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harts/chartEx5.xml" ContentType="application/vnd.ms-office.chartex+xml"/>
  <Override PartName="/xl/charts/style13.xml" ContentType="application/vnd.ms-office.chartstyle+xml"/>
  <Override PartName="/xl/charts/colors13.xml" ContentType="application/vnd.ms-office.chartcolorstyle+xml"/>
  <Override PartName="/xl/charts/chart9.xml" ContentType="application/vnd.openxmlformats-officedocument.drawingml.chart+xml"/>
  <Override PartName="/xl/charts/style14.xml" ContentType="application/vnd.ms-office.chartstyle+xml"/>
  <Override PartName="/xl/charts/colors14.xml" ContentType="application/vnd.ms-office.chartcolorstyle+xml"/>
  <Override PartName="/xl/charts/chartEx6.xml" ContentType="application/vnd.ms-office.chartex+xml"/>
  <Override PartName="/xl/charts/style15.xml" ContentType="application/vnd.ms-office.chartstyle+xml"/>
  <Override PartName="/xl/charts/colors15.xml" ContentType="application/vnd.ms-office.chartcolorstyle+xml"/>
  <Override PartName="/xl/charts/chart10.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Najok\Desktop\DSA Capstone Project Files\"/>
    </mc:Choice>
  </mc:AlternateContent>
  <xr:revisionPtr revIDLastSave="0" documentId="8_{0B2C52CA-4CA3-4F1A-B7C4-D7DC824422DB}" xr6:coauthVersionLast="47" xr6:coauthVersionMax="47" xr10:uidLastSave="{00000000-0000-0000-0000-000000000000}"/>
  <bookViews>
    <workbookView xWindow="-120" yWindow="-120" windowWidth="20730" windowHeight="11040" firstSheet="3" activeTab="4" xr2:uid="{04E2F42B-B0E7-C14E-A690-B41CAFCE17AF}"/>
  </bookViews>
  <sheets>
    <sheet name="amazon" sheetId="1" r:id="rId1"/>
    <sheet name="amazon (2)" sheetId="2" r:id="rId2"/>
    <sheet name="Sheet6" sheetId="7" r:id="rId3"/>
    <sheet name="Transformed_Data" sheetId="4" r:id="rId4"/>
    <sheet name="Calculation" sheetId="3" r:id="rId5"/>
    <sheet name="Pivot_Table" sheetId="5" r:id="rId6"/>
    <sheet name="Dashboard" sheetId="8" r:id="rId7"/>
  </sheets>
  <definedNames>
    <definedName name="_xlnm._FilterDatabase" localSheetId="1" hidden="1">'amazon (2)'!$A$1:$Q$1466</definedName>
    <definedName name="_xlchart.v1.10" hidden="1">Pivot_Table!$U$66</definedName>
    <definedName name="_xlchart.v1.11" hidden="1">Pivot_Table!$U$67:$U$69</definedName>
    <definedName name="_xlchart.v1.12" hidden="1">Pivot_Table!$T$67:$T$69</definedName>
    <definedName name="_xlchart.v1.13" hidden="1">Pivot_Table!$U$66</definedName>
    <definedName name="_xlchart.v1.14" hidden="1">Pivot_Table!$U$67:$U$69</definedName>
    <definedName name="_xlchart.v1.3" hidden="1">Pivot_Table!$E$43:$E$45</definedName>
    <definedName name="_xlchart.v1.4" hidden="1">Pivot_Table!$F$42</definedName>
    <definedName name="_xlchart.v1.5" hidden="1">Pivot_Table!$F$43:$F$45</definedName>
    <definedName name="_xlchart.v1.9" hidden="1">Pivot_Table!$T$67:$T$69</definedName>
    <definedName name="_xlchart.v2.0" hidden="1">Pivot_Table!$E$4:$E$12</definedName>
    <definedName name="_xlchart.v2.1" hidden="1">Pivot_Table!$F$3</definedName>
    <definedName name="_xlchart.v2.15" hidden="1">Pivot_Table!$T$17:$T$19</definedName>
    <definedName name="_xlchart.v2.16" hidden="1">Pivot_Table!$U$16</definedName>
    <definedName name="_xlchart.v2.17" hidden="1">Pivot_Table!$U$17:$U$19</definedName>
    <definedName name="_xlchart.v2.2" hidden="1">Pivot_Table!$F$4:$F$12</definedName>
    <definedName name="_xlchart.v2.6" hidden="1">Pivot_Table!$T$17:$T$19</definedName>
    <definedName name="_xlchart.v2.7" hidden="1">Pivot_Table!$U$16</definedName>
    <definedName name="_xlchart.v2.8" hidden="1">Pivot_Table!$U$17:$U$19</definedName>
    <definedName name="Slicer_category">#N/A</definedName>
  </definedNames>
  <calcPr calcId="181029"/>
  <pivotCaches>
    <pivotCache cacheId="143" r:id="rId8"/>
    <pivotCache cacheId="141"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F43" i="5" l="1"/>
  <c r="F44" i="5"/>
  <c r="F45" i="5"/>
  <c r="E43" i="5"/>
  <c r="E44" i="5"/>
  <c r="E45" i="5"/>
  <c r="H2" i="4" l="1"/>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P36" i="5"/>
  <c r="P35" i="5"/>
  <c r="P34" i="5"/>
  <c r="P33" i="5"/>
  <c r="P32" i="5"/>
  <c r="F4" i="5"/>
  <c r="P37" i="5" l="1"/>
  <c r="L2"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V12" i="5"/>
  <c r="V11" i="5"/>
  <c r="V10" i="5"/>
  <c r="V9" i="5"/>
  <c r="V8" i="5"/>
  <c r="V7" i="5"/>
  <c r="V6" i="5"/>
  <c r="V5" i="5"/>
  <c r="V4" i="5"/>
  <c r="U12" i="5"/>
  <c r="U11" i="5"/>
  <c r="U10" i="5"/>
  <c r="U9" i="5"/>
  <c r="U8" i="5"/>
  <c r="U7" i="5"/>
  <c r="U6" i="5"/>
  <c r="U5" i="5"/>
  <c r="U4" i="5"/>
  <c r="E10" i="7"/>
  <c r="E8" i="7"/>
  <c r="E7" i="7"/>
  <c r="E6" i="7"/>
  <c r="E5" i="7"/>
  <c r="E12" i="7"/>
  <c r="E4" i="7"/>
  <c r="E11" i="7"/>
  <c r="E9" i="7"/>
  <c r="V63" i="5"/>
  <c r="V62" i="5"/>
  <c r="V61" i="5"/>
  <c r="V60" i="5"/>
  <c r="V59" i="5"/>
  <c r="V58" i="5"/>
  <c r="V57" i="5"/>
  <c r="V56" i="5"/>
  <c r="V55" i="5"/>
  <c r="V54" i="5"/>
  <c r="F39" i="5"/>
  <c r="F31" i="5"/>
  <c r="AL18" i="5"/>
  <c r="AI9" i="5"/>
  <c r="AI3" i="5"/>
  <c r="F20" i="5"/>
  <c r="F37" i="5"/>
  <c r="AI4" i="5"/>
  <c r="F6" i="5"/>
  <c r="U69" i="5"/>
  <c r="U63" i="5"/>
  <c r="U61" i="5"/>
  <c r="F33" i="5"/>
  <c r="U18" i="5"/>
  <c r="U58" i="5"/>
  <c r="F5" i="5"/>
  <c r="F26" i="5"/>
  <c r="AL17" i="5"/>
  <c r="U67" i="5"/>
  <c r="F38" i="5"/>
  <c r="F30" i="5"/>
  <c r="AI8" i="5"/>
  <c r="U59" i="5"/>
  <c r="U57" i="5"/>
  <c r="F18" i="5"/>
  <c r="F8" i="5"/>
  <c r="U60" i="5"/>
  <c r="F23" i="5"/>
  <c r="F19" i="5"/>
  <c r="F10" i="5"/>
  <c r="AI10" i="5"/>
  <c r="F9" i="5"/>
  <c r="U62" i="5"/>
  <c r="F21" i="5"/>
  <c r="U68" i="5"/>
  <c r="E1394" i="5"/>
  <c r="F36" i="5"/>
  <c r="AL19" i="5"/>
  <c r="AL16" i="5"/>
  <c r="U56" i="5"/>
  <c r="U17" i="5"/>
  <c r="F7" i="5"/>
  <c r="F22" i="5"/>
  <c r="F24" i="5"/>
  <c r="F35" i="5"/>
  <c r="AL20" i="5"/>
  <c r="AI7" i="5"/>
  <c r="U19" i="5"/>
  <c r="F12" i="5"/>
  <c r="F34" i="5"/>
  <c r="AI6" i="5"/>
  <c r="AI5" i="5"/>
  <c r="F17" i="5"/>
  <c r="F13" i="5"/>
  <c r="U55" i="5"/>
  <c r="F25" i="5"/>
  <c r="F32" i="5"/>
  <c r="U54" i="5"/>
  <c r="F11" i="5"/>
  <c r="U13" i="5" l="1"/>
  <c r="V13" i="5"/>
  <c r="U70" i="5"/>
  <c r="K11"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K2" i="4"/>
  <c r="K3" i="4"/>
  <c r="K4" i="4"/>
  <c r="K5" i="4"/>
  <c r="K6" i="4"/>
  <c r="K7" i="4"/>
  <c r="K8" i="4"/>
  <c r="K9" i="4"/>
  <c r="K10"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2" i="4"/>
  <c r="AI11" i="5"/>
  <c r="AI12" i="5" l="1"/>
  <c r="D2"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0B0D753-2ECF-48F8-B7AA-B07F25A56CCD}" keepAlive="1" name="Query - Table1" description="Connection to the 'Table1' query in the workbook." type="5" refreshedVersion="0" background="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<sst xmlns="http://schemas.openxmlformats.org/spreadsheetml/2006/main" count="51708" uniqueCount="15186">
  <si>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</si>
  <si>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</si>
  <si>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</si>
  <si>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</si>
  <si>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</si>
  <si>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</si>
  <si>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</si>
  <si>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</si>
  <si>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</si>
  <si>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</si>
  <si>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</si>
  <si>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</si>
  <si>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</si>
  <si>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</si>
  <si>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</si>
  <si>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</si>
  <si>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</si>
  <si>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</si>
  <si>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</si>
  <si>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</si>
  <si>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</si>
  <si>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</si>
  <si>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</si>
  <si>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</si>
  <si>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</si>
  <si>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</si>
  <si>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</si>
  <si>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</si>
  <si>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</si>
  <si>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</si>
  <si>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</si>
  <si>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</si>
  <si>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</si>
  <si>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</si>
  <si>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</si>
  <si>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</si>
  <si>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</si>
  <si>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</si>
  <si>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</si>
  <si>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</si>
  <si>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</si>
  <si>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</si>
  <si>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</si>
  <si>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</si>
  <si>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</si>
  <si>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</si>
  <si>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</si>
  <si>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</si>
  <si>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</si>
  <si>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</si>
  <si>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</si>
  <si>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</si>
  <si>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</si>
  <si>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</si>
  <si>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</si>
  <si>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</si>
  <si>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</si>
  <si>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</si>
  <si>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</si>
  <si>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</si>
  <si>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</si>
  <si>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</si>
  <si>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</si>
  <si>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</si>
  <si>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</si>
  <si>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</si>
  <si>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</si>
  <si>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</si>
  <si>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</si>
  <si>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</si>
  <si>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</si>
  <si>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</si>
  <si>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</si>
  <si>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</si>
  <si>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</si>
  <si>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</si>
  <si>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</si>
  <si>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</si>
  <si>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</si>
  <si>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</si>
  <si>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</si>
  <si>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</si>
  <si>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</si>
  <si>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</si>
  <si>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</si>
  <si>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</si>
  <si>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</si>
  <si>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</si>
  <si>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</si>
  <si>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</si>
  <si>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</si>
  <si>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</si>
  <si>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</si>
  <si>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</si>
  <si>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</si>
  <si>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</si>
  <si>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</si>
  <si>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</si>
  <si>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</si>
  <si>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</si>
  <si>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</si>
  <si>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</si>
  <si>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</si>
  <si>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</si>
  <si>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</si>
  <si>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</si>
  <si>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</si>
  <si>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</si>
  <si>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</si>
  <si>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</si>
  <si>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</si>
  <si>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</si>
  <si>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</si>
  <si>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</si>
  <si>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</si>
  <si>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</si>
  <si>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</si>
  <si>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</si>
  <si>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</si>
  <si>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</si>
  <si>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</si>
  <si>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</si>
  <si>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</si>
  <si>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</si>
  <si>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</si>
  <si>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</si>
  <si>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</si>
  <si>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</si>
  <si>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</si>
  <si>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</si>
  <si>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</si>
  <si>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</si>
  <si>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</si>
  <si>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</si>
  <si>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</si>
  <si>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</si>
  <si>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</si>
  <si>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</si>
  <si>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</si>
  <si>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</si>
  <si>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</si>
  <si>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</si>
  <si>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</si>
  <si>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</si>
  <si>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</si>
  <si>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</si>
  <si>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</si>
  <si>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</si>
  <si>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</si>
  <si>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</si>
  <si>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</si>
  <si>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</si>
  <si>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</si>
  <si>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</si>
  <si>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</si>
  <si>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</si>
  <si>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</si>
  <si>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</si>
  <si>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</si>
  <si>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</si>
  <si>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</si>
  <si>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</si>
  <si>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</si>
  <si>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</si>
  <si>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</si>
  <si>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</si>
  <si>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</si>
  <si>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</si>
  <si>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</si>
  <si>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</si>
  <si>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</si>
  <si>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</si>
  <si>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</si>
  <si>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</si>
  <si>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</si>
  <si>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</si>
  <si>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</si>
  <si>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</si>
  <si>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</si>
  <si>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</si>
  <si>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</si>
  <si>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</si>
  <si>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</si>
  <si>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</si>
  <si>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</si>
  <si>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</si>
  <si>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</si>
  <si>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</si>
  <si>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</si>
  <si>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</si>
  <si>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</si>
  <si>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</si>
  <si>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</si>
  <si>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</si>
  <si>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</si>
  <si>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</si>
  <si>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</si>
  <si>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</si>
  <si>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</si>
  <si>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</si>
  <si>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</si>
  <si>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</si>
  <si>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</si>
  <si>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</si>
  <si>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</si>
  <si>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</si>
  <si>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</si>
  <si>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</si>
  <si>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</si>
  <si>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</si>
  <si>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</si>
  <si>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</si>
  <si>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</si>
  <si>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</si>
  <si>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</si>
  <si>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</si>
  <si>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</si>
  <si>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</si>
  <si>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</si>
  <si>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</si>
  <si>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</si>
  <si>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</si>
  <si>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</si>
  <si>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</si>
  <si>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</si>
  <si>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</si>
  <si>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</si>
  <si>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</si>
  <si>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</si>
  <si>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</si>
  <si>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</si>
  <si>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</si>
  <si>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</si>
  <si>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</si>
  <si>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</si>
  <si>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</si>
  <si>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</si>
  <si>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</si>
  <si>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</si>
  <si>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</si>
  <si>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</si>
  <si>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</si>
  <si>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</si>
  <si>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</si>
  <si>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</si>
  <si>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</si>
  <si>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</si>
  <si>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</si>
  <si>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</si>
  <si>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</si>
  <si>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</si>
  <si>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</si>
  <si>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</si>
  <si>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</si>
  <si>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</si>
  <si>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</si>
  <si>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</si>
  <si>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</si>
  <si>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</si>
  <si>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</si>
  <si>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</si>
  <si>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</si>
  <si>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</si>
  <si>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</si>
  <si>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</si>
  <si>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</si>
  <si>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</si>
  <si>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</si>
  <si>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</si>
  <si>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</si>
  <si>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</si>
  <si>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</si>
  <si>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</si>
  <si>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</si>
  <si>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</si>
  <si>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</si>
  <si>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</si>
  <si>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</si>
  <si>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</si>
  <si>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</si>
  <si>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</si>
  <si>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</si>
  <si>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</si>
  <si>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</si>
  <si>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</si>
  <si>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</si>
  <si>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</si>
  <si>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</si>
  <si>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</si>
  <si>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</si>
  <si>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</si>
  <si>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</si>
  <si>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</si>
  <si>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</si>
  <si>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</si>
  <si>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</si>
  <si>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</si>
  <si>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</si>
  <si>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</si>
  <si>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</si>
  <si>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</si>
  <si>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</si>
  <si>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</si>
  <si>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</si>
  <si>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</si>
  <si>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</si>
  <si>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</si>
  <si>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</si>
  <si>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</si>
  <si>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</si>
  <si>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</si>
  <si>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</si>
  <si>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</si>
  <si>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</si>
  <si>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</si>
  <si>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</si>
  <si>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</si>
  <si>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</si>
  <si>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</si>
  <si>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</si>
  <si>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</si>
  <si>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</si>
  <si>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</si>
  <si>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</si>
  <si>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</si>
  <si>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</si>
  <si>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</si>
  <si>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</si>
  <si>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</si>
  <si>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</si>
  <si>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</si>
  <si>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</si>
  <si>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</si>
  <si>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</si>
  <si>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</si>
  <si>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</si>
  <si>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</si>
  <si>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</si>
  <si>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</si>
  <si>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</si>
  <si>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</si>
  <si>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</si>
  <si>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</si>
  <si>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</si>
  <si>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</si>
  <si>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</si>
  <si>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</si>
  <si>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</si>
  <si>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</si>
  <si>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</si>
  <si>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</si>
  <si>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</si>
  <si>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</si>
  <si>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</si>
  <si>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</si>
  <si>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</si>
  <si>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</si>
  <si>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</si>
  <si>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</si>
  <si>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</si>
  <si>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</si>
  <si>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</si>
  <si>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</si>
  <si>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</si>
  <si>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</si>
  <si>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</si>
  <si>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</si>
  <si>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</si>
  <si>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</si>
  <si>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</si>
  <si>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</si>
  <si>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</si>
  <si>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</si>
  <si>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</si>
  <si>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</si>
  <si>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</si>
  <si>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</si>
  <si>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</si>
  <si>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</si>
  <si>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</si>
  <si>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</si>
  <si>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</si>
  <si>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</si>
  <si>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</si>
  <si>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</si>
  <si>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</si>
  <si>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</si>
  <si>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</si>
  <si>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</si>
  <si>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</si>
  <si>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</si>
  <si>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</si>
  <si>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</si>
  <si>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</si>
  <si>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</si>
  <si>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</si>
  <si>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</si>
  <si>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</si>
  <si>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</si>
  <si>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</si>
  <si>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</si>
  <si>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</si>
  <si>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</si>
  <si>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</si>
  <si>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</si>
  <si>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</si>
  <si>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</si>
  <si>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</si>
  <si>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</si>
  <si>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</si>
  <si>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</si>
  <si>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</si>
  <si>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</si>
  <si>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</si>
  <si>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</si>
  <si>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</si>
  <si>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</si>
  <si>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</si>
  <si>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</si>
  <si>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</si>
  <si>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</si>
  <si>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</si>
  <si>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</si>
  <si>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</si>
  <si>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</si>
  <si>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</si>
  <si>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</si>
  <si>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</si>
  <si>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</si>
  <si>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</si>
  <si>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</si>
  <si>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</si>
  <si>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</si>
  <si>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</si>
  <si>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</si>
  <si>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</si>
  <si>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</si>
  <si>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</si>
  <si>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</si>
  <si>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</si>
  <si>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</si>
  <si>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</si>
  <si>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</si>
  <si>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</si>
  <si>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</si>
  <si>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</si>
  <si>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</si>
  <si>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</si>
  <si>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</si>
  <si>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</si>
  <si>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</si>
  <si>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</si>
  <si>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</si>
  <si>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</si>
  <si>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</si>
  <si>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</si>
  <si>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</si>
  <si>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</si>
  <si>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</si>
  <si>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</si>
  <si>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</si>
  <si>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</si>
  <si>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</si>
  <si>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</si>
  <si>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</si>
  <si>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</si>
  <si>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</si>
  <si>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</si>
  <si>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</si>
  <si>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</si>
  <si>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</si>
  <si>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</si>
  <si>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</si>
  <si>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</si>
  <si>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</si>
  <si>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</si>
  <si>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</si>
  <si>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</si>
  <si>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</si>
  <si>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</si>
  <si>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</si>
  <si>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</si>
  <si>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</si>
  <si>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</si>
  <si>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</si>
  <si>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</si>
  <si>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</si>
  <si>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</si>
  <si>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</si>
  <si>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</si>
  <si>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</si>
  <si>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</si>
  <si>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</si>
  <si>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</si>
  <si>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</si>
  <si>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</si>
  <si>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</si>
  <si>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</si>
  <si>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</si>
  <si>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</si>
  <si>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</si>
  <si>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</si>
  <si>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</si>
  <si>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</si>
  <si>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</si>
  <si>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</si>
  <si>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</si>
  <si>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</si>
  <si>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</si>
  <si>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</si>
  <si>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</si>
  <si>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</si>
  <si>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</si>
  <si>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</si>
  <si>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</si>
  <si>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</si>
  <si>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</si>
  <si>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</si>
  <si>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</si>
  <si>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</si>
  <si>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</si>
  <si>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</si>
  <si>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</si>
  <si>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</si>
  <si>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</si>
  <si>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</si>
  <si>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</si>
  <si>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</si>
  <si>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</si>
  <si>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</si>
  <si>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</si>
  <si>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</si>
  <si>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</si>
  <si>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</si>
  <si>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</si>
  <si>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</si>
  <si>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</si>
  <si>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</si>
  <si>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</si>
  <si>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</si>
  <si>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</si>
  <si>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</si>
  <si>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</si>
  <si>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</si>
  <si>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</si>
  <si>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</si>
  <si>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</si>
  <si>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</si>
  <si>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</si>
  <si>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</si>
  <si>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</si>
  <si>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</si>
  <si>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</si>
  <si>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</si>
  <si>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</si>
  <si>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</si>
  <si>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</si>
  <si>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</si>
  <si>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</si>
  <si>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</si>
  <si>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</si>
  <si>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</si>
  <si>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</si>
  <si>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</si>
  <si>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</si>
  <si>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</si>
  <si>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</si>
  <si>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</si>
  <si>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</si>
  <si>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</si>
  <si>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</si>
  <si>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</si>
  <si>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</si>
  <si>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</si>
  <si>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</si>
  <si>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</si>
  <si>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</si>
  <si>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</si>
  <si>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</si>
  <si>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</si>
  <si>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</si>
  <si>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</si>
  <si>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</si>
  <si>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</si>
  <si>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</si>
  <si>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</si>
  <si>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</si>
  <si>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</si>
  <si>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</si>
  <si>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</si>
  <si>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</si>
  <si>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</si>
  <si>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</si>
  <si>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</si>
  <si>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</si>
  <si>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</si>
  <si>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</si>
  <si>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</si>
  <si>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</si>
  <si>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</si>
  <si>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</si>
  <si>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</si>
  <si>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</si>
  <si>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</si>
  <si>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</si>
  <si>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</si>
  <si>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</si>
  <si>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</si>
  <si>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</si>
  <si>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</si>
  <si>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</si>
  <si>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</si>
  <si>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</si>
  <si>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</si>
  <si>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</si>
  <si>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</si>
  <si>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</si>
  <si>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</si>
  <si>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</si>
  <si>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</si>
  <si>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</si>
  <si>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</si>
  <si>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</si>
  <si>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</si>
  <si>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</si>
  <si>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</si>
  <si>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</si>
  <si>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</si>
  <si>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</si>
  <si>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</si>
  <si>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</si>
  <si>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</si>
  <si>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</si>
  <si>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</si>
  <si>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</si>
  <si>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</si>
  <si>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</si>
  <si>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</si>
  <si>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</si>
  <si>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</si>
  <si>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</si>
  <si>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</si>
  <si>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</si>
  <si>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</si>
  <si>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</si>
  <si>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</si>
  <si>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</si>
  <si>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</si>
  <si>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</si>
  <si>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</si>
  <si>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</si>
  <si>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</si>
  <si>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</si>
  <si>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</si>
  <si>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</si>
  <si>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</si>
  <si>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</si>
  <si>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</si>
  <si>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</si>
  <si>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</si>
  <si>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</si>
  <si>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</si>
  <si>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</si>
  <si>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</si>
  <si>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</si>
  <si>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</si>
  <si>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</si>
  <si>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</si>
  <si>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</si>
  <si>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</si>
  <si>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</si>
  <si>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</si>
  <si>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</si>
  <si>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</si>
  <si>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</si>
  <si>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</si>
  <si>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</si>
  <si>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</si>
  <si>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</si>
  <si>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</si>
  <si>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</si>
  <si>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</si>
  <si>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</si>
  <si>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</si>
  <si>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</si>
  <si>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</si>
  <si>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</si>
  <si>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</si>
  <si>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</si>
  <si>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</si>
  <si>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</si>
  <si>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</si>
  <si>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</si>
  <si>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</si>
  <si>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</si>
  <si>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</si>
  <si>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</si>
  <si>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</si>
  <si>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</si>
  <si>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</si>
  <si>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</si>
  <si>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</si>
  <si>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</si>
  <si>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</si>
  <si>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</si>
  <si>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</si>
  <si>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</si>
  <si>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</si>
  <si>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</si>
  <si>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</si>
  <si>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</si>
  <si>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</si>
  <si>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</si>
  <si>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</si>
  <si>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</si>
  <si>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</si>
  <si>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</si>
  <si>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</si>
  <si>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</si>
  <si>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</si>
  <si>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</si>
  <si>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</si>
  <si>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</si>
  <si>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</si>
  <si>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</si>
  <si>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</si>
  <si>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</si>
  <si>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</si>
  <si>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</si>
  <si>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</si>
  <si>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</si>
  <si>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</si>
  <si>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</si>
  <si>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</si>
  <si>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</si>
  <si>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</si>
  <si>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</si>
  <si>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</si>
  <si>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</si>
  <si>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</si>
  <si>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</si>
  <si>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</si>
  <si>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</si>
  <si>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</si>
  <si>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</si>
  <si>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</si>
  <si>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</si>
  <si>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</si>
  <si>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</si>
  <si>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</si>
  <si>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</si>
  <si>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</si>
  <si>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</si>
  <si>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</si>
  <si>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</si>
  <si>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</si>
  <si>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</si>
  <si>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</si>
  <si>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</si>
  <si>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</si>
  <si>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</si>
  <si>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</si>
  <si>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</si>
  <si>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</si>
  <si>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</si>
  <si>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</si>
  <si>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</si>
  <si>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</si>
  <si>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</si>
  <si>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</si>
  <si>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</si>
  <si>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</si>
  <si>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</si>
  <si>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</si>
  <si>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</si>
  <si>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</si>
  <si>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</si>
  <si>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</si>
  <si>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</si>
  <si>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</si>
  <si>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</si>
  <si>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</si>
  <si>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</si>
  <si>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</si>
  <si>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</si>
  <si>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</si>
  <si>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</si>
  <si>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</si>
  <si>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</si>
  <si>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</si>
  <si>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</si>
  <si>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</si>
  <si>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</si>
  <si>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</si>
  <si>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</si>
  <si>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</si>
  <si>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</si>
  <si>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</si>
  <si>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</si>
  <si>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</si>
  <si>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</si>
  <si>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</si>
  <si>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</si>
  <si>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</si>
  <si>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</si>
  <si>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</si>
  <si>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</si>
  <si>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</si>
  <si>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</si>
  <si>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</si>
  <si>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</si>
  <si>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</si>
  <si>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</si>
  <si>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</si>
  <si>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</si>
  <si>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</si>
  <si>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</si>
  <si>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</si>
  <si>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</si>
  <si>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</si>
  <si>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</si>
  <si>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</si>
  <si>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</si>
  <si>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</si>
  <si>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</si>
  <si>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</si>
  <si>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</si>
  <si>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</si>
  <si>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</si>
  <si>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</si>
  <si>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</si>
  <si>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</si>
  <si>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</si>
  <si>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</si>
  <si>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</si>
  <si>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</si>
  <si>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</si>
  <si>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</si>
  <si>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</si>
  <si>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</si>
  <si>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</si>
  <si>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</si>
  <si>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</si>
  <si>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</si>
  <si>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</si>
  <si>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</si>
  <si>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</si>
  <si>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</si>
  <si>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</si>
  <si>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</si>
  <si>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</si>
  <si>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</si>
  <si>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</si>
  <si>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</si>
  <si>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</si>
  <si>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</si>
  <si>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</si>
  <si>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</si>
  <si>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</si>
  <si>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</si>
  <si>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</si>
  <si>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</si>
  <si>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</si>
  <si>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</si>
  <si>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</si>
  <si>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</si>
  <si>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</si>
  <si>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</si>
  <si>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</si>
  <si>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</si>
  <si>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</si>
  <si>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</si>
  <si>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</si>
  <si>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</si>
  <si>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</si>
  <si>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</si>
  <si>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</si>
  <si>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</si>
  <si>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</si>
  <si>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</si>
  <si>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</si>
  <si>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</si>
  <si>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</si>
  <si>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</si>
  <si>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</si>
  <si>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</si>
  <si>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</si>
  <si>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</si>
  <si>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</si>
  <si>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</si>
  <si>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</si>
  <si>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</si>
  <si>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</si>
  <si>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</si>
  <si>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</si>
  <si>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</si>
  <si>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</si>
  <si>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</si>
  <si>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</si>
  <si>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</si>
  <si>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</si>
  <si>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</si>
  <si>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</si>
  <si>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</si>
  <si>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</si>
  <si>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</si>
  <si>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</si>
  <si>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</si>
  <si>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</si>
  <si>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</si>
  <si>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</si>
  <si>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</si>
  <si>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</si>
  <si>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</si>
  <si>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</si>
  <si>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</si>
  <si>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</si>
  <si>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</si>
  <si>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</si>
  <si>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</si>
  <si>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</si>
  <si>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</si>
  <si>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</si>
  <si>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</si>
  <si>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</si>
  <si>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</si>
  <si>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</si>
  <si>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</si>
  <si>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</si>
  <si>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</si>
  <si>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</si>
  <si>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</si>
  <si>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</si>
  <si>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</si>
  <si>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</si>
  <si>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</si>
  <si>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</si>
  <si>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</si>
  <si>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</si>
  <si>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</si>
  <si>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</si>
  <si>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</si>
  <si>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</si>
  <si>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</si>
  <si>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</si>
  <si>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</si>
  <si>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</si>
  <si>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</si>
  <si>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</si>
  <si>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</si>
  <si>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</si>
  <si>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</si>
  <si>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</si>
  <si>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</si>
  <si>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</si>
  <si>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</si>
  <si>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</si>
  <si>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</si>
  <si>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</si>
  <si>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</si>
  <si>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</si>
  <si>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</si>
  <si>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</si>
  <si>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</si>
  <si>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</si>
  <si>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</si>
  <si>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</si>
  <si>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</si>
  <si>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</si>
  <si>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</si>
  <si>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</si>
  <si>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</si>
  <si>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</si>
  <si>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</si>
  <si>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</si>
  <si>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</si>
  <si>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</si>
  <si>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</si>
  <si>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</si>
  <si>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</si>
  <si>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</si>
  <si>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</si>
  <si>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</si>
  <si>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</si>
  <si>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</si>
  <si>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</si>
  <si>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</si>
  <si>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</si>
  <si>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</si>
  <si>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</si>
  <si>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</si>
  <si>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</si>
  <si>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</si>
  <si>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</si>
  <si>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</si>
  <si>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</si>
  <si>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</si>
  <si>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</si>
  <si>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</si>
  <si>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</si>
  <si>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</si>
  <si>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</si>
  <si>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</si>
  <si>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</si>
  <si>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</si>
  <si>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</si>
  <si>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</si>
  <si>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</si>
  <si>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</si>
  <si>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</si>
  <si>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</si>
  <si>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</si>
  <si>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</si>
  <si>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</si>
  <si>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</si>
  <si>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</si>
  <si>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</si>
  <si>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</si>
  <si>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</si>
  <si>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</si>
  <si>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</si>
  <si>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</si>
  <si>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</si>
  <si>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</si>
  <si>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</si>
  <si>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</si>
  <si>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</si>
  <si>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</si>
  <si>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</si>
  <si>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</si>
  <si>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</si>
  <si>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</si>
  <si>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</si>
  <si>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</si>
  <si>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</si>
  <si>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</si>
  <si>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</si>
  <si>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</si>
  <si>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</si>
  <si>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</si>
  <si>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</si>
  <si>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</si>
  <si>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</si>
  <si>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</si>
  <si>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</si>
  <si>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</si>
  <si>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</si>
  <si>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</si>
  <si>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</si>
  <si>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</si>
  <si>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</si>
  <si>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</si>
  <si>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</si>
  <si>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</si>
  <si>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</si>
  <si>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</si>
  <si>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</si>
  <si>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</si>
  <si>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</si>
  <si>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</si>
  <si>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</si>
  <si>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</si>
  <si>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</si>
  <si>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</si>
  <si>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</si>
  <si>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</si>
  <si>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</si>
  <si>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</si>
  <si>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</si>
  <si>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</si>
  <si>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</si>
  <si>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</si>
  <si>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</si>
  <si>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</si>
  <si>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</si>
  <si>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</si>
  <si>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</si>
  <si>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</si>
  <si>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</si>
  <si>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</si>
  <si>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</si>
  <si>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</si>
  <si>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</si>
  <si>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</si>
  <si>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</si>
  <si>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</si>
  <si>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</si>
  <si>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</si>
  <si>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</si>
  <si>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</si>
  <si>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</si>
  <si>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</si>
  <si>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</si>
  <si>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</si>
  <si>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</si>
  <si>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</si>
  <si>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</si>
  <si>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</si>
  <si>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</si>
  <si>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</si>
  <si>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</si>
  <si>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</si>
  <si>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</si>
  <si>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</si>
  <si>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</si>
  <si>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</si>
  <si>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</si>
  <si>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</si>
  <si>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</si>
  <si>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</si>
  <si>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</si>
  <si>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</si>
  <si>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</si>
  <si>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</si>
  <si>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</si>
  <si>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</si>
  <si>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</si>
  <si>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</si>
  <si>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</si>
  <si>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</si>
  <si>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</si>
  <si>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</si>
  <si>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</si>
  <si>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</si>
  <si>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</si>
  <si>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</si>
  <si>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</si>
  <si>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</si>
  <si>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</si>
  <si>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</si>
  <si>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</si>
  <si>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</si>
  <si>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</si>
  <si>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</si>
  <si>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</si>
  <si>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</si>
  <si>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</si>
  <si>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</si>
  <si>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</si>
  <si>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</si>
  <si>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</si>
  <si>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</si>
  <si>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</si>
  <si>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</si>
  <si>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</si>
  <si>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</si>
  <si>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</si>
  <si>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</si>
  <si>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</si>
  <si>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</si>
  <si>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</si>
  <si>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</si>
  <si>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</si>
  <si>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</si>
  <si>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</si>
  <si>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</si>
  <si>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</si>
  <si>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</si>
  <si>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</si>
  <si>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</si>
  <si>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</si>
  <si>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</si>
  <si>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</si>
  <si>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</si>
  <si>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</si>
  <si>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</si>
  <si>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</si>
  <si>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</si>
  <si>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</si>
  <si>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</si>
  <si>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</si>
  <si>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</si>
  <si>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</si>
  <si>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</si>
  <si>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</si>
  <si>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</si>
  <si>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</si>
  <si>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</si>
  <si>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</si>
  <si>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</si>
  <si>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</si>
  <si>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</si>
  <si>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</si>
  <si>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</si>
  <si>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</si>
  <si>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</si>
  <si>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</si>
  <si>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</si>
  <si>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</si>
  <si>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</si>
  <si>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</si>
  <si>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</si>
  <si>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</si>
  <si>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</si>
  <si>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</si>
  <si>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</si>
  <si>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</si>
  <si>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</si>
  <si>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</si>
  <si>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</si>
  <si>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</si>
  <si>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</si>
  <si>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</si>
  <si>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</si>
  <si>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</si>
  <si>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</si>
  <si>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</si>
  <si>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</si>
  <si>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</si>
  <si>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</si>
  <si>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</si>
  <si>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</si>
  <si>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</si>
  <si>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</si>
  <si>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</si>
  <si>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</si>
  <si>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</si>
  <si>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</si>
  <si>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</si>
  <si>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</si>
  <si>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</si>
  <si>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</si>
  <si>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</si>
  <si>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</si>
  <si>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</si>
  <si>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</si>
  <si>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</si>
  <si>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</si>
  <si>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</si>
  <si>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</si>
  <si>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</si>
  <si>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</si>
  <si>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</si>
  <si>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</si>
  <si>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</si>
  <si>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</si>
  <si>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</si>
  <si>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</si>
  <si>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</si>
  <si>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</si>
  <si>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</si>
  <si>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</si>
  <si>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</si>
  <si>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</si>
  <si>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</si>
  <si>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</si>
  <si>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</si>
  <si>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</si>
  <si>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</si>
  <si>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</si>
  <si>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</si>
  <si>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</si>
  <si>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</si>
  <si>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</si>
  <si>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</si>
  <si>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</si>
  <si>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</si>
  <si>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</si>
  <si>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</si>
  <si>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</si>
  <si>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</si>
  <si>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</si>
  <si>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</si>
  <si>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</si>
  <si>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</si>
  <si>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</si>
  <si>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</si>
  <si>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</si>
  <si>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</si>
  <si>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</si>
  <si>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</si>
  <si>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</si>
  <si>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</si>
  <si>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</si>
  <si>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</si>
  <si>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</si>
  <si>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</si>
  <si>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</si>
  <si>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</si>
  <si>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</si>
  <si>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</si>
  <si>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</si>
  <si>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</si>
  <si>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</si>
  <si>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</si>
  <si>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</si>
  <si>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</si>
  <si>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</si>
  <si>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</si>
  <si>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</si>
  <si>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</si>
  <si>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</si>
  <si>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</si>
  <si>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</si>
  <si>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</si>
  <si>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</si>
  <si>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</si>
  <si>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</si>
  <si>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</si>
  <si>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</si>
  <si>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</si>
  <si>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</si>
  <si>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</si>
  <si>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</si>
  <si>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</si>
  <si>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</si>
  <si>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</si>
  <si>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</si>
  <si>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</si>
  <si>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</si>
  <si>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</si>
  <si>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</si>
  <si>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</si>
  <si>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</si>
  <si>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</si>
  <si>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</si>
  <si>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</si>
  <si>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</si>
  <si>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</si>
  <si>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</si>
  <si>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</si>
  <si>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</si>
  <si>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</si>
  <si>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</si>
  <si>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</si>
  <si>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</si>
  <si>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</si>
  <si>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</si>
  <si>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</si>
  <si>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</si>
  <si>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</si>
  <si>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</si>
  <si>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</si>
  <si>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</si>
  <si>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</si>
  <si>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</si>
  <si>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</si>
  <si>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</si>
  <si>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</si>
  <si>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</si>
  <si>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</si>
  <si>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</si>
  <si>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</si>
  <si>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</si>
  <si>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</si>
  <si>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</si>
  <si>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</si>
  <si>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</si>
  <si>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</si>
  <si>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</si>
  <si>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</si>
  <si>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</si>
  <si>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</si>
  <si>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</si>
  <si>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</si>
  <si>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</si>
  <si>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</si>
  <si>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</si>
  <si>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</si>
  <si>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</si>
  <si>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</si>
  <si>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</si>
  <si>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</si>
  <si>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</si>
  <si>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</si>
  <si>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</si>
  <si>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</si>
  <si>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</si>
  <si>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</si>
  <si>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</si>
  <si>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</si>
  <si>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</si>
  <si>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</si>
  <si>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</si>
  <si>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</si>
  <si>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</si>
  <si>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</si>
  <si>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</si>
  <si>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</si>
  <si>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</si>
  <si>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</si>
  <si>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</si>
  <si>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</si>
  <si>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</si>
  <si>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</si>
  <si>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</si>
  <si>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</si>
  <si>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</si>
  <si>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</si>
  <si>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</si>
  <si>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</si>
  <si>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</si>
  <si>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</si>
  <si>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</si>
  <si>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</si>
  <si>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</si>
  <si>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</si>
  <si>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</si>
  <si>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</si>
  <si>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</si>
  <si>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</si>
  <si>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</si>
  <si>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</si>
  <si>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</si>
  <si>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</si>
  <si>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</si>
  <si>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</si>
  <si>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</si>
  <si>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</si>
  <si>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</si>
  <si>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</si>
  <si>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</si>
  <si>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</si>
  <si>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</si>
  <si>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</si>
  <si>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</si>
  <si>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</si>
  <si>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</si>
  <si>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</si>
  <si>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</si>
  <si>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</si>
  <si>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</si>
  <si>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</si>
  <si>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</si>
  <si>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</si>
  <si>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</si>
  <si>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</si>
  <si>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</si>
  <si>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</si>
  <si>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</si>
  <si>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</si>
  <si>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</si>
  <si>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</si>
  <si>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</si>
  <si>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</si>
  <si>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</si>
  <si>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</si>
  <si>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</si>
  <si>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</si>
  <si>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</si>
  <si>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</si>
  <si>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</si>
  <si>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</si>
  <si>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</si>
  <si>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</si>
  <si>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</si>
  <si>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</si>
  <si>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</si>
  <si>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</si>
  <si>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</si>
  <si>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</si>
  <si>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</si>
  <si>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</si>
  <si>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</si>
  <si>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</si>
  <si>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</si>
  <si>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</si>
  <si>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</si>
  <si>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</si>
  <si>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</si>
  <si>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</si>
  <si>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</si>
  <si>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</si>
  <si>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</si>
  <si>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</si>
  <si>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</si>
  <si>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</si>
  <si>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</si>
  <si>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</si>
  <si>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</si>
  <si>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</si>
  <si>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</si>
  <si>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</si>
  <si>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</si>
  <si>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</si>
  <si>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</si>
  <si>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</si>
  <si>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</si>
  <si>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</si>
  <si>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</si>
  <si>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</si>
  <si>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</si>
  <si>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</si>
  <si>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</si>
  <si>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</si>
  <si>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</si>
  <si>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</si>
  <si>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</si>
  <si>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</si>
  <si>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</si>
  <si>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</si>
  <si>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</si>
  <si>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</si>
  <si>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</si>
  <si>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</si>
  <si>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</si>
  <si>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</si>
  <si>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</si>
  <si>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</si>
  <si>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</si>
  <si>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</si>
  <si>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</si>
  <si>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</si>
  <si>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</si>
  <si>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</si>
  <si>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</si>
  <si>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</si>
  <si>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</si>
  <si>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</si>
  <si>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</si>
  <si>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</si>
  <si>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</si>
  <si>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</si>
  <si>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</si>
  <si>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</si>
  <si>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</si>
  <si>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</si>
  <si>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</si>
  <si>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</si>
  <si>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</si>
  <si>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</si>
  <si>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</si>
  <si>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</si>
  <si>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</si>
  <si>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</si>
  <si>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</si>
  <si>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</si>
  <si>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</si>
  <si>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</si>
  <si>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</si>
  <si>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</si>
  <si>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</si>
  <si>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</si>
  <si>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</si>
  <si>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</si>
  <si>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</si>
  <si>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</si>
  <si>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</si>
  <si>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</si>
  <si>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</si>
  <si>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</si>
  <si>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</si>
  <si>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</si>
  <si>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</si>
  <si>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</si>
  <si>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</si>
  <si>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</si>
  <si>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</si>
  <si>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</si>
  <si>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</si>
  <si>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</si>
  <si>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</si>
  <si>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</si>
  <si>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</si>
  <si>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</si>
  <si>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</si>
  <si>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</si>
  <si>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</si>
  <si>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</si>
  <si>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</si>
  <si>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</si>
  <si>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</si>
  <si>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</si>
  <si>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</si>
  <si>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</si>
  <si>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</si>
  <si>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</si>
  <si>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</si>
  <si>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</si>
  <si>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</si>
  <si>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</si>
  <si>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</si>
  <si>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</si>
  <si>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</si>
  <si>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</si>
  <si>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</si>
  <si>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</si>
  <si>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</si>
  <si>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</si>
  <si>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</si>
  <si>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</si>
  <si>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</si>
  <si>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</si>
  <si>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</si>
  <si>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</si>
  <si>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</si>
  <si>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</si>
  <si>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</si>
  <si>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</si>
  <si>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</si>
  <si>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</si>
  <si>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</si>
  <si>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</si>
  <si>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</si>
  <si>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</si>
  <si>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</si>
  <si>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</si>
  <si>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</si>
  <si>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</si>
  <si>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</si>
  <si>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</si>
  <si>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</si>
  <si>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</si>
  <si>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</si>
  <si>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</si>
  <si>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</si>
  <si>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</si>
  <si>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</si>
  <si>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</si>
  <si>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</si>
  <si>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</si>
  <si>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</si>
  <si>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</si>
  <si>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</si>
  <si>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</si>
  <si>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</si>
  <si>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</si>
  <si>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</si>
  <si>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</si>
  <si>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</si>
  <si>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</si>
  <si>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</si>
  <si>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</si>
  <si>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</si>
  <si>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</si>
  <si>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</si>
  <si>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</si>
  <si>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</si>
  <si>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</si>
  <si>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</si>
  <si>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</si>
  <si>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</si>
  <si>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</si>
  <si>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</si>
  <si>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</si>
  <si>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</si>
  <si>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</si>
  <si>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</si>
  <si>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</si>
  <si>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</si>
  <si>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</si>
  <si>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</si>
  <si>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</si>
  <si>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</si>
  <si>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</si>
  <si>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</si>
  <si>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</si>
  <si>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</si>
  <si>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</si>
  <si>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</si>
  <si>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</si>
  <si>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</si>
  <si>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</si>
  <si>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</si>
  <si>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</si>
  <si>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</si>
  <si>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</si>
  <si>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</si>
  <si>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</si>
  <si>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</si>
  <si>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</si>
  <si>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</si>
  <si>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</si>
  <si>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</si>
  <si>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</si>
  <si>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</si>
  <si>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</si>
  <si>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</si>
  <si>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</si>
  <si>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</si>
  <si>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</si>
  <si>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</si>
  <si>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</si>
  <si>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</si>
  <si>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</si>
  <si>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</si>
  <si>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</si>
  <si>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</si>
  <si>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</si>
  <si>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</si>
  <si>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</si>
  <si>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</si>
  <si>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</si>
  <si>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</si>
  <si>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</si>
  <si>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</si>
  <si>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</si>
  <si>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</si>
  <si>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</si>
  <si>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</si>
  <si>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</si>
  <si>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</si>
  <si>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</si>
  <si>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</si>
  <si>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</si>
  <si>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</si>
  <si>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</si>
  <si>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</si>
  <si>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</si>
  <si>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</si>
  <si>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</si>
  <si>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</si>
  <si>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</si>
  <si>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</si>
  <si>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</si>
  <si>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</si>
  <si>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</si>
  <si>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</si>
  <si>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</si>
  <si>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</si>
  <si>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</si>
  <si>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</si>
  <si>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</si>
  <si>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</si>
  <si>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</si>
  <si>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</si>
  <si>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</si>
  <si>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</si>
  <si>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</si>
  <si>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</si>
  <si>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</si>
  <si>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</si>
  <si>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</si>
  <si>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</si>
  <si>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</si>
  <si>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</si>
  <si>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</si>
  <si>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</si>
  <si>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</si>
  <si>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</si>
  <si>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</si>
  <si>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</si>
  <si>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</si>
  <si>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</si>
  <si>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</si>
  <si>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</si>
  <si>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</si>
  <si>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</si>
  <si>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</si>
  <si>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</si>
  <si>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</si>
  <si>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</si>
  <si>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</si>
  <si>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</si>
  <si>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</si>
  <si>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</si>
  <si>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</si>
  <si>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</si>
  <si>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</si>
  <si>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</si>
  <si>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</si>
  <si>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</si>
  <si>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</si>
  <si>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</si>
  <si>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</si>
  <si>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</si>
  <si>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</si>
  <si>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</si>
  <si>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</si>
  <si>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</si>
  <si>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</si>
  <si>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</si>
  <si>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</si>
  <si>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</si>
  <si>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</si>
  <si>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</si>
  <si>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</si>
  <si>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</si>
  <si>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</si>
  <si>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</si>
  <si>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</si>
  <si>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</si>
  <si>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</si>
  <si>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</si>
  <si>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</si>
  <si>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</si>
  <si>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</si>
  <si>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</si>
  <si>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</si>
  <si>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</si>
  <si>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</si>
  <si>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</si>
  <si>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</si>
  <si>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</si>
  <si>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</si>
  <si>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</si>
  <si>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</si>
  <si>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</si>
  <si>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</si>
  <si>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</si>
  <si>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</si>
  <si>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</si>
  <si>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</si>
  <si>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</si>
  <si>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</si>
  <si>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</si>
  <si>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</si>
  <si>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</si>
  <si>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</si>
  <si>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</si>
  <si>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</si>
  <si>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</si>
  <si>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</si>
  <si>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</si>
  <si>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</si>
  <si>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</si>
  <si>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</si>
  <si>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</si>
  <si>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</si>
  <si>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</si>
  <si>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</si>
  <si>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</si>
  <si>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</si>
  <si>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</si>
  <si>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</si>
  <si>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</si>
  <si>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</si>
  <si>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</si>
  <si>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</si>
  <si>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</si>
  <si>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</si>
  <si>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</si>
  <si>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</si>
  <si>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</si>
  <si>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</si>
  <si>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</si>
  <si>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</si>
  <si>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</si>
  <si>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</si>
  <si>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</si>
  <si>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</si>
  <si>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</si>
  <si>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</si>
  <si>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</si>
  <si>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</si>
  <si>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</si>
  <si>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</si>
  <si>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</si>
  <si>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</si>
  <si>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</si>
  <si>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</si>
  <si>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</si>
  <si>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</si>
  <si>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</si>
  <si>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</si>
  <si>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</si>
  <si>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</si>
  <si>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</si>
  <si>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</si>
  <si>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</si>
  <si>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</si>
  <si>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</si>
  <si>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</si>
  <si>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</si>
  <si>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</si>
  <si>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</si>
  <si>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</si>
  <si>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</si>
  <si>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</si>
  <si>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</si>
  <si>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</si>
  <si>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</si>
  <si>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</si>
  <si>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</si>
  <si>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</si>
  <si>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</si>
  <si>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</si>
  <si>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</si>
  <si>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</si>
  <si>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</si>
  <si>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</si>
  <si>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</si>
  <si>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</si>
  <si>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</si>
  <si>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</si>
  <si>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</si>
  <si>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</si>
  <si>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</si>
  <si>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</si>
  <si>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</si>
  <si>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</si>
  <si>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</si>
  <si>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</si>
  <si>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</si>
  <si>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</si>
  <si>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</si>
  <si>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</si>
  <si>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</si>
  <si>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</si>
  <si>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</si>
  <si>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</si>
  <si>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</si>
  <si>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</si>
  <si>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</si>
  <si>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</si>
  <si>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</si>
  <si>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</si>
  <si>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</si>
  <si>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</si>
  <si>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</si>
  <si>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</si>
  <si>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</si>
  <si>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</si>
  <si>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</si>
  <si>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</si>
  <si>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</si>
  <si>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</si>
  <si>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</si>
  <si>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</si>
  <si>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</si>
  <si>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</si>
  <si>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</si>
  <si>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</si>
  <si>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</si>
  <si>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</si>
  <si>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</si>
  <si>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</si>
  <si>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</si>
  <si>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</si>
  <si>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</si>
  <si>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</si>
  <si>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</si>
  <si>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</si>
  <si>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</si>
  <si>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</si>
  <si>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</si>
  <si>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</si>
  <si>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</si>
  <si>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</si>
  <si>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</si>
  <si>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</si>
  <si>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</si>
  <si>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</si>
  <si>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</si>
  <si>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</si>
  <si>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</si>
  <si>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</si>
  <si>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</si>
  <si>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</si>
  <si>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</si>
  <si>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</si>
  <si>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</si>
  <si>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</si>
  <si>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</si>
  <si>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</si>
  <si>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</si>
  <si>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</si>
  <si>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</si>
  <si>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</si>
  <si>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</si>
  <si>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</si>
  <si>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</si>
  <si>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</si>
  <si>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</si>
  <si>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</si>
  <si>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</si>
  <si>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</si>
  <si>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</si>
  <si>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</si>
  <si>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</si>
  <si>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</si>
  <si>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</si>
  <si>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</si>
  <si>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</si>
  <si>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</si>
  <si>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</si>
  <si>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</si>
  <si>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</si>
  <si>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</si>
  <si>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</si>
  <si>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</si>
  <si>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</si>
  <si>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</si>
  <si>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</si>
  <si>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</si>
  <si>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</si>
  <si>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</si>
  <si>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</si>
  <si>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</si>
  <si>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</si>
  <si>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</si>
  <si>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</si>
  <si>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</si>
  <si>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</si>
  <si>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</si>
  <si>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</si>
  <si>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</si>
  <si>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</si>
  <si>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</si>
  <si>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</si>
  <si>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</si>
  <si>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</si>
  <si>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</si>
  <si>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</si>
  <si>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</si>
  <si>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</si>
  <si>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</si>
  <si>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</si>
  <si>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</si>
  <si>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</si>
  <si>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</si>
  <si>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</si>
  <si>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</si>
  <si>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</si>
  <si>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</si>
  <si>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</si>
  <si>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</si>
  <si>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</si>
  <si>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</si>
  <si>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</si>
  <si>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</si>
  <si>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</si>
  <si>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</si>
  <si>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</si>
  <si>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</si>
  <si>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</si>
  <si>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</si>
  <si>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</si>
  <si>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</si>
  <si>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</si>
  <si>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</si>
  <si>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</si>
  <si>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</si>
  <si>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</si>
  <si>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</si>
  <si>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</si>
  <si>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</si>
  <si>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</si>
  <si>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</si>
  <si>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</si>
  <si>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</si>
  <si>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</si>
  <si>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</si>
  <si>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</si>
  <si>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</si>
  <si>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</si>
  <si>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</si>
  <si>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</si>
  <si>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</si>
  <si>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</si>
  <si>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</si>
  <si>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</si>
  <si>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</si>
  <si>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</si>
  <si>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</si>
  <si>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</si>
  <si>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</si>
  <si>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</si>
  <si>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</si>
  <si>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</si>
  <si>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</si>
  <si>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</si>
  <si>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</si>
  <si>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</si>
  <si>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</si>
  <si>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</si>
  <si>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</si>
  <si>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</si>
  <si>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</si>
  <si>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</si>
  <si>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</si>
  <si>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</si>
  <si>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</si>
  <si>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</si>
  <si>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</si>
  <si>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</si>
  <si>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</si>
  <si>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</si>
  <si>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</si>
  <si>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</si>
  <si>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</si>
  <si>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</si>
  <si>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</si>
  <si>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</si>
  <si>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</si>
  <si>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</si>
  <si>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</si>
  <si>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</si>
  <si>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</si>
  <si>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</si>
  <si>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</si>
  <si>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</si>
  <si>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</si>
  <si>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</si>
  <si>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</si>
  <si>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</si>
  <si>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</si>
  <si>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</si>
  <si>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</si>
  <si>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</si>
  <si>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</si>
  <si>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</si>
  <si>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</si>
  <si>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</si>
  <si>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</si>
  <si>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</si>
  <si>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</si>
  <si>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</si>
  <si>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</si>
  <si>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</si>
  <si>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</si>
  <si>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</si>
  <si>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</si>
  <si>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</si>
  <si>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</si>
  <si>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</si>
  <si>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</si>
  <si>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</si>
  <si>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</si>
  <si>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</si>
  <si>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</si>
  <si>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</si>
  <si>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</si>
  <si>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</si>
  <si>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</si>
  <si>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</si>
  <si>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</si>
  <si>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</si>
  <si>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</si>
  <si>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</si>
  <si>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</si>
  <si>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</si>
  <si>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</si>
  <si>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</si>
  <si>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</si>
  <si>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</si>
  <si>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</si>
  <si>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</si>
  <si>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</si>
  <si>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</si>
  <si>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</si>
  <si>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</si>
  <si>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</si>
  <si>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</si>
  <si>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</si>
  <si>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</si>
  <si>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</si>
  <si>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</si>
  <si>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</si>
  <si>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</si>
  <si>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</si>
  <si>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</si>
  <si>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</si>
  <si>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</si>
  <si>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</si>
  <si>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</si>
  <si>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</si>
  <si>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</si>
  <si>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</si>
  <si>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</si>
  <si>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</si>
  <si>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</si>
  <si>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</si>
  <si>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</si>
  <si>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</si>
  <si>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</si>
  <si>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</si>
  <si>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</si>
  <si>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</si>
  <si>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</si>
  <si>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</si>
  <si>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</si>
  <si>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</si>
  <si>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</si>
  <si>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</si>
  <si>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</si>
  <si>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</si>
  <si>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</si>
  <si>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</si>
  <si>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</si>
  <si>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</si>
  <si>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</si>
  <si>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</si>
  <si>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</si>
  <si>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</si>
  <si>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</si>
  <si>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</si>
  <si>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</si>
  <si>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</si>
  <si>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</si>
  <si>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</si>
  <si>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</si>
  <si>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</si>
  <si>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</si>
  <si>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</si>
  <si>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</si>
  <si>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</si>
  <si>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</si>
  <si>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</si>
  <si>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</si>
  <si>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</si>
  <si>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</si>
  <si>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</si>
  <si>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</si>
  <si>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</si>
  <si>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</si>
  <si>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</si>
  <si>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</si>
  <si>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</si>
  <si>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</si>
  <si>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</si>
  <si>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</si>
  <si>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</si>
  <si>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</si>
  <si>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</si>
  <si>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</si>
  <si>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</si>
  <si>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</si>
  <si>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</si>
  <si>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</si>
  <si>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</si>
  <si>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</si>
  <si>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</si>
  <si>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</si>
  <si>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</si>
  <si>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</si>
  <si>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</si>
  <si>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</si>
  <si>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</si>
  <si>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</si>
  <si>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</si>
  <si>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</si>
  <si>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</si>
  <si>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</si>
  <si>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</si>
  <si>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</si>
  <si>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</si>
  <si>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</si>
  <si>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</si>
  <si>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</si>
  <si>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</si>
  <si>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</si>
  <si>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</si>
  <si>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</si>
  <si>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</si>
  <si>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</si>
  <si>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</si>
  <si>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</si>
  <si>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</si>
  <si>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</si>
  <si>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</si>
  <si>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</si>
  <si>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</si>
  <si>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</si>
  <si>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</si>
  <si>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</si>
  <si>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</si>
  <si>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</si>
  <si>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</si>
  <si>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</si>
  <si>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</si>
  <si>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</si>
  <si>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</si>
  <si>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</si>
  <si>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</si>
  <si>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</si>
  <si>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</si>
  <si>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</si>
  <si>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</si>
  <si>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</si>
  <si>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</si>
  <si>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</si>
  <si>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</si>
  <si>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</si>
  <si>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</si>
  <si>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</si>
  <si>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</si>
  <si>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</si>
  <si>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</si>
  <si>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</si>
  <si>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</si>
  <si>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</si>
  <si>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</si>
  <si>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</si>
  <si>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</si>
  <si>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</si>
  <si>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</si>
  <si>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</si>
  <si>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</si>
  <si>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</si>
  <si>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</si>
  <si>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</si>
  <si>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</si>
  <si>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</si>
  <si>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</si>
  <si>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</si>
  <si>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</si>
  <si>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</si>
  <si>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</si>
  <si>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</si>
  <si>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</si>
  <si>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</si>
  <si>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</si>
  <si>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</si>
  <si>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</si>
  <si>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</si>
  <si>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</si>
  <si>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</si>
  <si>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</si>
  <si>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</si>
  <si>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</si>
  <si>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</si>
  <si>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</si>
  <si>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</si>
  <si>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</si>
  <si>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</si>
  <si>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</si>
  <si>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</si>
  <si>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</si>
  <si>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</si>
  <si>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</si>
  <si>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</si>
  <si>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</si>
  <si>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</si>
  <si>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</si>
  <si>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</si>
  <si>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</si>
  <si>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</si>
  <si>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</si>
  <si>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</si>
  <si>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</si>
  <si>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</si>
  <si>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</si>
  <si>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</si>
  <si>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</si>
  <si>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</si>
  <si>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</si>
  <si>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</si>
  <si>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</si>
  <si>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</si>
  <si>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</si>
  <si>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</si>
  <si>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</si>
  <si>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</si>
  <si>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</si>
  <si>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</si>
  <si>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</si>
  <si>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</si>
  <si>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</si>
  <si>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</si>
  <si>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</si>
  <si>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</si>
  <si>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</si>
  <si>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</si>
  <si>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</si>
  <si>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</si>
  <si>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</si>
  <si>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</si>
  <si>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</si>
  <si>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</si>
  <si>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</si>
  <si>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</si>
  <si>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</si>
  <si>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</si>
  <si>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</si>
  <si>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</si>
  <si>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</si>
  <si>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</si>
  <si>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</si>
  <si>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</si>
  <si>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</si>
  <si>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</si>
  <si>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</si>
  <si>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</si>
  <si>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</si>
  <si>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</si>
  <si>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</si>
  <si>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</si>
  <si>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</si>
  <si>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</si>
  <si>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</si>
  <si>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</si>
  <si>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</si>
  <si>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</si>
  <si>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</si>
  <si>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</si>
  <si>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</si>
  <si>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</si>
  <si>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</si>
  <si>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</si>
  <si>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</si>
  <si>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</si>
  <si>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</si>
  <si>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</si>
  <si>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</si>
  <si>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</si>
  <si>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</si>
  <si>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</si>
  <si>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</si>
  <si>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</si>
  <si>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</si>
  <si>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</si>
  <si>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</si>
  <si>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</si>
  <si>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</si>
  <si>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</si>
  <si>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</si>
  <si>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</si>
  <si>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</si>
  <si>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</si>
  <si>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</si>
  <si>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</si>
  <si>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</si>
  <si>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</si>
  <si>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</si>
  <si>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</si>
  <si>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</si>
  <si>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</si>
  <si>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</si>
  <si>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</si>
  <si>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</si>
  <si>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</si>
  <si>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</si>
  <si>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</si>
  <si>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</si>
  <si>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</si>
  <si>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</si>
  <si>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</si>
  <si>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</si>
  <si>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</si>
  <si>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</si>
  <si>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</si>
  <si>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</si>
  <si>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</si>
  <si>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</si>
  <si>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</si>
  <si>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</si>
  <si>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</si>
  <si>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</si>
  <si>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</si>
  <si>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</si>
  <si>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</si>
  <si>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</si>
  <si>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</si>
  <si>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</si>
  <si>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</si>
  <si>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</si>
  <si>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</si>
  <si>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</si>
  <si>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</si>
  <si>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</si>
  <si>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</si>
  <si>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</si>
  <si>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</si>
  <si>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</si>
  <si>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</si>
  <si>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</si>
  <si>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</si>
  <si>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</si>
  <si>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</si>
  <si>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</si>
  <si>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</si>
  <si>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</si>
  <si>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</si>
  <si>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</si>
  <si>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</si>
  <si>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</si>
  <si>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</si>
  <si>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</si>
  <si>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</si>
  <si>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</si>
  <si>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</si>
  <si>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</si>
  <si>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</si>
  <si>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</si>
  <si>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</si>
  <si>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</si>
  <si>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</si>
  <si>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</si>
  <si>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</si>
  <si>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</si>
  <si>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</si>
  <si>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</si>
  <si>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</si>
  <si>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</si>
  <si>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</si>
  <si>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</si>
  <si>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</si>
  <si>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</si>
  <si>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</si>
  <si>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</si>
  <si>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</si>
  <si>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</si>
  <si>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</si>
  <si>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</si>
  <si>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</si>
  <si>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</si>
  <si>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</si>
  <si>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</si>
  <si>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</si>
  <si>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</si>
  <si>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</si>
  <si>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</si>
  <si>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</si>
  <si>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</si>
  <si>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</si>
  <si>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</si>
  <si>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</si>
  <si>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</si>
  <si>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</si>
  <si>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</si>
  <si>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</si>
  <si>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</si>
  <si>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</si>
  <si>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</si>
  <si>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</si>
  <si>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</si>
  <si>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</si>
  <si>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</si>
  <si>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</si>
  <si>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</si>
  <si>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</si>
  <si>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</si>
  <si>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</si>
  <si>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</si>
  <si>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</si>
  <si>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</si>
  <si>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</si>
  <si>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</si>
  <si>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</si>
  <si>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</si>
  <si>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</si>
  <si>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</si>
  <si>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</si>
  <si>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</si>
  <si>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</si>
  <si>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</si>
  <si>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</si>
  <si>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</si>
  <si>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</si>
  <si>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</si>
  <si>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</si>
  <si>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</si>
  <si>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</si>
  <si>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</si>
  <si>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</si>
  <si>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</si>
  <si>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</si>
  <si>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</si>
  <si>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</si>
  <si>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</si>
  <si>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</si>
  <si>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</si>
  <si>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</si>
  <si>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</si>
  <si>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</si>
  <si>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</si>
  <si>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</si>
  <si>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</si>
  <si>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</si>
  <si>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</si>
  <si>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</si>
  <si>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</si>
  <si>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</si>
  <si>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</si>
  <si>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</si>
  <si>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</si>
  <si>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</si>
  <si>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</si>
  <si>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</si>
  <si>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</si>
  <si>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</si>
  <si>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</si>
  <si>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</si>
  <si>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</si>
  <si>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</si>
  <si>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</si>
  <si>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</si>
  <si>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</si>
  <si>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</si>
  <si>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</si>
  <si>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</si>
  <si>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</si>
  <si>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</si>
  <si>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</si>
  <si>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</si>
  <si>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</si>
  <si>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</si>
  <si>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</si>
  <si>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</si>
  <si>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</si>
  <si>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</si>
  <si>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</si>
  <si>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</si>
  <si>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</si>
  <si>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</si>
  <si>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</si>
  <si>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</si>
  <si>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</si>
  <si>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</si>
  <si>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</si>
  <si>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</si>
  <si>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</si>
  <si>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</si>
  <si>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</si>
  <si>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</si>
  <si>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</si>
  <si>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</si>
  <si>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</si>
  <si>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</si>
  <si>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</si>
  <si>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</si>
  <si>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</si>
  <si>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</si>
  <si>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</si>
  <si>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</si>
  <si>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</si>
  <si>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</si>
  <si>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</si>
  <si>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</si>
  <si>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</si>
  <si>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</si>
  <si>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</si>
  <si>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</si>
  <si>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</si>
  <si>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</si>
  <si>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</si>
  <si>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</si>
  <si>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</si>
  <si>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</si>
  <si>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</si>
  <si>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</si>
  <si>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</si>
  <si>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</si>
  <si>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</si>
  <si>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</si>
  <si>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</si>
  <si>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</si>
  <si>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</si>
  <si>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</si>
  <si>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</si>
  <si>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</si>
  <si>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</si>
  <si>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</si>
  <si>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</si>
  <si>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</si>
  <si>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</si>
  <si>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</si>
  <si>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</si>
  <si>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</si>
  <si>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</si>
  <si>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</si>
  <si>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</si>
  <si>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</si>
  <si>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</si>
  <si>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</si>
  <si>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</si>
  <si>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</si>
  <si>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</si>
  <si>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</si>
  <si>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</si>
  <si>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</si>
  <si>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</si>
  <si>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</si>
  <si>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</si>
  <si>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</si>
  <si>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</si>
  <si>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</si>
  <si>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</si>
  <si>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</si>
  <si>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</si>
  <si>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</si>
  <si>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</si>
  <si>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</si>
  <si>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</si>
  <si>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</si>
  <si>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</si>
  <si>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</si>
  <si>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</si>
  <si>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</si>
  <si>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</si>
  <si>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</si>
  <si>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</si>
  <si>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</si>
  <si>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</si>
  <si>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</si>
  <si>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</si>
  <si>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</si>
  <si>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</si>
  <si>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</si>
  <si>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</si>
  <si>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</si>
  <si>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</si>
  <si>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</si>
  <si>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</si>
  <si>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</si>
  <si>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</si>
  <si>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</si>
  <si>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</si>
  <si>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</si>
  <si>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</si>
  <si>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</si>
  <si>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</si>
  <si>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</si>
  <si>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</si>
  <si>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</si>
  <si>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</si>
  <si>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</si>
  <si>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</si>
  <si>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</si>
  <si>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</si>
  <si>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</si>
  <si>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</si>
  <si>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</si>
  <si>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</si>
  <si>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</si>
  <si>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</si>
  <si>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</si>
  <si>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</si>
  <si>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</si>
  <si>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</si>
  <si>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</si>
  <si>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</si>
  <si>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</si>
  <si>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</si>
  <si>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</si>
  <si>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</si>
  <si>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</si>
  <si>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</si>
  <si>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</si>
  <si>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</si>
  <si>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</si>
  <si>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</si>
  <si>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</si>
  <si>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</si>
  <si>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</si>
  <si>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</si>
  <si>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</si>
  <si>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</si>
  <si>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</si>
  <si>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</si>
  <si>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</si>
  <si>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</si>
  <si>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</si>
  <si>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</si>
  <si>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</si>
  <si>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</si>
  <si>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</si>
  <si>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</si>
  <si>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</si>
  <si>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</si>
  <si>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</si>
  <si>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</si>
  <si>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</si>
  <si>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</si>
  <si>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</si>
  <si>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</si>
  <si>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</si>
  <si>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</si>
  <si>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</si>
  <si>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</si>
  <si>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</si>
  <si>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</si>
  <si>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</si>
  <si>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</si>
  <si>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</si>
  <si>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</si>
  <si>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</si>
  <si>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</si>
  <si>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</si>
  <si>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</si>
  <si>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</si>
  <si>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</si>
  <si>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</si>
  <si>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</si>
  <si>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</si>
  <si>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</si>
  <si>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</si>
  <si>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</si>
  <si>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</si>
  <si>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</si>
  <si>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</si>
  <si>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</si>
  <si>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</si>
  <si>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</si>
  <si>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</si>
  <si>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</si>
  <si>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</si>
  <si>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</si>
  <si>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</si>
  <si>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</si>
  <si>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</si>
  <si>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</si>
  <si>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</si>
  <si>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</si>
  <si>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</si>
  <si>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</si>
  <si>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</si>
  <si>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</si>
  <si>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</si>
  <si>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</si>
  <si>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</si>
  <si>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</si>
  <si>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</si>
  <si>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</si>
  <si>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</si>
  <si>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</si>
  <si>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</si>
  <si>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</si>
  <si>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</si>
  <si>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</si>
  <si>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</si>
  <si>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</si>
  <si>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</si>
  <si>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</si>
  <si>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</si>
  <si>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</si>
  <si>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</si>
  <si>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</si>
  <si>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</si>
  <si>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</si>
  <si>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</si>
  <si>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</si>
  <si>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</si>
  <si>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</si>
  <si>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</si>
  <si>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</si>
  <si>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</si>
  <si>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</si>
  <si>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</si>
  <si>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</si>
  <si>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</si>
  <si>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</si>
  <si>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</si>
  <si>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</si>
  <si>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</si>
  <si>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</si>
  <si>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</si>
  <si>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</si>
  <si>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</si>
  <si>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</si>
  <si>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</si>
  <si>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</si>
  <si>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</si>
  <si>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</si>
  <si>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</si>
  <si>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</si>
  <si>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</si>
  <si>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</si>
  <si>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</si>
  <si>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</si>
  <si>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</si>
  <si>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</si>
  <si>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</si>
  <si>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</si>
  <si>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</si>
  <si>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</si>
  <si>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</si>
  <si>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</si>
  <si>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</si>
  <si>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</si>
  <si>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</si>
  <si>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</si>
  <si>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</si>
  <si>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</si>
  <si>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</si>
  <si>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</si>
  <si>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</si>
  <si>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</si>
  <si>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</si>
  <si>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</si>
  <si>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</si>
  <si>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</si>
  <si>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</si>
  <si>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</si>
  <si>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</si>
  <si>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</si>
  <si>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</si>
  <si>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</si>
  <si>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</si>
  <si>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</si>
  <si>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</si>
  <si>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</si>
  <si>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</si>
  <si>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</si>
  <si>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</si>
  <si>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</si>
  <si>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</si>
  <si>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</si>
  <si>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</si>
  <si>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</si>
  <si>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</si>
  <si>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</si>
  <si>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</si>
  <si>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</si>
  <si>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</si>
  <si>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</si>
  <si>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</si>
  <si>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</si>
  <si>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</si>
  <si>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</si>
  <si>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</si>
  <si>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</si>
  <si>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</si>
  <si>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</si>
  <si>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</si>
  <si>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</si>
  <si>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</si>
  <si>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</si>
  <si>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</si>
  <si>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</si>
  <si>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</si>
  <si>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</si>
  <si>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</si>
  <si>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</si>
  <si>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</si>
  <si>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</si>
  <si>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</si>
  <si>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</si>
  <si>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</si>
  <si>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</si>
  <si>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</si>
  <si>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</si>
  <si>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</si>
  <si>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</si>
  <si>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</si>
  <si>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</si>
  <si>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</si>
  <si>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</si>
  <si>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</si>
  <si>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</si>
  <si>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</si>
  <si>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</si>
  <si>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</si>
  <si>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</si>
  <si>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</si>
  <si>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</si>
  <si>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</si>
  <si>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</si>
  <si>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</si>
  <si>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</si>
  <si>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</si>
  <si>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</si>
  <si>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</si>
  <si>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</si>
  <si>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</si>
  <si>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</si>
  <si>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</si>
  <si>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</si>
  <si>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</si>
  <si>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</si>
  <si>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</si>
  <si>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</si>
  <si>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</si>
  <si>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</si>
  <si>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</si>
  <si>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</si>
  <si>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</si>
  <si>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</si>
  <si>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</si>
  <si>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</si>
  <si>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</si>
  <si>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</si>
  <si>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</si>
  <si>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</si>
  <si>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</si>
  <si>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</si>
  <si>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</si>
  <si>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</si>
  <si>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</si>
  <si>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</si>
  <si>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</si>
  <si>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</si>
  <si>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</si>
  <si>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</si>
  <si>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</si>
  <si>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</si>
  <si>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</si>
  <si>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</si>
  <si>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</si>
  <si>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</si>
  <si>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</si>
  <si>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</si>
  <si>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</si>
  <si>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</si>
  <si>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</si>
  <si>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</si>
  <si>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</si>
  <si>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</si>
  <si>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</si>
  <si>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</si>
  <si>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</si>
  <si>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</si>
  <si>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</si>
  <si>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</si>
  <si>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</si>
  <si>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</si>
  <si>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</si>
  <si>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</si>
  <si>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</si>
  <si>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</si>
  <si>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</si>
  <si>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</si>
  <si>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</si>
  <si>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</si>
  <si>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</si>
  <si>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</si>
  <si>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</si>
  <si>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</si>
  <si>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</si>
  <si>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</si>
  <si>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</si>
  <si>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</si>
  <si>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</si>
  <si>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</si>
  <si>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</si>
  <si>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</si>
  <si>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</si>
  <si>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</si>
  <si>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</si>
  <si>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</si>
  <si>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</si>
  <si>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</si>
  <si>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</si>
  <si>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</si>
  <si>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</si>
  <si>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</si>
  <si>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</si>
  <si>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</si>
  <si>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</si>
  <si>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</si>
  <si>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</si>
  <si>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</si>
  <si>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</si>
  <si>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</si>
  <si>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</si>
  <si>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</si>
  <si>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</si>
  <si>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</si>
  <si>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</si>
  <si>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</si>
  <si>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</si>
  <si>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</si>
  <si>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</si>
  <si>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</si>
  <si>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</si>
  <si>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</si>
  <si>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</si>
  <si>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</si>
  <si>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</si>
  <si>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</si>
  <si>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</si>
  <si>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</si>
  <si>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</si>
  <si>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</si>
  <si>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</si>
  <si>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</si>
  <si>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</si>
  <si>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</si>
  <si>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</si>
  <si>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</si>
  <si>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</si>
  <si>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</si>
  <si>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</si>
  <si>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</si>
  <si>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</si>
  <si>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</si>
  <si>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</si>
  <si>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</si>
  <si>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</si>
  <si>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</si>
  <si>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</si>
  <si>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</si>
  <si>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</si>
  <si>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</si>
  <si>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</si>
  <si>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</si>
  <si>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</si>
  <si>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</si>
  <si>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</si>
  <si>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</si>
  <si>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</si>
  <si>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</si>
  <si>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</si>
  <si>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</si>
  <si>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</si>
  <si>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</si>
  <si>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</si>
  <si>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</si>
  <si>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</si>
  <si>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</si>
  <si>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</si>
  <si>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</si>
  <si>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</si>
  <si>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</si>
  <si>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</si>
  <si>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</si>
  <si>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</si>
  <si>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</si>
  <si>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</si>
  <si>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</si>
  <si>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</si>
  <si>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</si>
  <si>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</si>
  <si>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</si>
  <si>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</si>
  <si>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</si>
  <si>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</si>
  <si>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</si>
  <si>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</si>
  <si>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</si>
  <si>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</si>
  <si>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</si>
  <si>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</si>
  <si>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</si>
  <si>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</si>
  <si>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</si>
  <si>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</si>
  <si>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</si>
  <si>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</si>
  <si>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</si>
  <si>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</si>
  <si>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</si>
  <si>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</si>
  <si>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</si>
  <si>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</si>
  <si>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</si>
  <si>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</si>
  <si>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</si>
  <si>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</si>
  <si>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</si>
  <si>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</si>
  <si>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</si>
  <si>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</si>
  <si>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</si>
  <si>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</si>
  <si>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</si>
  <si>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</si>
  <si>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</si>
  <si>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</si>
  <si>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</si>
  <si>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</si>
  <si>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</si>
  <si>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</si>
  <si>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</si>
  <si>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</si>
  <si>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</si>
  <si>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</si>
  <si>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</si>
  <si>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</si>
  <si>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</si>
  <si>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</si>
  <si>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</si>
  <si>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</si>
  <si>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</si>
  <si>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</si>
  <si>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</si>
  <si>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</si>
  <si>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</si>
  <si>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</si>
  <si>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</si>
  <si>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</si>
  <si>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</si>
  <si>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</si>
  <si>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</si>
  <si>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</si>
  <si>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</si>
  <si>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</si>
  <si>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</si>
  <si>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</si>
  <si>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</si>
  <si>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</si>
  <si>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</si>
  <si>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</si>
  <si>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</si>
  <si>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</si>
  <si>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</si>
  <si>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</si>
  <si>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</si>
  <si>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</si>
  <si>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</si>
  <si>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</si>
  <si>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</si>
  <si>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</si>
  <si>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</si>
  <si>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</si>
  <si>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</si>
  <si>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</si>
  <si>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</si>
  <si>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</si>
  <si>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</si>
  <si>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</si>
  <si>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</si>
  <si>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</si>
  <si>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</si>
  <si>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</si>
  <si>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</si>
  <si>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</si>
  <si>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</si>
  <si>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</si>
  <si>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</si>
  <si>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</si>
  <si>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</si>
  <si>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</si>
  <si>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</si>
  <si>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</si>
  <si>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</si>
  <si>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</si>
  <si>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</si>
  <si>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</si>
  <si>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</si>
  <si>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</si>
  <si>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</si>
  <si>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</si>
  <si>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</si>
  <si>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</si>
  <si>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</si>
  <si>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</si>
  <si>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</si>
  <si>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</si>
  <si>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</si>
  <si>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</si>
  <si>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</si>
  <si>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</si>
  <si>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</si>
  <si>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</si>
  <si>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</si>
  <si>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</si>
  <si>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</si>
  <si>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</si>
  <si>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</si>
  <si>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</si>
  <si>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</si>
  <si>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</si>
  <si>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</si>
  <si>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</si>
  <si>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</si>
  <si>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</si>
  <si>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</si>
  <si>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</si>
  <si>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</si>
  <si>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</si>
  <si>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</si>
  <si>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</si>
  <si>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</si>
  <si>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</si>
  <si>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</si>
  <si>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</si>
  <si>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</si>
  <si>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</si>
  <si>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</si>
  <si>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</si>
  <si>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</si>
  <si>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</si>
  <si>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</si>
  <si>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</si>
  <si>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</si>
  <si>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</si>
  <si>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</si>
  <si>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</si>
  <si>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</si>
  <si>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</si>
  <si>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</si>
  <si>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</si>
  <si>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</si>
  <si>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</si>
  <si>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</si>
  <si>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</si>
  <si>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</si>
  <si>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</si>
  <si>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</si>
  <si>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</si>
  <si>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</si>
  <si>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</si>
  <si>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</si>
  <si>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</si>
  <si>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</si>
  <si>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</si>
  <si>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</si>
  <si>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</si>
  <si>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</si>
  <si>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</si>
  <si>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</si>
  <si>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</si>
  <si>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</si>
  <si>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</si>
  <si>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</si>
  <si>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</si>
  <si>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</si>
  <si>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</si>
  <si>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</si>
  <si>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</si>
  <si>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</si>
  <si>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</si>
  <si>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</si>
  <si>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</si>
  <si>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</si>
  <si>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</si>
  <si>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</si>
  <si>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</si>
  <si>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</si>
  <si>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</si>
  <si>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</si>
  <si>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</si>
  <si>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</si>
  <si>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</si>
  <si>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</si>
  <si>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</si>
  <si>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</si>
  <si>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</si>
  <si>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</si>
  <si>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</si>
  <si>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</si>
  <si>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</si>
  <si>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</si>
  <si>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</si>
  <si>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</si>
  <si>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</si>
  <si>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</si>
  <si>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</si>
  <si>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</si>
  <si>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</si>
  <si>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</si>
  <si>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</si>
  <si>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</si>
  <si>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</si>
  <si>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</si>
  <si>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</si>
  <si>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</si>
  <si>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</si>
  <si>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</si>
  <si>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</si>
  <si>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</si>
  <si>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</si>
  <si>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</si>
  <si>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</si>
  <si>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</si>
  <si>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</si>
  <si>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</si>
  <si>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</si>
  <si>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</si>
  <si>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</si>
  <si>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</si>
  <si>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</si>
  <si>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</si>
  <si>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</si>
  <si>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</si>
  <si>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</si>
  <si>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</si>
  <si>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</si>
  <si>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</si>
  <si>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</si>
  <si>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</si>
  <si>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</si>
  <si>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</si>
  <si>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</si>
  <si>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</si>
  <si>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</si>
  <si>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</si>
  <si>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</si>
  <si>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</si>
  <si>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</si>
  <si>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</si>
  <si>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</si>
  <si>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</si>
  <si>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</si>
  <si>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</si>
  <si>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</si>
  <si>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</si>
  <si>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</si>
  <si>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</si>
  <si>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</si>
  <si>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</si>
  <si>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</si>
  <si>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</si>
  <si>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</si>
  <si>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</si>
  <si>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</si>
  <si>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</si>
  <si>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</si>
  <si>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</si>
  <si>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</si>
  <si>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</si>
  <si>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</si>
  <si>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</si>
  <si>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</si>
  <si>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</si>
  <si>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</si>
  <si>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</si>
  <si>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</si>
  <si>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</si>
  <si>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</si>
  <si>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</si>
  <si>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</si>
  <si>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</si>
  <si>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</si>
  <si>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</si>
  <si>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</si>
  <si>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</si>
  <si>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</si>
  <si>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</si>
  <si>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</si>
  <si>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</si>
  <si>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</si>
  <si>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</si>
  <si>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</si>
  <si>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</si>
  <si>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</si>
  <si>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</si>
  <si>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</si>
  <si>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</si>
  <si>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</si>
  <si>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</si>
  <si>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</si>
  <si>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</si>
  <si>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</si>
  <si>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</si>
  <si>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</si>
  <si>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</si>
  <si>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</si>
  <si>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</si>
  <si>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</si>
  <si>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</si>
  <si>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</si>
  <si>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</si>
  <si>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</si>
  <si>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</si>
  <si>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</si>
  <si>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</si>
  <si>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</si>
  <si>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</si>
  <si>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</si>
  <si>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</si>
  <si>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</si>
  <si>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</si>
  <si>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</si>
  <si>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</si>
  <si>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</si>
  <si>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</si>
  <si>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</si>
  <si>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</si>
  <si>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</si>
  <si>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</si>
  <si>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</si>
  <si>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</si>
  <si>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</si>
  <si>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</si>
  <si>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</si>
  <si>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</si>
  <si>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</si>
  <si>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</si>
  <si>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</si>
  <si>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</si>
  <si>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</si>
  <si>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</si>
  <si>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</si>
  <si>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</si>
  <si>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</si>
  <si>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</si>
  <si>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</si>
  <si>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</si>
  <si>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</si>
  <si>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</si>
  <si>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</si>
  <si>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</si>
  <si>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</si>
  <si>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</si>
  <si>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</si>
  <si>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</si>
  <si>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</si>
  <si>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</si>
  <si>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</si>
  <si>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</si>
  <si>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</si>
  <si>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</si>
  <si>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</si>
  <si>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</si>
  <si>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</si>
  <si>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</si>
  <si>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</si>
  <si>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</si>
  <si>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</si>
  <si>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</si>
  <si>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</si>
  <si>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</si>
  <si>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</si>
  <si>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</si>
  <si>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</si>
  <si>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</si>
  <si>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</si>
  <si>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</si>
  <si>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</si>
  <si>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</si>
  <si>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</si>
  <si>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</si>
  <si>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</si>
  <si>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</si>
  <si>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</si>
  <si>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</si>
  <si>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</si>
  <si>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</si>
  <si>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</si>
  <si>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</si>
  <si>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</si>
  <si>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</si>
  <si>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</si>
  <si>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</si>
  <si>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</si>
  <si>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</si>
  <si>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</si>
  <si>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</si>
  <si>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</si>
  <si>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</si>
  <si>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</si>
  <si>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</si>
  <si>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</si>
  <si>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</si>
  <si>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</si>
  <si>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</si>
  <si>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</si>
  <si>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</si>
  <si>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</si>
  <si>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</si>
  <si>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</si>
  <si>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</si>
  <si>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</si>
  <si>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</si>
  <si>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</si>
  <si>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</si>
  <si>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</si>
  <si>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</si>
  <si>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</si>
  <si>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</si>
  <si>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</si>
  <si>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</si>
  <si>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</si>
  <si>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</si>
  <si>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</si>
  <si>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</si>
  <si>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</si>
  <si>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</si>
  <si>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</si>
  <si>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</si>
  <si>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</si>
  <si>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</si>
  <si>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</si>
  <si>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</si>
  <si>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</si>
  <si>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</si>
  <si>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</si>
  <si>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</si>
  <si>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</si>
  <si>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</si>
  <si>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</si>
  <si>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</si>
  <si>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</si>
  <si>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</si>
  <si>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</si>
  <si>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</si>
  <si>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</si>
  <si>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</si>
  <si>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</si>
  <si>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</si>
  <si>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</si>
  <si>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</si>
  <si>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</si>
  <si>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</si>
  <si>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</si>
  <si>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</si>
  <si>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</si>
  <si>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</si>
  <si>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</si>
  <si>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</si>
  <si>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</si>
  <si>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</si>
  <si>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</si>
  <si>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</si>
  <si>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</si>
  <si>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</si>
  <si>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</si>
  <si>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</si>
  <si>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</si>
  <si>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</si>
  <si>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</si>
  <si>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</si>
  <si>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</si>
  <si>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</si>
  <si>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</si>
  <si>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</si>
  <si>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</si>
  <si>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</si>
  <si>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</si>
  <si>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</si>
  <si>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</si>
  <si>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</si>
  <si>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</si>
  <si>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</si>
  <si>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</si>
  <si>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</si>
  <si>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</si>
  <si>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</si>
  <si>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</si>
  <si>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</si>
  <si>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</si>
  <si>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</si>
  <si>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</si>
  <si>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</si>
  <si>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</si>
  <si>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</si>
  <si>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</si>
  <si>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</si>
  <si>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</si>
  <si>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</si>
  <si>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</si>
  <si>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</si>
  <si>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</si>
  <si>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</si>
  <si>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</si>
  <si>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</si>
  <si>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</si>
  <si>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</si>
  <si>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</si>
  <si>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</si>
  <si>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</si>
  <si>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</si>
  <si>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</si>
  <si>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</si>
  <si>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</si>
  <si>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</si>
  <si>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</si>
  <si>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</si>
  <si>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</si>
  <si>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</si>
  <si>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</si>
  <si>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</si>
  <si>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</si>
  <si>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</si>
  <si>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</si>
  <si>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</si>
  <si>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</si>
  <si>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</si>
  <si>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</si>
  <si>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</si>
  <si>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</si>
  <si>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</si>
  <si>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</si>
  <si>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</si>
  <si>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</si>
  <si>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</si>
  <si>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</si>
  <si>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</si>
  <si>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</si>
  <si>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</si>
  <si>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</si>
  <si>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</si>
  <si>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</si>
  <si>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</si>
  <si>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</si>
  <si>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</si>
  <si>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</si>
  <si>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</si>
  <si>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</si>
  <si>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</si>
  <si>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</si>
  <si>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</si>
  <si>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</si>
  <si>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</si>
  <si>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</si>
  <si>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</si>
  <si>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</si>
  <si>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</si>
  <si>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</si>
  <si>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</si>
  <si>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</si>
  <si>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</si>
  <si>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</si>
  <si>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</si>
  <si>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</si>
  <si>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</si>
  <si>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</si>
  <si>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</si>
  <si>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</si>
  <si>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</si>
  <si>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</si>
  <si>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</si>
  <si>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</si>
  <si>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</si>
  <si>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</si>
  <si>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</si>
  <si>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</si>
  <si>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</si>
  <si>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</si>
  <si>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</si>
  <si>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</si>
  <si>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</si>
  <si>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</si>
  <si>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</si>
  <si>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</si>
  <si>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</si>
  <si>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</si>
  <si>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</si>
  <si>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</si>
  <si>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</si>
  <si>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</si>
  <si>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</si>
  <si>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</si>
  <si>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</si>
  <si>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</si>
  <si>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</si>
  <si>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</si>
  <si>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</si>
  <si>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</si>
  <si>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</si>
  <si>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</si>
  <si>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</si>
  <si>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</si>
  <si>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</si>
  <si>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</si>
  <si>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</si>
  <si>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</si>
  <si>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</si>
  <si>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</si>
  <si>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</si>
  <si>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</si>
  <si>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</si>
  <si>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</si>
  <si>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</si>
  <si>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</si>
  <si>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</si>
  <si>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</si>
  <si>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</si>
  <si>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</si>
  <si>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</si>
  <si>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</si>
  <si>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</si>
  <si>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</si>
  <si>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</si>
  <si>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</si>
  <si>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</si>
  <si>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</si>
  <si>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</si>
  <si>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</si>
  <si>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</si>
  <si>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</si>
  <si>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</si>
  <si>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</si>
  <si>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</si>
  <si>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</si>
  <si>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</si>
  <si>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</si>
  <si>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</si>
  <si>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</si>
  <si>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</si>
  <si>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</si>
  <si>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</si>
  <si>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</si>
  <si>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</si>
  <si>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</si>
  <si>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</si>
  <si>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</si>
  <si>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</si>
  <si>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</si>
  <si>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</si>
  <si>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</si>
  <si>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</si>
  <si>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</si>
  <si>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</si>
  <si>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</si>
  <si>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</si>
  <si>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</si>
  <si>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</si>
  <si>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</si>
  <si>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</si>
  <si>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</si>
  <si>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</si>
  <si>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</si>
  <si>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</si>
  <si>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</si>
  <si>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</si>
  <si>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</si>
  <si>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</si>
  <si>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</si>
  <si>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</si>
  <si>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</si>
  <si>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</si>
  <si>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</si>
  <si>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</si>
  <si>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</si>
  <si>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</si>
  <si>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</si>
  <si>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</si>
  <si>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</si>
  <si>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</si>
  <si>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</si>
  <si>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</si>
  <si>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</si>
  <si>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</si>
  <si>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</si>
  <si>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</si>
  <si>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</si>
  <si>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</si>
  <si>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</si>
  <si>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</si>
  <si>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</si>
  <si>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</si>
  <si>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</si>
  <si>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</si>
  <si>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</si>
  <si>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</si>
  <si>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</si>
  <si>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</si>
  <si>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</si>
  <si>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</si>
  <si>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</si>
  <si>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</si>
  <si>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</si>
  <si>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</si>
  <si>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</si>
  <si>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</si>
  <si>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</si>
  <si>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</si>
  <si>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</si>
  <si>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</si>
  <si>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</si>
  <si>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</si>
  <si>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</si>
  <si>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</si>
  <si>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</si>
  <si>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</si>
  <si>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</si>
  <si>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</si>
  <si>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</si>
  <si>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</si>
  <si>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</si>
  <si>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</si>
  <si>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</si>
  <si>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</si>
  <si>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</si>
  <si>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</si>
  <si>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</si>
  <si>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</si>
  <si>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</si>
  <si>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</si>
  <si>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</si>
  <si>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</si>
  <si>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</si>
  <si>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</si>
  <si>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</si>
  <si>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</si>
  <si>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</si>
  <si>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</si>
  <si>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</si>
  <si>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</si>
  <si>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</si>
  <si>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</si>
  <si>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</si>
  <si>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</si>
  <si>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</si>
  <si>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</si>
  <si>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</si>
  <si>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</si>
  <si>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</si>
  <si>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</si>
  <si>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</si>
  <si>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</si>
  <si>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</si>
  <si>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</si>
  <si>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</si>
  <si>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</si>
  <si>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</si>
  <si>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</si>
  <si>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</si>
  <si>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</si>
  <si>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</si>
  <si>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</si>
  <si>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</si>
  <si>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</si>
  <si>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</si>
  <si>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</si>
  <si>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</si>
  <si>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</si>
  <si>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</si>
  <si>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</si>
  <si>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</si>
  <si>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</si>
  <si>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</si>
  <si>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</si>
  <si>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</si>
  <si>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</si>
  <si>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</si>
  <si>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</si>
  <si>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</si>
  <si>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</si>
  <si>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</si>
  <si>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</si>
  <si>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</si>
  <si>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</si>
  <si>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</si>
  <si>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</si>
  <si>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</si>
  <si>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</si>
  <si>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</si>
  <si>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</si>
  <si>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</si>
  <si>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</si>
  <si>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</si>
  <si>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</si>
  <si>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</si>
  <si>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</si>
  <si>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</si>
  <si>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</si>
  <si>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</si>
  <si>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</si>
  <si>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</si>
  <si>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</si>
  <si>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</si>
  <si>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</si>
  <si>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</si>
  <si>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</si>
  <si>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</si>
  <si>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</si>
  <si>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</si>
  <si>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</si>
  <si>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</si>
  <si>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</si>
  <si>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</si>
  <si>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</si>
  <si>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</si>
  <si>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</si>
  <si>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</si>
  <si>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</si>
  <si>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</si>
  <si>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</si>
  <si>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</si>
  <si>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</si>
  <si>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</si>
  <si>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</si>
  <si>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</si>
  <si>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</si>
  <si>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</si>
  <si>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</si>
  <si>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</si>
  <si>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</si>
  <si>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</si>
  <si>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</si>
  <si>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</si>
  <si>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</si>
  <si>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</si>
  <si>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</si>
  <si>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</si>
  <si>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</si>
  <si>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</si>
  <si>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</si>
  <si>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</si>
  <si>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</si>
  <si>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</si>
  <si>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</si>
  <si>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</si>
  <si>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</si>
  <si>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</si>
  <si>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</si>
  <si>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</si>
  <si>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</si>
  <si>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</si>
  <si>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</si>
  <si>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</si>
  <si>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</si>
  <si>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</si>
  <si>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</si>
  <si>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</si>
  <si>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</si>
  <si>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</si>
  <si>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</si>
  <si>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</si>
  <si>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</si>
  <si>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</si>
  <si>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</si>
  <si>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</si>
  <si>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</si>
  <si>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</si>
  <si>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</si>
  <si>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</si>
  <si>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</si>
  <si>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</si>
  <si>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</si>
  <si>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</si>
  <si>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</si>
  <si>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</si>
  <si>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</si>
  <si>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</si>
  <si>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</si>
  <si>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</si>
  <si>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</si>
  <si>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</si>
  <si>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</si>
  <si>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</si>
  <si>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</si>
  <si>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</si>
  <si>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</si>
  <si>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</si>
  <si>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</si>
  <si>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</si>
  <si>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</si>
  <si>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</si>
  <si>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</si>
  <si>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</si>
  <si>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</si>
  <si>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</si>
  <si>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</si>
  <si>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</si>
  <si>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</si>
  <si>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</si>
  <si>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</si>
  <si>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</si>
  <si>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</si>
  <si>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</si>
  <si>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</si>
  <si>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</si>
  <si>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</si>
  <si>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</si>
  <si>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</si>
  <si>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</si>
  <si>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</si>
  <si>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</si>
  <si>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</si>
  <si>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</si>
  <si>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</si>
  <si>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</si>
  <si>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</si>
  <si>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</si>
  <si>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</si>
  <si>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</si>
  <si>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</si>
  <si>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</si>
  <si>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</si>
  <si>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</si>
  <si>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</si>
  <si>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</si>
  <si>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</si>
  <si>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</si>
  <si>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</si>
  <si>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</si>
  <si>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</si>
  <si>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</si>
  <si>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</si>
  <si>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</si>
  <si>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</si>
  <si>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</si>
  <si>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</si>
  <si>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</si>
  <si>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</si>
  <si>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</si>
  <si>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</si>
  <si>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</si>
  <si>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</si>
  <si>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</si>
  <si>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</si>
  <si>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</si>
  <si>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</si>
  <si>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</si>
  <si>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</si>
  <si>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</si>
  <si>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</si>
  <si>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</si>
  <si>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</si>
  <si>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</si>
  <si>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</si>
  <si>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</si>
  <si>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</si>
  <si>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</si>
  <si>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</si>
  <si>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</si>
  <si>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</si>
  <si>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</si>
  <si>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</si>
  <si>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</si>
  <si>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</si>
  <si>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</si>
  <si>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</si>
  <si>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</si>
  <si>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</si>
  <si>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</si>
  <si>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</si>
  <si>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</si>
  <si>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</si>
  <si>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</si>
  <si>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</si>
  <si>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</si>
  <si>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</si>
  <si>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</si>
  <si>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</si>
  <si>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</si>
  <si>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</si>
  <si>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</si>
  <si>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</si>
  <si>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</si>
  <si>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</si>
  <si>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</si>
  <si>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</si>
  <si>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</si>
  <si>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</si>
  <si>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</si>
  <si>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</si>
  <si>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</si>
  <si>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</si>
  <si>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</si>
  <si>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</si>
  <si>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</si>
  <si>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</si>
  <si>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</si>
  <si>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</si>
  <si>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</si>
  <si>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</si>
  <si>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</si>
  <si>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</si>
  <si>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</si>
  <si>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</si>
  <si>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</si>
  <si>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</si>
  <si>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</si>
  <si>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</si>
  <si>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</si>
  <si>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</si>
  <si>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</si>
  <si>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</si>
  <si>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</si>
  <si>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</si>
  <si>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</si>
  <si>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</si>
  <si>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</si>
  <si>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</si>
  <si>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</si>
  <si>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</si>
  <si>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</si>
  <si>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</si>
  <si>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</si>
  <si>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</si>
  <si>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</si>
  <si>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</si>
  <si>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</si>
  <si>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</si>
  <si>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</si>
  <si>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</si>
  <si>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</si>
  <si>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</si>
  <si>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</si>
  <si>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</si>
  <si>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</si>
  <si>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</si>
  <si>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</si>
  <si>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</si>
  <si>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</si>
  <si>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</si>
  <si>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</si>
  <si>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</si>
  <si>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</si>
  <si>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</si>
  <si>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</si>
  <si>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</si>
  <si>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</si>
  <si>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</si>
  <si>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</si>
  <si>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</si>
  <si>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</si>
  <si>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</si>
  <si>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</si>
  <si>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</si>
  <si>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</si>
  <si>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</si>
  <si>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</si>
  <si>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</si>
  <si>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</si>
  <si>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</si>
  <si>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</si>
  <si>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</si>
  <si>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</si>
  <si>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</si>
  <si>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</si>
  <si>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</si>
  <si>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</si>
  <si>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</si>
  <si>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</si>
  <si>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</si>
  <si>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</si>
  <si>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</si>
  <si>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</si>
  <si>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</si>
  <si>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</si>
  <si>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</si>
  <si>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</si>
  <si>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</si>
  <si>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</si>
  <si>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</si>
  <si>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</si>
  <si>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</si>
  <si>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</si>
  <si>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</si>
  <si>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</si>
  <si>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</si>
  <si>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</si>
  <si>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</si>
  <si>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</si>
  <si>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</si>
  <si>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</si>
  <si>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</si>
  <si>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</si>
  <si>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</si>
  <si>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</si>
  <si>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</si>
  <si>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</si>
  <si>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</si>
  <si>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</si>
  <si>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</si>
  <si>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</si>
  <si>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</si>
  <si>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</si>
  <si>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</si>
  <si>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</si>
  <si>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</si>
  <si>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</si>
  <si>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</si>
  <si>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</si>
  <si>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</si>
  <si>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</si>
  <si>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</si>
  <si>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</si>
  <si>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</si>
  <si>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</si>
  <si>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</si>
  <si>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</si>
  <si>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</si>
  <si>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</si>
  <si>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</si>
  <si>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</si>
  <si>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</si>
  <si>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</si>
  <si>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</si>
  <si>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</si>
  <si>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</si>
  <si>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</si>
  <si>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</si>
  <si>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</si>
  <si>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</si>
  <si>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</si>
  <si>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</si>
  <si>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</si>
  <si>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</si>
  <si>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</si>
  <si>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</si>
  <si>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</si>
  <si>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</si>
  <si>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</si>
  <si>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</si>
  <si>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</si>
  <si>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</si>
  <si>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</si>
  <si>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</si>
  <si>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</si>
  <si>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</si>
  <si>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</si>
  <si>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</si>
  <si>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</si>
  <si>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</si>
  <si>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</si>
  <si>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</si>
  <si>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</si>
  <si>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</si>
  <si>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</si>
  <si>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</si>
  <si>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</si>
  <si>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</si>
  <si>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</si>
  <si>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</si>
  <si>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</si>
  <si>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</si>
  <si>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</si>
  <si>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</si>
  <si>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</si>
  <si>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</si>
  <si>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</si>
  <si>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</si>
  <si>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</si>
  <si>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</si>
  <si>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</si>
  <si>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</si>
  <si>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</si>
  <si>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</si>
  <si>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</si>
  <si>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</si>
  <si>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</si>
  <si>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</si>
  <si>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</si>
  <si>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</si>
  <si>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</si>
  <si>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</si>
  <si>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</si>
  <si>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</si>
  <si>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</si>
  <si>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</si>
  <si>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</si>
  <si>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</si>
  <si>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</si>
  <si>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</si>
  <si>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</si>
  <si>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</si>
  <si>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</si>
  <si>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</si>
  <si>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</si>
  <si>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</si>
  <si>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</si>
  <si>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</si>
  <si>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</si>
  <si>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</si>
  <si>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</si>
  <si>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</si>
  <si>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</si>
  <si>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</si>
  <si>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</si>
  <si>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</si>
  <si>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</si>
  <si>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</si>
  <si>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</si>
  <si>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</si>
  <si>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</si>
  <si>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</si>
  <si>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</si>
  <si>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</si>
  <si>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</si>
  <si>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</si>
  <si>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</si>
  <si>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</si>
  <si>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</si>
  <si>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</si>
  <si>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</si>
  <si>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</si>
  <si>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</si>
  <si>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</si>
  <si>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</si>
  <si>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</si>
  <si>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</si>
  <si>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</si>
  <si>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</si>
  <si>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</si>
  <si>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</si>
  <si>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</si>
  <si>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</si>
  <si>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</si>
  <si>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</si>
  <si>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</si>
  <si>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</si>
  <si>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</si>
  <si>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</si>
  <si>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</si>
  <si>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</si>
  <si>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</si>
  <si>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</si>
  <si>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</si>
  <si>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</si>
  <si>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</si>
  <si>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</si>
  <si>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</si>
  <si>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</si>
  <si>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</si>
  <si>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</si>
  <si>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</si>
  <si>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</si>
  <si>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</si>
  <si>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</si>
  <si>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</si>
  <si>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</si>
  <si>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</si>
  <si>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</si>
  <si>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</si>
  <si>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</si>
  <si>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</si>
  <si>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</si>
  <si>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</si>
  <si>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</si>
  <si>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</si>
  <si>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</si>
  <si>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</si>
  <si>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</si>
  <si>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</si>
  <si>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</si>
  <si>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</si>
  <si>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</si>
  <si>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</si>
  <si>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</si>
  <si>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</si>
  <si>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</si>
  <si>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</si>
  <si>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</si>
  <si>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</si>
  <si>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</si>
  <si>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</si>
  <si>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</si>
  <si>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</si>
  <si>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</si>
  <si>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</si>
  <si>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</si>
  <si>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</si>
  <si>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</si>
  <si>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</si>
  <si>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</si>
  <si>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</si>
  <si>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</si>
  <si>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</si>
  <si>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</si>
  <si>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</si>
  <si>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</si>
  <si>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</si>
  <si>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</si>
  <si>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</si>
  <si>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</si>
  <si>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</si>
  <si>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</si>
  <si>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</si>
  <si>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</si>
  <si>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</si>
  <si>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</si>
  <si>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</si>
  <si>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</si>
  <si>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</si>
  <si>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</si>
  <si>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</si>
  <si>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</si>
  <si>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</si>
  <si>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</si>
  <si>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</si>
  <si>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</si>
  <si>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</si>
  <si>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</si>
  <si>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</si>
  <si>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</si>
  <si>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</si>
  <si>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</si>
  <si>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</si>
  <si>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</si>
  <si>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</si>
  <si>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</si>
  <si>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</si>
  <si>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</si>
  <si>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</si>
  <si>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</si>
  <si>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</si>
  <si>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</si>
  <si>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</si>
  <si>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</si>
  <si>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</si>
  <si>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</si>
  <si>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</si>
  <si>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</si>
  <si>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</si>
  <si>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</si>
  <si>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</si>
  <si>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</si>
  <si>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</si>
  <si>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</si>
  <si>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</si>
  <si>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</si>
  <si>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</si>
  <si>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</si>
  <si>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</si>
  <si>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</si>
  <si>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</si>
  <si>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</si>
  <si>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</si>
  <si>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</si>
  <si>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</si>
  <si>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</si>
  <si>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</si>
  <si>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</si>
  <si>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</si>
  <si>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</si>
  <si>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</si>
  <si>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</si>
  <si>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</si>
  <si>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</si>
  <si>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</si>
  <si>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</si>
  <si>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</si>
  <si>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</si>
  <si>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</si>
  <si>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</si>
  <si>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</si>
  <si>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</si>
  <si>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</si>
  <si>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</si>
  <si>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</si>
  <si>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</si>
  <si>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</si>
  <si>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</si>
  <si>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</si>
  <si>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</si>
  <si>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</si>
  <si>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</si>
  <si>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</si>
  <si>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</si>
  <si>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</si>
  <si>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</si>
  <si>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</si>
  <si>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</si>
  <si>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</si>
  <si>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</si>
  <si>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</si>
  <si>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</si>
  <si>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</si>
  <si>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</si>
  <si>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</si>
  <si>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</si>
  <si>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</si>
  <si>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</si>
  <si>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</si>
  <si>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</si>
  <si>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</si>
  <si>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</si>
  <si>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</si>
  <si>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</si>
  <si>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</si>
  <si>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</si>
  <si>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</si>
  <si>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</si>
  <si>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</si>
  <si>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</si>
  <si>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</si>
  <si>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</si>
  <si>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</si>
  <si>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</si>
  <si>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</si>
  <si>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</si>
  <si>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</si>
  <si>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</si>
  <si>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</si>
  <si>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</si>
  <si>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</si>
  <si>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</si>
  <si>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</si>
  <si>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</si>
  <si>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</si>
  <si>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</si>
  <si>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</si>
  <si>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</si>
  <si>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</si>
  <si>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</si>
  <si>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</si>
  <si>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</si>
  <si>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</si>
  <si>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</si>
  <si>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</si>
  <si>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</si>
  <si>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</si>
  <si>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</si>
  <si>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</si>
  <si>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</si>
  <si>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</si>
  <si>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</si>
  <si>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</si>
  <si>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</si>
  <si>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</si>
  <si>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</si>
  <si>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</si>
  <si>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</si>
  <si>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</si>
  <si>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</si>
  <si>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</si>
  <si>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</si>
  <si>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</si>
  <si>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</si>
  <si>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</si>
  <si>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</si>
  <si>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</si>
  <si>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</si>
  <si>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</si>
  <si>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</si>
  <si>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</si>
  <si>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</si>
  <si>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</si>
  <si>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</si>
  <si>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</si>
  <si>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</si>
  <si>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</si>
  <si>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</si>
  <si>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</si>
  <si>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</si>
  <si>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</si>
  <si>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</si>
  <si>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</si>
  <si>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</si>
  <si>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</si>
  <si>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</si>
  <si>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</si>
  <si>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</si>
  <si>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</si>
  <si>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</si>
  <si>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</si>
  <si>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</si>
  <si>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</si>
  <si>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</si>
  <si>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</si>
  <si>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</si>
  <si>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</si>
  <si>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</si>
  <si>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</si>
  <si>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</si>
  <si>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</si>
  <si>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</si>
  <si>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</si>
  <si>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</si>
  <si>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</si>
  <si>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</si>
  <si>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</si>
  <si>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</si>
  <si>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</si>
  <si>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</si>
  <si>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</si>
  <si>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</si>
  <si>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</si>
  <si>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</si>
  <si>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</si>
  <si>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</si>
  <si>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</si>
  <si>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</si>
  <si>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</si>
  <si>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</si>
  <si>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</si>
  <si>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</si>
  <si>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</si>
  <si>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</si>
  <si>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</si>
  <si>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</si>
  <si>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</si>
  <si>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</si>
  <si>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</si>
  <si>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</si>
  <si>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</si>
  <si>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</si>
  <si>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</si>
  <si>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</si>
  <si>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</si>
  <si>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</si>
  <si>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</si>
  <si>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</si>
  <si>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</si>
  <si>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</si>
  <si>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</si>
  <si>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</si>
  <si>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</si>
  <si>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</si>
  <si>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</si>
  <si>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</si>
  <si>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</si>
  <si>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</si>
  <si>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</si>
  <si>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</si>
  <si>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</si>
  <si>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</si>
  <si>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</si>
  <si>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</si>
  <si>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</si>
  <si>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</si>
  <si>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</si>
  <si>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</si>
  <si>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</si>
  <si>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</si>
  <si>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</si>
  <si>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</si>
  <si>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</si>
  <si>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</si>
  <si>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</si>
  <si>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</si>
  <si>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</si>
  <si>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</si>
  <si>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</si>
  <si>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</si>
  <si>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</si>
  <si>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</si>
  <si>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</si>
  <si>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</si>
  <si>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</si>
  <si>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</si>
  <si>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</si>
  <si>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</si>
  <si>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</si>
  <si>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</si>
  <si>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</si>
  <si>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</si>
  <si>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</si>
  <si>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</si>
  <si>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</si>
  <si>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</si>
  <si>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</si>
  <si>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</si>
  <si>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</si>
  <si>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</si>
  <si>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</si>
  <si>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</si>
  <si>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</si>
  <si>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</si>
  <si>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</si>
  <si>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</si>
  <si>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</si>
  <si>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</si>
  <si>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</si>
  <si>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</si>
  <si>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</si>
  <si>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</si>
  <si>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</si>
  <si>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</si>
  <si>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</si>
  <si>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</si>
  <si>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</si>
  <si>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</si>
  <si>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</si>
  <si>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</si>
  <si>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</si>
  <si>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</si>
  <si>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</si>
  <si>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</si>
  <si>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</si>
  <si>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</si>
  <si>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</si>
  <si>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</si>
  <si>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</si>
  <si>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</si>
  <si>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</si>
  <si>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</si>
  <si>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</si>
  <si>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</si>
  <si>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</si>
  <si>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</si>
  <si>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</si>
  <si>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</si>
  <si>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</si>
  <si>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</si>
  <si>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</si>
  <si>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</si>
  <si>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</si>
  <si>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</si>
  <si>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</si>
  <si>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</si>
  <si>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</si>
  <si>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</si>
  <si>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</si>
  <si>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</si>
  <si>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</si>
  <si>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</si>
  <si>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</si>
  <si>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</si>
  <si>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</si>
  <si>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</si>
  <si>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</si>
  <si>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</si>
  <si>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</si>
  <si>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</si>
  <si>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</si>
  <si>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</si>
  <si>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</si>
  <si>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</si>
  <si>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</si>
  <si>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</si>
  <si>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</si>
  <si>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</si>
  <si>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</si>
  <si>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</si>
  <si>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</si>
  <si>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</si>
  <si>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</si>
  <si>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</si>
  <si>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</si>
  <si>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</si>
  <si>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</si>
  <si>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</si>
  <si>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</si>
  <si>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</si>
  <si>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</si>
  <si>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</si>
  <si>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</si>
  <si>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</si>
  <si>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</si>
  <si>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</si>
  <si>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</si>
  <si>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</si>
  <si>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</si>
  <si>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</si>
  <si>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</si>
  <si>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</si>
  <si>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</si>
  <si>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</si>
  <si>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</si>
  <si>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</si>
  <si>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</si>
  <si>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</si>
  <si>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</si>
  <si>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</si>
  <si>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</si>
  <si>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</si>
  <si>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</si>
  <si>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</si>
  <si>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</si>
  <si>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</si>
  <si>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</si>
  <si>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</si>
  <si>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</si>
  <si>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</si>
  <si>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</si>
  <si>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</si>
  <si>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</si>
  <si>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</si>
  <si>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</si>
  <si>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</si>
  <si>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</si>
  <si>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</si>
  <si>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</si>
  <si>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</si>
  <si>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</si>
  <si>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</si>
  <si>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</si>
  <si>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</si>
  <si>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</si>
  <si>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</si>
  <si>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</si>
  <si>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</si>
  <si>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</si>
  <si>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</si>
  <si>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</si>
  <si>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</si>
  <si>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</si>
  <si>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</si>
  <si>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</si>
  <si>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</si>
  <si>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</si>
  <si>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</si>
  <si>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</si>
  <si>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</si>
  <si>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</si>
  <si>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</si>
  <si>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</si>
  <si>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</si>
  <si>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</si>
  <si>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</si>
  <si>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</si>
  <si>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</si>
  <si>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</si>
  <si>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</si>
  <si>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</si>
  <si>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</si>
  <si>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</si>
  <si>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</si>
  <si>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</si>
  <si>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</si>
  <si>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</si>
  <si>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</si>
  <si>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</si>
  <si>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</si>
  <si>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</si>
  <si>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</si>
  <si>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</si>
  <si>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</si>
  <si>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</si>
  <si>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</si>
  <si>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</si>
  <si>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</si>
  <si>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</si>
  <si>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</si>
  <si>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</si>
  <si>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</si>
  <si>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</si>
  <si>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</si>
  <si>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</si>
  <si>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</si>
  <si>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</si>
  <si>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</si>
  <si>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</si>
  <si>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</si>
  <si>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</si>
  <si>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</si>
  <si>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</si>
  <si>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</si>
  <si>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</si>
  <si>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</si>
  <si>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</si>
  <si>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</si>
  <si>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</si>
  <si>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</si>
  <si>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</si>
  <si>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</si>
  <si>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</si>
  <si>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</si>
  <si>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</si>
  <si>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</si>
  <si>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</si>
  <si>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</si>
  <si>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</si>
  <si>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</si>
  <si>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</si>
  <si>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</si>
  <si>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</si>
  <si>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</si>
  <si>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</si>
  <si>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</si>
  <si>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</si>
  <si>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</si>
  <si>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</si>
  <si>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</si>
  <si>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</si>
  <si>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</si>
  <si>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</si>
  <si>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</si>
  <si>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</si>
  <si>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</si>
  <si>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</si>
  <si>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</si>
  <si>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</si>
  <si>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</si>
  <si>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</si>
  <si>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</si>
  <si>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</si>
  <si>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</si>
  <si>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</si>
  <si>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</si>
  <si>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</si>
  <si>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</si>
  <si>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</si>
  <si>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</si>
  <si>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</si>
  <si>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</si>
  <si>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</si>
  <si>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</si>
  <si>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</si>
  <si>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</si>
  <si>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</si>
  <si>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</si>
  <si>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</si>
  <si>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</si>
  <si>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</si>
  <si>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</si>
  <si>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</si>
  <si>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</si>
  <si>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</si>
  <si>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</si>
  <si>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</si>
  <si>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</si>
  <si>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</si>
  <si>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</si>
  <si>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</si>
  <si>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</si>
  <si>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</si>
  <si>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</si>
  <si>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</si>
  <si>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</si>
  <si>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</si>
  <si>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</si>
  <si>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</si>
  <si>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</si>
  <si>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</si>
  <si>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</si>
  <si>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</si>
  <si>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</si>
  <si>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</si>
  <si>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</si>
  <si>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</si>
  <si>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</si>
  <si>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</si>
  <si>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</si>
  <si>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</si>
  <si>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</si>
  <si>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</si>
  <si>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</si>
  <si>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</si>
  <si>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</si>
  <si>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</si>
  <si>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</si>
  <si>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</si>
  <si>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</si>
  <si>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</si>
  <si>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</si>
  <si>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</si>
  <si>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</si>
  <si>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</si>
  <si>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</si>
  <si>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</si>
  <si>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</si>
  <si>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</si>
  <si>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</si>
  <si>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</si>
  <si>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</si>
  <si>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</si>
  <si>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</si>
  <si>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</si>
  <si>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</si>
  <si>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</si>
  <si>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</si>
  <si>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</si>
  <si>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</si>
  <si>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</si>
  <si>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</si>
  <si>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</si>
  <si>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</si>
  <si>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</si>
  <si>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</si>
  <si>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</si>
  <si>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</si>
  <si>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</si>
  <si>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</si>
  <si>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</si>
  <si>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</si>
  <si>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</si>
  <si>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</si>
  <si>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</si>
  <si>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</si>
  <si>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</si>
  <si>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</si>
  <si>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</si>
  <si>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</si>
  <si>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</si>
  <si>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</si>
  <si>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</si>
  <si>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</si>
  <si>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</si>
  <si>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</si>
  <si>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</si>
  <si>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</si>
  <si>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</si>
  <si>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</si>
  <si>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</si>
  <si>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</si>
  <si>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</si>
  <si>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</si>
  <si>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</si>
  <si>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</si>
  <si>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</si>
  <si>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</si>
  <si>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</si>
  <si>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</si>
  <si>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</si>
  <si>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</si>
  <si>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</si>
  <si>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</si>
  <si>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</si>
  <si>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</si>
  <si>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</si>
  <si>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</si>
  <si>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</si>
  <si>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</si>
  <si>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</si>
  <si>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</si>
  <si>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</si>
  <si>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</si>
  <si>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</si>
  <si>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</si>
  <si>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</si>
  <si>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</si>
  <si>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</si>
  <si>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</si>
  <si>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</si>
  <si>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</si>
  <si>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</si>
  <si>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</si>
  <si>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</si>
  <si>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</si>
  <si>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</si>
  <si>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</si>
  <si>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</si>
  <si>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</si>
  <si>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</si>
  <si>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</si>
  <si>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</si>
  <si>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</si>
  <si>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</si>
  <si>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</si>
  <si>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</si>
  <si>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</si>
  <si>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</si>
  <si>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</si>
  <si>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</si>
  <si>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</si>
  <si>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</si>
  <si>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</si>
  <si>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</si>
  <si>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</si>
  <si>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</si>
  <si>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</si>
  <si>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</si>
  <si>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</si>
  <si>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</si>
  <si>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</si>
  <si>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</si>
  <si>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</si>
  <si>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</si>
  <si>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</si>
  <si>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</si>
  <si>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</si>
  <si>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</si>
  <si>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</si>
  <si>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</si>
  <si>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</si>
  <si>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</si>
  <si>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</si>
  <si>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</si>
  <si>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</si>
  <si>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</si>
  <si>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</si>
  <si>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</si>
  <si>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</si>
  <si>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</si>
  <si>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</si>
  <si>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</si>
  <si>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</si>
  <si>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</si>
  <si>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</si>
  <si>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</si>
  <si>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</si>
  <si>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</si>
  <si>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</si>
  <si>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</si>
  <si>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</si>
  <si>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</si>
  <si>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</si>
  <si>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</si>
  <si>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</si>
  <si>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</si>
  <si>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</si>
  <si>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</si>
  <si>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</si>
  <si>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</si>
  <si>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</si>
  <si>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</si>
  <si>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</si>
  <si>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</si>
  <si>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</si>
  <si>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</si>
  <si>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</si>
  <si>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</si>
  <si>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</si>
  <si>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</si>
  <si>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</si>
  <si>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</si>
  <si>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</si>
  <si>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</si>
  <si>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</si>
  <si>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</si>
  <si>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</si>
  <si>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</si>
  <si>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</si>
  <si>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</si>
  <si>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</si>
  <si>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</si>
  <si>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</si>
  <si>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</si>
  <si>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</si>
  <si>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</si>
  <si>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</si>
  <si>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</si>
  <si>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</si>
  <si>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</si>
  <si>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</si>
  <si>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</si>
  <si>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</si>
  <si>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</si>
  <si>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</si>
  <si>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</si>
  <si>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</si>
  <si>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</si>
  <si>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</si>
  <si>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</si>
  <si>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</si>
  <si>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</si>
  <si>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</si>
  <si>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</si>
  <si>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</si>
  <si>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</si>
  <si>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</si>
  <si>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</si>
  <si>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</si>
  <si>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</si>
  <si>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</si>
  <si>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</si>
  <si>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</si>
  <si>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</si>
  <si>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</si>
  <si>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</si>
  <si>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</si>
  <si>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</si>
  <si>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</si>
  <si>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</si>
  <si>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</si>
  <si>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</si>
  <si>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</si>
  <si>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</si>
  <si>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</si>
  <si>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</si>
  <si>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</si>
  <si>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</si>
  <si>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</si>
  <si>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</si>
  <si>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</si>
  <si>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</si>
  <si>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</si>
  <si>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</si>
  <si>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</si>
  <si>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</si>
  <si>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</si>
  <si>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</si>
  <si>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</si>
  <si>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</si>
  <si>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</si>
  <si>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</si>
  <si>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</si>
  <si>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</si>
  <si>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</si>
  <si>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</si>
  <si>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</si>
  <si>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</si>
  <si>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</si>
  <si>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</si>
  <si>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</si>
  <si>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</si>
  <si>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</si>
  <si>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</si>
  <si>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</si>
  <si>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</si>
  <si>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</si>
  <si>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</si>
  <si>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</si>
  <si>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</si>
  <si>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</si>
  <si>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</si>
  <si>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</si>
  <si>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</si>
  <si>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</si>
  <si>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</si>
  <si>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</si>
  <si>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</si>
  <si>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</si>
  <si>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</si>
  <si>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</si>
  <si>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</si>
  <si>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</si>
  <si>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</si>
  <si>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</si>
  <si>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</si>
  <si>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</si>
  <si>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</si>
  <si>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</si>
  <si>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</si>
  <si>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</si>
  <si>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</si>
  <si>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</si>
  <si>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</si>
  <si>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</si>
  <si>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</si>
  <si>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</si>
  <si>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</si>
  <si>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</si>
  <si>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</si>
  <si>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</si>
  <si>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</si>
  <si>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</si>
  <si>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</si>
  <si>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</si>
  <si>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</si>
  <si>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</si>
  <si>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</si>
  <si>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</si>
  <si>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</si>
  <si>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</si>
  <si>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</si>
  <si>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</si>
  <si>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</si>
  <si>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</si>
  <si>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</si>
  <si>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</si>
  <si>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</si>
  <si>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</si>
  <si>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</si>
  <si>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</si>
  <si>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</si>
  <si>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</si>
  <si>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</si>
  <si>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</si>
  <si>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</si>
  <si>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</si>
  <si>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</si>
  <si>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</si>
  <si>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</si>
  <si>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</si>
  <si>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</si>
  <si>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</si>
  <si>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</si>
  <si>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</si>
  <si>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</si>
  <si>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</si>
  <si>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</si>
  <si>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</si>
  <si>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</si>
  <si>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</si>
  <si>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</si>
  <si>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</si>
  <si>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</si>
  <si>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</si>
  <si>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</si>
  <si>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</si>
  <si>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</si>
  <si>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</si>
  <si>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</si>
  <si>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</si>
  <si>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</si>
  <si>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</si>
  <si>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</si>
  <si>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</si>
  <si>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</si>
  <si>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</si>
  <si>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</si>
  <si>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</si>
  <si>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</si>
  <si>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</si>
  <si>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</si>
  <si>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</si>
  <si>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</si>
  <si>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</si>
  <si>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</si>
  <si>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</si>
  <si>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</si>
  <si>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</si>
  <si>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</si>
  <si>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</si>
  <si>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</si>
  <si>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</si>
  <si>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</si>
  <si>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</si>
  <si>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</si>
  <si>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</si>
  <si>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</si>
  <si>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</si>
  <si>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</si>
  <si>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</si>
  <si>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</si>
  <si>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</si>
  <si>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</si>
  <si>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</si>
  <si>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</si>
  <si>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</si>
  <si>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</si>
  <si>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</si>
  <si>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</si>
  <si>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</si>
  <si>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</si>
  <si>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</si>
  <si>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</si>
  <si>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</si>
  <si>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</si>
  <si>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</si>
  <si>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</si>
  <si>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</si>
  <si>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</si>
  <si>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</si>
  <si>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</si>
  <si>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</si>
  <si>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</si>
  <si>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</si>
  <si>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</si>
  <si>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</si>
  <si>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</si>
  <si>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</si>
  <si>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</si>
  <si>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</si>
  <si>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</si>
  <si>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</si>
  <si>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</si>
  <si>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</si>
  <si>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</si>
  <si>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</si>
  <si>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</si>
  <si>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</si>
  <si>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</si>
  <si>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</si>
  <si>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</si>
  <si>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</si>
  <si>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</si>
  <si>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</si>
  <si>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</si>
  <si>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</si>
  <si>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</si>
  <si>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</si>
  <si>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</si>
  <si>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</si>
  <si>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</si>
  <si>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</si>
  <si>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</si>
  <si>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</si>
  <si>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</si>
  <si>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</si>
  <si>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</si>
  <si>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</si>
  <si>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</si>
  <si>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</si>
  <si>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</si>
  <si>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</si>
  <si>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</si>
  <si>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</si>
  <si>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</si>
  <si>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</si>
  <si>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</si>
  <si>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</si>
  <si>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</si>
  <si>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</si>
  <si>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</si>
  <si>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</si>
  <si>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</si>
  <si>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</si>
  <si>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</si>
  <si>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</si>
  <si>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</si>
  <si>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</si>
  <si>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</si>
  <si>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</si>
  <si>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</si>
  <si>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</si>
  <si>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</si>
  <si>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</si>
  <si>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</si>
  <si>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</si>
  <si>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</si>
  <si>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</si>
  <si>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</si>
  <si>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</si>
  <si>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</si>
  <si>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</si>
  <si>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</si>
  <si>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</si>
  <si>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</si>
  <si>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</si>
  <si>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</si>
  <si>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</si>
  <si>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</si>
  <si>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</si>
  <si>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</si>
  <si>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</si>
  <si>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</si>
  <si>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</si>
  <si>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</si>
  <si>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</si>
  <si>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</si>
  <si>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</si>
  <si>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</si>
  <si>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</si>
  <si>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</si>
  <si>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</si>
  <si>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</si>
  <si>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</si>
  <si>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</si>
  <si>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</si>
  <si>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</si>
  <si>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</si>
  <si>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</si>
  <si>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</si>
  <si>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</si>
  <si>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</si>
  <si>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</si>
  <si>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</si>
  <si>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</si>
  <si>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</si>
  <si>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</si>
  <si>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</si>
  <si>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</si>
  <si>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</si>
  <si>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</si>
  <si>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</si>
  <si>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</si>
  <si>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</si>
  <si>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</si>
  <si>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</si>
  <si>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</si>
  <si>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</si>
  <si>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</si>
  <si>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</si>
  <si>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</si>
  <si>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</si>
  <si>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</si>
  <si>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</si>
  <si>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</si>
  <si>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</si>
  <si>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</si>
  <si>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</si>
  <si>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</si>
  <si>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</si>
  <si>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</si>
  <si>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</si>
  <si>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</si>
  <si>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</si>
  <si>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</si>
  <si>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</si>
  <si>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</si>
  <si>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</si>
  <si>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</si>
  <si>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</si>
  <si>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</si>
  <si>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</si>
  <si>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</si>
  <si>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</si>
  <si>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</si>
  <si>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</si>
  <si>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</si>
  <si>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</si>
  <si>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</si>
  <si>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</si>
  <si>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</si>
  <si>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</si>
  <si>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</si>
  <si>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</si>
  <si>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</si>
  <si>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</si>
  <si>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</si>
  <si>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</si>
  <si>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</si>
  <si>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</si>
  <si>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</si>
  <si>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</si>
  <si>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</si>
  <si>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</si>
  <si>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</si>
  <si>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</si>
  <si>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</si>
  <si>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</si>
  <si>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</si>
  <si>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</si>
  <si>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</si>
  <si>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</si>
  <si>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</si>
  <si>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</si>
  <si>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</si>
  <si>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</si>
  <si>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</si>
  <si>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</si>
  <si>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</si>
  <si>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</si>
  <si>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</si>
  <si>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</si>
  <si>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</si>
  <si>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</si>
  <si>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</si>
  <si>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</si>
  <si>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</si>
  <si>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</si>
  <si>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</si>
  <si>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</si>
  <si>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</si>
  <si>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</si>
  <si>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</si>
  <si>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</si>
  <si>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</si>
  <si>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</si>
  <si>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</si>
  <si>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</si>
  <si>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</si>
  <si>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</si>
  <si>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</si>
  <si>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</si>
  <si>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</si>
  <si>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</si>
  <si>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</si>
  <si>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</si>
  <si>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</si>
  <si>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</si>
  <si>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</si>
  <si>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</si>
  <si>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</si>
  <si>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</si>
  <si>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</si>
  <si>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</si>
  <si>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</si>
  <si>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</si>
  <si>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</si>
  <si>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</si>
  <si>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</si>
  <si>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</si>
  <si>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</si>
  <si>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</si>
  <si>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</si>
  <si>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</si>
  <si>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</si>
  <si>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</si>
  <si>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</si>
  <si>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</si>
  <si>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</si>
  <si>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</si>
  <si>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</si>
  <si>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</si>
  <si>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</si>
  <si>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</si>
  <si>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</si>
  <si>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</si>
  <si>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</si>
  <si>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</si>
  <si>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</si>
  <si>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</si>
  <si>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</si>
  <si>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</si>
  <si>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</si>
  <si>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</si>
  <si>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</si>
  <si>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</si>
  <si>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</si>
  <si>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</si>
  <si>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</si>
  <si>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</si>
  <si>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</si>
  <si>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</si>
  <si>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</si>
  <si>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</si>
  <si>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</si>
  <si>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</si>
  <si>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</si>
  <si>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</si>
  <si>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</si>
  <si>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</si>
  <si>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</si>
  <si>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</si>
  <si>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</si>
  <si>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</si>
  <si>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</si>
  <si>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</si>
  <si>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</si>
  <si>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</si>
  <si>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</si>
  <si>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</si>
  <si>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</si>
  <si>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</si>
  <si>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</si>
  <si>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</si>
  <si>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</si>
  <si>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</si>
  <si>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</si>
  <si>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</si>
  <si>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</si>
  <si>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</si>
  <si>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</si>
  <si>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</si>
  <si>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</si>
  <si>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</si>
  <si>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</si>
  <si>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</si>
  <si>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</si>
  <si>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</si>
  <si>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</si>
  <si>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</si>
  <si>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</si>
  <si>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</si>
  <si>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</si>
  <si>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</si>
  <si>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</si>
  <si>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</si>
  <si>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</si>
  <si>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</si>
  <si>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</si>
  <si>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</si>
  <si>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</si>
  <si>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</si>
  <si>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</si>
  <si>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</si>
  <si>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</si>
  <si>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</si>
  <si>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</si>
  <si>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</si>
  <si>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</si>
  <si>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</si>
  <si>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</si>
  <si>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</si>
  <si>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</si>
  <si>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</si>
  <si>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</si>
  <si>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</si>
  <si>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</si>
  <si>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</si>
  <si>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</si>
  <si>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</si>
  <si>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</si>
  <si>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</si>
  <si>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</si>
  <si>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</si>
  <si>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</si>
  <si>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</si>
  <si>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</si>
  <si>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</si>
  <si>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</si>
  <si>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</si>
  <si>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</si>
  <si>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</si>
  <si>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</si>
  <si>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</si>
  <si>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</si>
  <si>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</si>
  <si>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</si>
  <si>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</si>
  <si>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</si>
  <si>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</si>
  <si>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</si>
  <si>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</si>
  <si>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</si>
  <si>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</si>
  <si>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</si>
  <si>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</si>
  <si>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</si>
  <si>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</si>
  <si>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</si>
  <si>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</si>
  <si>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</si>
  <si>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</si>
  <si>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</si>
  <si>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</si>
  <si>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</si>
  <si>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</si>
  <si>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</si>
  <si>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</si>
  <si>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</si>
  <si>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</si>
  <si>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</si>
  <si>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</si>
  <si>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</si>
  <si>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</si>
  <si>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</si>
  <si>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</si>
  <si>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</si>
  <si>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</si>
  <si>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</si>
  <si>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</si>
  <si>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</si>
  <si>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</si>
  <si>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</si>
  <si>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</si>
  <si>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</si>
  <si>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</si>
  <si>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</si>
  <si>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</si>
  <si>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</si>
  <si>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</si>
  <si>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</si>
  <si>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</si>
  <si>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</si>
  <si>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</si>
  <si>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</si>
  <si>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</si>
  <si>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</si>
  <si>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</si>
  <si>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</si>
  <si>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</si>
  <si>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</si>
  <si>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</si>
  <si>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</si>
  <si>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</si>
  <si>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</si>
  <si>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</si>
  <si>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</si>
  <si>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</si>
  <si>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</si>
  <si>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</si>
  <si>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</si>
  <si>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</si>
  <si>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</si>
  <si>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</si>
  <si>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</si>
  <si>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</si>
  <si>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</si>
  <si>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</si>
  <si>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</si>
  <si>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</si>
  <si>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</si>
  <si>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</si>
  <si>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</si>
  <si>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</si>
  <si>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</si>
  <si>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</si>
  <si>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</si>
  <si>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</si>
  <si>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</si>
  <si>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</si>
  <si>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</si>
  <si>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</si>
  <si>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</si>
  <si>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</si>
  <si>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</si>
  <si>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</si>
  <si>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</si>
  <si>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</si>
  <si>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</si>
  <si>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</si>
  <si>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</si>
  <si>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</si>
  <si>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</si>
  <si>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</si>
  <si>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</si>
  <si>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</si>
  <si>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</si>
  <si>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</si>
  <si>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</si>
  <si>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</si>
  <si>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</si>
  <si>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</si>
  <si>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</si>
  <si>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</si>
  <si>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</si>
  <si>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</si>
  <si>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</si>
  <si>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</si>
  <si>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</si>
  <si>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</si>
  <si>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</si>
  <si>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</si>
  <si>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</si>
  <si>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</si>
  <si>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</si>
  <si>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</si>
  <si>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</si>
  <si>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</si>
  <si>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</si>
  <si>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</si>
  <si>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</si>
  <si>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</si>
  <si>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</si>
  <si>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</si>
  <si>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</si>
  <si>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</si>
  <si>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</si>
  <si>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</si>
  <si>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</si>
  <si>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</si>
  <si>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</si>
  <si>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</si>
  <si>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</si>
  <si>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</si>
  <si>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</si>
  <si>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</si>
  <si>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</si>
  <si>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</si>
  <si>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</si>
  <si>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</si>
  <si>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</si>
  <si>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</si>
  <si>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</si>
  <si>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</si>
  <si>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</si>
  <si>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</si>
  <si>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</si>
  <si>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</si>
  <si>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</si>
  <si>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</si>
  <si>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</si>
  <si>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</si>
  <si>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</si>
  <si>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</si>
  <si>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</si>
  <si>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</si>
  <si>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</si>
  <si>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</si>
  <si>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</si>
  <si>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</si>
  <si>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</si>
  <si>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</si>
  <si>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</si>
  <si>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</si>
  <si>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</si>
  <si>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</si>
  <si>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</si>
  <si>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</si>
  <si>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</si>
  <si>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</si>
  <si>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</si>
  <si>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</si>
  <si>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</si>
  <si>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</si>
  <si>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</si>
  <si>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</si>
  <si>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</si>
  <si>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</si>
  <si>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</si>
  <si>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</si>
  <si>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</si>
  <si>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</si>
  <si>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</si>
  <si>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</si>
  <si>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</si>
  <si>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</si>
  <si>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</si>
  <si>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</si>
  <si>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</si>
  <si>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</si>
  <si>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</si>
  <si>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</si>
  <si>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</si>
  <si>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</si>
  <si>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</si>
  <si>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</si>
  <si>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</si>
  <si>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</si>
  <si>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</si>
  <si>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</si>
  <si>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</si>
  <si>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</si>
  <si>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</si>
  <si>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</si>
  <si>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</si>
  <si>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</si>
  <si>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</si>
  <si>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</si>
  <si>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</si>
  <si>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</si>
  <si>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</si>
  <si>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</si>
  <si>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</si>
  <si>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</si>
  <si>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</si>
  <si>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</si>
  <si>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</si>
  <si>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</si>
  <si>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</si>
  <si>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</si>
  <si>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</si>
  <si>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</si>
  <si>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</si>
  <si>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</si>
  <si>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</si>
  <si>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</si>
  <si>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</si>
  <si>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</si>
  <si>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</si>
  <si>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</si>
  <si>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</si>
  <si>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</si>
  <si>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</si>
  <si>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</si>
  <si>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</si>
  <si>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</si>
  <si>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</si>
  <si>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</si>
  <si>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</si>
  <si>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</si>
  <si>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</si>
  <si>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</si>
  <si>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</si>
  <si>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</si>
  <si>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</si>
  <si>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</si>
  <si>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</si>
  <si>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</si>
  <si>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</si>
  <si>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</si>
  <si>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</si>
  <si>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</si>
  <si>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</si>
  <si>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</si>
  <si>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</si>
  <si>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</si>
  <si>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</si>
  <si>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</si>
  <si>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</si>
  <si>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</si>
  <si>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</si>
  <si>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</si>
  <si>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</si>
  <si>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</si>
  <si>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</si>
  <si>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</si>
  <si>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</si>
  <si>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</si>
  <si>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</si>
  <si>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</si>
  <si>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</si>
  <si>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</si>
  <si>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</si>
  <si>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</si>
  <si>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</si>
  <si>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</si>
  <si>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</si>
  <si>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</si>
  <si>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</si>
  <si>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</si>
  <si>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</si>
  <si>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</si>
  <si>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</si>
  <si>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</si>
  <si>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</si>
  <si>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</si>
  <si>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</si>
  <si>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</si>
  <si>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</si>
  <si>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</si>
  <si>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</si>
  <si>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</si>
  <si>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</si>
  <si>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</si>
  <si>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</si>
  <si>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</si>
  <si>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</si>
  <si>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</si>
  <si>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</si>
  <si>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</si>
  <si>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</si>
  <si>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</si>
  <si>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</si>
  <si>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</si>
  <si>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</si>
  <si>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</si>
  <si>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</si>
  <si>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</si>
  <si>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</si>
  <si>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</si>
  <si>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</si>
  <si>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</si>
  <si>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</si>
  <si>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</si>
  <si>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</si>
  <si>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</si>
  <si>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</si>
  <si>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</si>
  <si>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</si>
  <si>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</si>
  <si>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</si>
  <si>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</si>
  <si>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</si>
  <si>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</si>
  <si>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</si>
  <si>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</si>
  <si>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</si>
  <si>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</si>
  <si>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</si>
  <si>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</si>
  <si>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</si>
  <si>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</si>
  <si>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</si>
  <si>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</si>
  <si>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</si>
  <si>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</si>
  <si>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</si>
  <si>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</si>
  <si>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</si>
  <si>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</si>
  <si>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</si>
  <si>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</si>
  <si>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</si>
  <si>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</si>
  <si>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</si>
  <si>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</si>
  <si>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</si>
  <si>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</si>
  <si>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</si>
  <si>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</si>
  <si>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</si>
  <si>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</si>
  <si>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</si>
  <si>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</si>
  <si>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</si>
  <si>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</si>
  <si>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</si>
  <si>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</si>
  <si>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</si>
  <si>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</si>
  <si>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</si>
  <si>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</si>
  <si>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</si>
  <si>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</si>
  <si>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</si>
  <si>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</si>
  <si>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</si>
  <si>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</si>
  <si>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</si>
  <si>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</si>
  <si>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</si>
  <si>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</si>
  <si>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</si>
  <si>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</si>
  <si>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</si>
  <si>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</si>
  <si>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</si>
  <si>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</si>
  <si>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</si>
  <si>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</si>
  <si>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</si>
  <si>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</si>
  <si>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</si>
  <si>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</si>
  <si>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</si>
  <si>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</si>
  <si>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</si>
  <si>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</si>
  <si>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</si>
  <si>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</si>
  <si>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</si>
  <si>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</si>
  <si>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</si>
  <si>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</si>
  <si>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</si>
  <si>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</si>
  <si>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</si>
  <si>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</si>
  <si>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</si>
  <si>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</si>
  <si>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</si>
  <si>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</si>
  <si>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</si>
  <si>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</si>
  <si>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</si>
  <si>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</si>
  <si>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</si>
  <si>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</si>
  <si>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</si>
  <si>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</si>
  <si>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</si>
  <si>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</si>
  <si>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</si>
  <si>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</si>
  <si>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</si>
  <si>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</si>
  <si>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</si>
  <si>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</si>
  <si>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</si>
  <si>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</si>
  <si>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</si>
  <si>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</si>
  <si>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</si>
  <si>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</si>
  <si>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</si>
  <si>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</si>
  <si>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</si>
  <si>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</si>
  <si>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</si>
  <si>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</si>
  <si>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</si>
  <si>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</si>
  <si>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</si>
  <si>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</si>
  <si>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</si>
  <si>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</si>
  <si>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</si>
  <si>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</si>
  <si>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</si>
  <si>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</si>
  <si>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</si>
  <si>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</si>
  <si>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</si>
  <si>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</si>
  <si>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</si>
  <si>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</si>
  <si>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</si>
  <si>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</si>
  <si>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</si>
  <si>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</si>
  <si>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</si>
  <si>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</si>
  <si>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</si>
  <si>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</si>
  <si>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</si>
  <si>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</si>
  <si>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</si>
  <si>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</si>
  <si>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</si>
  <si>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</si>
  <si>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</si>
  <si>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</si>
  <si>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</si>
  <si>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</si>
  <si>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</si>
  <si>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</si>
  <si>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</si>
  <si>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</si>
  <si>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</si>
  <si>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</si>
  <si>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</si>
  <si>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</si>
  <si>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</si>
  <si>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</si>
  <si>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</si>
  <si>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</si>
  <si>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</si>
  <si>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</si>
  <si>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</si>
  <si>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</si>
  <si>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</si>
  <si>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</si>
  <si>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</si>
  <si>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</si>
  <si>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</si>
  <si>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</si>
  <si>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</si>
  <si>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</si>
  <si>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</si>
  <si>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</si>
  <si>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</si>
  <si>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</si>
  <si>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</si>
  <si>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</si>
  <si>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</si>
  <si>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</si>
  <si>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</si>
  <si>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</si>
  <si>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</si>
  <si>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</si>
  <si>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</si>
  <si>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</si>
  <si>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</si>
  <si>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</si>
  <si>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</si>
  <si>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</si>
  <si>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</si>
  <si>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</si>
  <si>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</si>
  <si>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</si>
  <si>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</si>
  <si>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</si>
  <si>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</si>
  <si>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</si>
  <si>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</si>
  <si>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</si>
  <si>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</si>
  <si>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</si>
  <si>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</si>
  <si>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</si>
  <si>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</si>
  <si>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</si>
  <si>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</si>
  <si>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</si>
  <si>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</si>
  <si>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</si>
  <si>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</si>
  <si>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</si>
  <si>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</si>
  <si>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</si>
  <si>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</si>
  <si>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</si>
  <si>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</si>
  <si>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</si>
  <si>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</si>
  <si>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</si>
  <si>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</si>
  <si>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</si>
  <si>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</si>
  <si>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</si>
  <si>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</si>
  <si>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</si>
  <si>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</si>
  <si>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</si>
  <si>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</si>
  <si>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</si>
  <si>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</si>
  <si>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</si>
  <si>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</si>
  <si>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</si>
  <si>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</si>
  <si>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</si>
  <si>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</si>
  <si>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</si>
  <si>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</si>
  <si>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</si>
  <si>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</si>
  <si>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</si>
  <si>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</si>
  <si>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</si>
  <si>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</si>
  <si>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</si>
  <si>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</si>
  <si>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</si>
  <si>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</si>
  <si>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</si>
  <si>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</si>
  <si>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</si>
  <si>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</si>
  <si>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</si>
  <si>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</si>
  <si>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</si>
  <si>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</si>
  <si>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</si>
  <si>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</si>
  <si>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</si>
  <si>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</si>
  <si>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</si>
  <si>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</si>
  <si>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</si>
  <si>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</si>
  <si>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</si>
  <si>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</si>
  <si>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</si>
  <si>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</si>
  <si>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</si>
  <si>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</si>
  <si>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</si>
  <si>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</si>
  <si>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</si>
  <si>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</si>
  <si>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</si>
  <si>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</si>
  <si>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</si>
  <si>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</si>
  <si>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</si>
  <si>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</si>
  <si>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</si>
  <si>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</si>
  <si>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</si>
  <si>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</si>
  <si>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</si>
  <si>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</si>
  <si>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</si>
  <si>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</si>
  <si>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</si>
  <si>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</si>
  <si>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</si>
  <si>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</si>
  <si>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</si>
  <si>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</si>
  <si>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</si>
  <si>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</si>
  <si>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</si>
  <si>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</si>
  <si>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</si>
  <si>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</si>
  <si>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</si>
  <si>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</si>
  <si>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</si>
  <si>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</si>
  <si>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</si>
  <si>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</si>
  <si>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</si>
  <si>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</si>
  <si>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</si>
  <si>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</si>
  <si>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</si>
  <si>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</si>
  <si>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</si>
  <si>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</si>
  <si>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</si>
  <si>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</si>
  <si>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</si>
  <si>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</si>
  <si>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</si>
  <si>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</si>
  <si>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</si>
  <si>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</si>
  <si>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</si>
  <si>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</si>
  <si>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</si>
  <si>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</si>
  <si>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</si>
  <si>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</si>
  <si>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</si>
  <si>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</si>
  <si>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</si>
  <si>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</si>
  <si>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</si>
  <si>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</si>
  <si>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</si>
  <si>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</si>
  <si>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</si>
  <si>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</si>
  <si>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</si>
  <si>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</si>
  <si>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</si>
  <si>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</si>
  <si>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</si>
  <si>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</si>
  <si>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</si>
  <si>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</si>
  <si>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</si>
  <si>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</si>
  <si>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</si>
  <si>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</si>
  <si>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</si>
  <si>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</si>
  <si>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</si>
  <si>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</si>
  <si>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</si>
  <si>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</si>
  <si>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</si>
  <si>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</si>
  <si>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</si>
  <si>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</si>
  <si>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</si>
  <si>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</si>
  <si>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</si>
  <si>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</si>
  <si>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</si>
  <si>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</si>
  <si>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</si>
  <si>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</si>
  <si>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</si>
  <si>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</si>
  <si>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</si>
  <si>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</si>
  <si>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</si>
  <si>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</si>
  <si>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</si>
  <si>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</si>
  <si>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</si>
  <si>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</si>
  <si>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</si>
  <si>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</si>
  <si>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</si>
  <si>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</si>
  <si>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</si>
  <si>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</si>
  <si>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</si>
  <si>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</si>
  <si>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</si>
  <si>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</si>
  <si>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</si>
  <si>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</si>
  <si>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</si>
  <si>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</si>
  <si>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</si>
  <si>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</si>
  <si>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</si>
  <si>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</si>
  <si>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</si>
  <si>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</si>
  <si>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</si>
  <si>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</si>
  <si>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</si>
  <si>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</si>
  <si>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</si>
  <si>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</si>
  <si>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</si>
  <si>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</si>
  <si>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</si>
  <si>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</si>
  <si>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</si>
  <si>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</si>
  <si>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</si>
  <si>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</si>
  <si>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</si>
  <si>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</si>
  <si>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</si>
  <si>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</si>
  <si>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</si>
  <si>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</si>
  <si>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</si>
  <si>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</si>
  <si>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</si>
  <si>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</si>
  <si>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</si>
  <si>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</si>
  <si>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</si>
  <si>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</si>
  <si>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</si>
  <si>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</si>
  <si>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</si>
  <si>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</si>
  <si>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</si>
  <si>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</si>
  <si>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</si>
  <si>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</si>
  <si>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</si>
  <si>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</si>
  <si>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</si>
  <si>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</si>
  <si>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</si>
  <si>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</si>
  <si>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</si>
  <si>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</si>
  <si>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</si>
  <si>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</si>
  <si>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</si>
  <si>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</si>
  <si>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</si>
  <si>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</si>
  <si>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</si>
  <si>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</si>
  <si>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</si>
  <si>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</si>
  <si>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</si>
  <si>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</si>
  <si>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</si>
  <si>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</si>
  <si>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</si>
  <si>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</si>
  <si>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</si>
  <si>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</si>
  <si>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</si>
  <si>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</si>
  <si>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</si>
  <si>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</si>
  <si>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</si>
  <si>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</si>
  <si>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</si>
  <si>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</si>
  <si>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</si>
  <si>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</si>
  <si>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</si>
  <si>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</si>
  <si>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</si>
  <si>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</si>
  <si>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</si>
  <si>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</si>
  <si>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</si>
  <si>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</si>
  <si>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</si>
  <si>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</si>
  <si>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</si>
  <si>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</si>
  <si>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</si>
  <si>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</si>
  <si>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</si>
  <si>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</si>
  <si>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</si>
  <si>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</si>
  <si>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</si>
  <si>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</si>
  <si>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</si>
  <si>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</si>
  <si>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</si>
  <si>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</si>
  <si>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</si>
  <si>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</si>
  <si>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</si>
  <si>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</si>
  <si>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</si>
  <si>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</si>
  <si>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</si>
  <si>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</si>
  <si>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</si>
  <si>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</si>
  <si>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</si>
  <si>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</si>
  <si>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</si>
  <si>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</si>
  <si>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</si>
  <si>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</si>
  <si>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</si>
  <si>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</si>
  <si>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</si>
  <si>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</si>
  <si>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</si>
  <si>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</si>
  <si>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</si>
  <si>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</si>
  <si>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</si>
  <si>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</si>
  <si>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</si>
  <si>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</si>
  <si>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</si>
  <si>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</si>
  <si>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</si>
  <si>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</si>
  <si>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</si>
  <si>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</si>
  <si>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</si>
  <si>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</si>
  <si>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</si>
  <si>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</si>
  <si>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</si>
  <si>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</si>
  <si>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</si>
  <si>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</si>
  <si>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</si>
  <si>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</si>
  <si>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</si>
  <si>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</si>
  <si>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</si>
  <si>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</si>
  <si>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</si>
  <si>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</si>
  <si>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</si>
  <si>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</si>
  <si>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</si>
  <si>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</si>
  <si>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</si>
  <si>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</si>
  <si>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</si>
  <si>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</si>
  <si>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</si>
  <si>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</si>
  <si>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</si>
  <si>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</si>
  <si>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</si>
  <si>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</si>
  <si>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</si>
  <si>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</si>
  <si>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</si>
  <si>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</si>
  <si>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</si>
  <si>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</si>
  <si>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</si>
  <si>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</si>
  <si>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</si>
  <si>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</si>
  <si>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</si>
  <si>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</si>
  <si>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</si>
  <si>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</si>
  <si>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</si>
  <si>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</si>
  <si>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</si>
  <si>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</si>
  <si>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</si>
  <si>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</si>
  <si>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</si>
  <si>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</si>
  <si>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</si>
  <si>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</si>
  <si>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</si>
  <si>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</si>
  <si>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</si>
  <si>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</si>
  <si>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</si>
  <si>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</si>
  <si>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</si>
  <si>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</si>
  <si>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</si>
  <si>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</si>
  <si>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</si>
  <si>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</si>
  <si>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</si>
  <si>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</si>
  <si>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</si>
  <si>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</si>
  <si>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</si>
  <si>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</si>
  <si>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</si>
  <si>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</si>
  <si>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</si>
  <si>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</si>
  <si>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</si>
  <si>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</si>
  <si>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</si>
  <si>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</si>
  <si>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</si>
  <si>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</si>
  <si>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</si>
  <si>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</si>
  <si>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</si>
  <si>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</si>
  <si>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</si>
  <si>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</si>
  <si>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</si>
  <si>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</si>
  <si>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</si>
  <si>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</si>
  <si>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</si>
  <si>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</si>
  <si>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</si>
  <si>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</si>
  <si>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</si>
  <si>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</si>
  <si>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</si>
  <si>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</si>
  <si>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</si>
  <si>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</si>
  <si>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</si>
  <si>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</si>
  <si>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</si>
  <si>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</si>
  <si>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</si>
  <si>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</si>
  <si>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</si>
  <si>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</si>
  <si>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</si>
  <si>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</si>
  <si>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</si>
  <si>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</si>
  <si>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</si>
  <si>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</si>
  <si>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</si>
  <si>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</si>
  <si>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</si>
  <si>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</si>
  <si>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</si>
  <si>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</si>
  <si>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</si>
  <si>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</si>
  <si>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</si>
  <si>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</si>
  <si>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</si>
  <si>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</si>
  <si>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</si>
  <si>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</si>
  <si>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</si>
  <si>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</si>
  <si>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</si>
  <si>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</si>
  <si>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</si>
  <si>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</si>
  <si>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</si>
  <si>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</si>
  <si>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</si>
  <si>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</si>
  <si>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</si>
  <si>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</si>
  <si>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</si>
  <si>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</si>
  <si>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</si>
  <si>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</si>
  <si>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</si>
  <si>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</si>
  <si>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</si>
  <si>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</si>
  <si>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</si>
  <si>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</si>
  <si>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</si>
  <si>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</si>
  <si>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</si>
  <si>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</si>
  <si>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</si>
  <si>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</si>
  <si>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</si>
  <si>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</si>
  <si>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</si>
  <si>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</si>
  <si>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</si>
  <si>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</si>
  <si>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</si>
  <si>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</si>
  <si>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</si>
  <si>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</si>
  <si>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</si>
  <si>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</si>
  <si>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</si>
  <si>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</si>
  <si>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</si>
  <si>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</si>
  <si>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</si>
  <si>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</si>
  <si>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</si>
  <si>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</si>
  <si>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</si>
  <si>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</si>
  <si>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</si>
  <si>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</si>
  <si>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</si>
  <si>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</si>
  <si>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</si>
  <si>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</si>
  <si>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</si>
  <si>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</si>
  <si>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</si>
  <si>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</si>
  <si>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</si>
  <si>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</si>
  <si>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</si>
  <si>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</si>
  <si>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</si>
  <si>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</si>
  <si>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</si>
  <si>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</si>
  <si>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</si>
  <si>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</si>
  <si>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</si>
  <si>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</si>
  <si>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</si>
  <si>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</si>
  <si>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</si>
  <si>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</si>
  <si>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</si>
  <si>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</si>
  <si>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</si>
  <si>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</si>
  <si>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</si>
  <si>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</si>
  <si>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</si>
  <si>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</si>
  <si>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</si>
  <si>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</si>
  <si>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</si>
  <si>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</si>
  <si>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</si>
  <si>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</si>
  <si>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</si>
  <si>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</si>
  <si>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</si>
  <si>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</si>
  <si>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</si>
  <si>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</si>
  <si>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</si>
  <si>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</si>
  <si>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</si>
  <si>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</si>
  <si>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</si>
  <si>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</si>
  <si>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</si>
  <si>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</si>
  <si>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</si>
  <si>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</si>
  <si>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</si>
  <si>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</si>
  <si>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</si>
  <si>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</si>
  <si>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</si>
  <si>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</si>
  <si>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</si>
  <si>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</si>
  <si>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</si>
  <si>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</si>
  <si>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</si>
  <si>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</si>
  <si>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</si>
  <si>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</si>
  <si>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</si>
  <si>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</si>
  <si>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</si>
  <si>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</si>
  <si>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</si>
  <si>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</si>
  <si>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</si>
  <si>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</si>
  <si>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</si>
  <si>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</si>
  <si>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</si>
  <si>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</si>
  <si>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</si>
  <si>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</si>
  <si>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</si>
  <si>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</si>
  <si>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</si>
  <si>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</si>
  <si>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</si>
  <si>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</si>
  <si>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</si>
  <si>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</si>
  <si>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</si>
  <si>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</si>
  <si>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</si>
  <si>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</si>
  <si>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</si>
  <si>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</si>
  <si>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</si>
  <si>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</si>
  <si>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</si>
  <si>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</si>
  <si>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</si>
  <si>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</si>
  <si>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</si>
  <si>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</si>
  <si>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</si>
  <si>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</si>
  <si>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</si>
  <si>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</si>
  <si>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</si>
  <si>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</si>
  <si>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</si>
  <si>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</si>
  <si>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</si>
  <si>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</si>
  <si>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</si>
  <si>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</si>
  <si>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</si>
  <si>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</si>
  <si>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</si>
  <si>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</si>
  <si>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</si>
  <si>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</si>
  <si>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</si>
  <si>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</si>
  <si>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</si>
  <si>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</si>
  <si>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</si>
  <si>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</si>
  <si>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</si>
  <si>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</si>
  <si>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</si>
  <si>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</si>
  <si>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</si>
  <si>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</si>
  <si>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</si>
  <si>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</si>
  <si>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</si>
  <si>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</si>
  <si>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</si>
  <si>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</si>
  <si>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</si>
  <si>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</si>
  <si>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</si>
  <si>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</si>
  <si>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</si>
  <si>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</si>
  <si>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</si>
  <si>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</si>
  <si>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</si>
  <si>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</si>
  <si>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</si>
  <si>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</si>
  <si>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</si>
  <si>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</si>
  <si>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</si>
  <si>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</si>
  <si>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</si>
  <si>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</si>
  <si>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</si>
  <si>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</si>
  <si>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</si>
  <si>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</si>
  <si>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</si>
  <si>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</si>
  <si>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</si>
  <si>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</si>
  <si>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</si>
  <si>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</si>
  <si>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</si>
  <si>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</si>
  <si>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</si>
  <si>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</si>
  <si>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</si>
  <si>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</si>
  <si>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</si>
  <si>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</si>
  <si>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</si>
  <si>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</si>
  <si>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</si>
  <si>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</si>
  <si>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</si>
  <si>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</si>
  <si>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</si>
  <si>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</si>
  <si>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</si>
  <si>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</si>
  <si>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</si>
  <si>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</si>
  <si>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</si>
  <si>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</si>
  <si>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</si>
  <si>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</si>
  <si>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</si>
  <si>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</si>
  <si>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</si>
  <si>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</si>
  <si>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</si>
  <si>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</si>
  <si>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</si>
  <si>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</si>
  <si>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</si>
  <si>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</si>
  <si>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</si>
  <si>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</si>
  <si>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</si>
  <si>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</si>
  <si>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</si>
  <si>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</si>
  <si>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</si>
  <si>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</si>
  <si>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</si>
  <si>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</si>
  <si>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</si>
  <si>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</si>
  <si>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</si>
  <si>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</si>
  <si>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</si>
  <si>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</si>
  <si>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</si>
  <si>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</si>
  <si>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</si>
  <si>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</si>
  <si>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</si>
  <si>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</si>
  <si>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</si>
  <si>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</si>
  <si>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</si>
  <si>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</si>
  <si>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</si>
  <si>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</si>
  <si>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</si>
  <si>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</si>
  <si>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</si>
  <si>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</si>
  <si>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</si>
  <si>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</si>
  <si>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</si>
  <si>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</si>
  <si>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</si>
  <si>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</si>
  <si>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</si>
  <si>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</si>
  <si>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</si>
  <si>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</si>
  <si>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</si>
  <si>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</si>
  <si>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</si>
  <si>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</si>
  <si>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</si>
  <si>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</si>
  <si>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</si>
  <si>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</si>
  <si>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</si>
  <si>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</si>
  <si>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</si>
  <si>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</si>
  <si>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</si>
  <si>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</si>
  <si>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</si>
  <si>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</si>
  <si>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</si>
  <si>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</si>
  <si>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</si>
  <si>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</si>
  <si>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</si>
  <si>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</si>
  <si>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</si>
  <si>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</si>
  <si>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</si>
  <si>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</si>
  <si>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</si>
  <si>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</si>
  <si>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</si>
  <si>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</si>
  <si>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</si>
  <si>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</si>
  <si>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</si>
  <si>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</si>
  <si>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</si>
  <si>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</si>
  <si>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</si>
  <si>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</si>
  <si>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</si>
  <si>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</si>
  <si>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</si>
  <si>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</si>
  <si>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</si>
  <si>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</si>
  <si>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</si>
  <si>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</si>
  <si>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</si>
  <si>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</si>
  <si>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</si>
  <si>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</si>
  <si>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</si>
  <si>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</si>
  <si>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</si>
  <si>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</si>
  <si>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</si>
  <si>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</si>
  <si>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</si>
  <si>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</si>
  <si>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</si>
  <si>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</si>
  <si>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</si>
  <si>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</si>
  <si>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</si>
  <si>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</si>
  <si>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</si>
  <si>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</si>
  <si>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</si>
  <si>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</si>
  <si>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</si>
  <si>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</si>
  <si>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</si>
  <si>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</si>
  <si>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</si>
  <si>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</si>
  <si>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</si>
  <si>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</si>
  <si>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</si>
  <si>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</si>
  <si>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</si>
  <si>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</si>
  <si>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</si>
  <si>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</si>
  <si>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</si>
  <si>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</si>
  <si>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</si>
  <si>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</si>
  <si>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</si>
  <si>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</si>
  <si>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</si>
  <si>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</si>
  <si>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</si>
  <si>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</si>
  <si>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</si>
  <si>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</si>
  <si>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</si>
  <si>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</si>
  <si>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</si>
  <si>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</si>
  <si>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</si>
  <si>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</si>
  <si>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</si>
  <si>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</si>
  <si>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</si>
  <si>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</si>
  <si>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</si>
  <si>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</si>
  <si>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</si>
  <si>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</si>
  <si>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</si>
  <si>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</si>
  <si>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</si>
  <si>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</si>
  <si>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</si>
  <si>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</si>
  <si>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</si>
  <si>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</si>
  <si>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</si>
  <si>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</si>
  <si>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</si>
  <si>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</si>
  <si>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</si>
  <si>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</si>
  <si>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</si>
  <si>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</si>
  <si>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</si>
  <si>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</si>
  <si>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</si>
  <si>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</si>
  <si>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</si>
  <si>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</si>
  <si>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</si>
  <si>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</si>
  <si>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</si>
  <si>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</si>
  <si>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</si>
  <si>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</si>
  <si>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</si>
  <si>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</si>
  <si>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</si>
  <si>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</si>
  <si>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</si>
  <si>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</si>
  <si>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</si>
  <si>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</si>
  <si>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</si>
  <si>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</si>
  <si>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</si>
  <si>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</si>
  <si>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</si>
  <si>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</si>
  <si>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</si>
  <si>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</si>
  <si>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</si>
  <si>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</si>
  <si>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</si>
  <si>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</si>
  <si>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</si>
  <si>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</si>
  <si>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</si>
  <si>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</si>
  <si>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</si>
  <si>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</si>
  <si>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</si>
  <si>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</si>
  <si>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</si>
  <si>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</si>
  <si>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</si>
  <si>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</si>
  <si>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</si>
  <si>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</si>
  <si>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</si>
  <si>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</si>
  <si>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</si>
  <si>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</si>
  <si>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</si>
  <si>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</si>
  <si>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</si>
  <si>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</si>
  <si>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</si>
  <si>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</si>
  <si>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</si>
  <si>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</si>
  <si>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</si>
  <si>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</si>
  <si>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</si>
  <si>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</si>
  <si>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</si>
  <si>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</si>
  <si>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</si>
  <si>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</si>
  <si>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</si>
  <si>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</si>
  <si>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</si>
  <si>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</si>
  <si>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</si>
  <si>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</si>
  <si>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</si>
  <si>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</si>
  <si>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</si>
  <si>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</si>
  <si>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</si>
  <si>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</si>
  <si>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</si>
  <si>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</si>
  <si>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</si>
  <si>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</si>
  <si>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</si>
  <si>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</si>
  <si>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</si>
  <si>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</si>
  <si>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</si>
  <si>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</si>
  <si>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</si>
  <si>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</si>
  <si>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</si>
  <si>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</si>
  <si>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</si>
  <si>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</si>
  <si>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</si>
  <si>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</si>
  <si>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</si>
  <si>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</si>
  <si>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</si>
  <si>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</si>
  <si>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</si>
  <si>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</si>
  <si>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</si>
  <si>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</si>
  <si>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</si>
  <si>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</si>
  <si>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</si>
  <si>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</si>
  <si>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</si>
  <si>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</si>
  <si>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</si>
  <si>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</si>
  <si>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</si>
  <si>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</si>
  <si>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</si>
  <si>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</si>
  <si>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</si>
  <si>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</si>
  <si>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</si>
  <si>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</si>
  <si>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</si>
  <si>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</si>
  <si>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</si>
  <si>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</si>
  <si>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</si>
  <si>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</si>
  <si>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</si>
  <si>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</si>
  <si>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</si>
  <si>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</si>
  <si>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</si>
  <si>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</si>
  <si>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</si>
  <si>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</si>
  <si>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</si>
  <si>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</si>
  <si>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</si>
  <si>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</si>
  <si>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</si>
  <si>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</si>
  <si>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</si>
  <si>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</si>
  <si>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</si>
  <si>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</si>
  <si>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</si>
  <si>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</si>
  <si>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</si>
  <si>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</si>
  <si>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</si>
  <si>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</si>
  <si>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</si>
  <si>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</si>
  <si>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</si>
  <si>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</si>
  <si>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</si>
  <si>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</si>
  <si>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</si>
  <si>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</si>
  <si>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</si>
  <si>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</si>
  <si>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</si>
  <si>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</si>
  <si>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</si>
  <si>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</si>
  <si>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</si>
  <si>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</si>
  <si>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</si>
  <si>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</si>
  <si>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</si>
  <si>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</si>
  <si>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</si>
  <si>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</si>
  <si>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</si>
  <si>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</si>
  <si>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</si>
  <si>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</si>
  <si>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</si>
  <si>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</si>
  <si>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</si>
  <si>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</si>
  <si>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</si>
  <si>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</si>
  <si>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</si>
  <si>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</si>
  <si>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</si>
  <si>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</si>
  <si>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</si>
  <si>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</si>
  <si>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</si>
  <si>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</si>
  <si>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</si>
  <si>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</si>
  <si>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</si>
  <si>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</si>
  <si>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</si>
  <si>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</si>
  <si>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</si>
  <si>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</si>
  <si>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</si>
  <si>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</si>
  <si>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</si>
  <si>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</si>
  <si>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</si>
  <si>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</si>
  <si>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</si>
  <si>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</si>
  <si>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</si>
  <si>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</si>
  <si>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</si>
  <si>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</si>
  <si>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</si>
  <si>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</si>
  <si>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</si>
  <si>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</si>
  <si>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</si>
  <si>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</si>
  <si>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</si>
  <si>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</si>
  <si>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</si>
  <si>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</si>
  <si>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</si>
  <si>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</si>
  <si>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</si>
  <si>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</si>
  <si>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</si>
  <si>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</si>
  <si>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</si>
  <si>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</si>
  <si>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</si>
  <si>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</si>
  <si>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</si>
  <si>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</si>
  <si>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</si>
  <si>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</si>
  <si>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</si>
  <si>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</si>
  <si>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</si>
  <si>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</si>
  <si>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</si>
  <si>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</si>
  <si>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</si>
  <si>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</si>
  <si>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</si>
  <si>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</si>
  <si>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</si>
  <si>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</si>
  <si>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</si>
  <si>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</si>
  <si>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</si>
  <si>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</si>
  <si>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</si>
  <si>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</si>
  <si>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</si>
  <si>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</si>
  <si>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</si>
  <si>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</si>
  <si>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</si>
  <si>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</si>
  <si>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</si>
  <si>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</si>
  <si>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</si>
  <si>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</si>
  <si>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</si>
  <si>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</si>
  <si>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</si>
  <si>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</si>
  <si>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</si>
  <si>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</si>
  <si>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</si>
  <si>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</si>
  <si>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</si>
  <si>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</si>
  <si>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</si>
  <si>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</si>
  <si>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</si>
  <si>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</si>
  <si>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</si>
  <si>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</si>
  <si>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</si>
  <si>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</si>
  <si>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</si>
  <si>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</si>
  <si>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</si>
  <si>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</si>
  <si>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</si>
  <si>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</si>
  <si>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</si>
  <si>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</si>
  <si>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</si>
  <si>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</si>
  <si>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</si>
  <si>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</si>
  <si>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</si>
  <si>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</si>
  <si>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</si>
  <si>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</si>
  <si>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</si>
  <si>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</si>
  <si>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</si>
  <si>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</si>
  <si>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</si>
  <si>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</si>
  <si>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</si>
  <si>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</si>
  <si>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</si>
  <si>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</si>
  <si>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</si>
  <si>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</si>
  <si>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</si>
  <si>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</si>
  <si>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</si>
  <si>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</si>
  <si>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</si>
  <si>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</si>
  <si>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</si>
  <si>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</si>
  <si>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</si>
  <si>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</si>
  <si>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</si>
  <si>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</si>
  <si>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</si>
  <si>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</si>
  <si>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</si>
  <si>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</si>
  <si>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</si>
  <si>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</si>
  <si>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</si>
  <si>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</si>
  <si>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</si>
  <si>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</si>
  <si>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</si>
  <si>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</si>
  <si>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</si>
  <si>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</si>
  <si>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</si>
  <si>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</si>
  <si>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</si>
  <si>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</si>
  <si>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</si>
  <si>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</si>
  <si>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</si>
  <si>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</si>
  <si>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</si>
  <si>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</si>
  <si>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</si>
  <si>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</si>
  <si>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</si>
  <si>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</si>
  <si>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</si>
  <si>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</si>
  <si>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</si>
  <si>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</si>
  <si>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</si>
  <si>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</si>
  <si>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</si>
  <si>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</si>
  <si>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</si>
  <si>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</si>
  <si>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</si>
  <si>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</si>
  <si>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</si>
  <si>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</si>
  <si>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</si>
  <si>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</si>
  <si>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</si>
  <si>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</si>
  <si>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</si>
  <si>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</si>
  <si>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</si>
  <si>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</si>
  <si>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</si>
  <si>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</si>
  <si>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</si>
  <si>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</si>
  <si>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</si>
  <si>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</si>
  <si>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</si>
  <si>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</si>
  <si>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</si>
  <si>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</si>
  <si>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</si>
  <si>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</si>
  <si>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</si>
  <si>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</si>
  <si>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</si>
  <si>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</si>
  <si>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</si>
  <si>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</si>
  <si>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</si>
  <si>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</si>
  <si>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</si>
  <si>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</si>
  <si>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</si>
  <si>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</si>
  <si>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</si>
  <si>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</si>
  <si>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</si>
  <si>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</si>
  <si>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</si>
  <si>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</si>
  <si>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</si>
  <si>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</si>
  <si>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</si>
  <si>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</si>
  <si>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</si>
  <si>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</si>
  <si>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</si>
  <si>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</si>
  <si>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</si>
  <si>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</si>
  <si>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</si>
  <si>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</si>
  <si>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</si>
  <si>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</si>
  <si>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</si>
  <si>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</si>
  <si>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</si>
  <si>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</si>
  <si>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</si>
  <si>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</si>
  <si>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</si>
  <si>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</si>
  <si>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</si>
  <si>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</si>
  <si>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</si>
  <si>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</si>
  <si>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</si>
  <si>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</si>
  <si>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</si>
  <si>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</si>
  <si>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</si>
  <si>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</si>
  <si>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</si>
  <si>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</si>
  <si>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</si>
  <si>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</si>
  <si>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</si>
  <si>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</si>
  <si>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</si>
  <si>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</si>
  <si>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</si>
  <si>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</si>
  <si>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</si>
  <si>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</si>
  <si>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</si>
  <si>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</si>
  <si>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</si>
  <si>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</si>
  <si>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</si>
  <si>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</si>
  <si>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</si>
  <si>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</si>
  <si>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</si>
  <si>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</si>
  <si>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</si>
  <si>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</si>
  <si>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</si>
  <si>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</si>
  <si>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</si>
  <si>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</si>
  <si>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</si>
  <si>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</si>
  <si>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</si>
  <si>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</si>
  <si>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</si>
  <si>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</si>
  <si>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</si>
  <si>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</si>
  <si>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</si>
  <si>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</si>
  <si>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</si>
  <si>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</si>
  <si>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</si>
  <si>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</si>
  <si>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</si>
  <si>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</si>
  <si>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</si>
  <si>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</si>
  <si>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</si>
  <si>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</si>
  <si>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</si>
  <si>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</si>
  <si>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</si>
  <si>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</si>
  <si>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</si>
  <si>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</si>
  <si>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</si>
  <si>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</si>
  <si>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</si>
  <si>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</si>
  <si>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</si>
  <si>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</si>
  <si>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</si>
  <si>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</si>
  <si>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</si>
  <si>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</si>
  <si>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</si>
  <si>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</si>
  <si>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</si>
  <si>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</si>
  <si>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</si>
  <si>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</si>
  <si>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</si>
  <si>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</si>
  <si>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</si>
  <si>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</si>
  <si>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</si>
  <si>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</si>
  <si>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</si>
  <si>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</si>
  <si>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</si>
  <si>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</si>
  <si>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</si>
  <si>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</si>
  <si>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</si>
  <si>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</si>
  <si>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</si>
  <si>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</si>
  <si>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</si>
  <si>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</si>
  <si>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</si>
  <si>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</si>
  <si>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</si>
  <si>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</si>
  <si>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</si>
  <si>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</si>
  <si>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</si>
  <si>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</si>
  <si>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</si>
  <si>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</si>
  <si>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</si>
  <si>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</si>
  <si>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</si>
  <si>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</si>
  <si>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</si>
  <si>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</si>
  <si>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</si>
  <si>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</si>
  <si>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</si>
  <si>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</si>
  <si>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</si>
  <si>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</si>
  <si>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</si>
  <si>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</si>
  <si>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</si>
  <si>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</si>
  <si>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</si>
  <si>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</si>
  <si>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</si>
  <si>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</si>
  <si>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</si>
  <si>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</si>
  <si>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</si>
  <si>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</si>
  <si>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</si>
  <si>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</si>
  <si>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</si>
  <si>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</si>
  <si>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</si>
  <si>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</si>
  <si>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</si>
  <si>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</si>
  <si>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</si>
  <si>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</si>
  <si>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</si>
  <si>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</si>
  <si>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</si>
  <si>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</si>
  <si>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</si>
  <si>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</si>
  <si>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</si>
  <si>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</si>
  <si>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</si>
  <si>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</si>
  <si>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</si>
  <si>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</si>
  <si>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</si>
  <si>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</si>
  <si>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</si>
  <si>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</si>
  <si>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</si>
  <si>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</si>
  <si>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</si>
  <si>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</si>
  <si>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</si>
  <si>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</si>
  <si>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</si>
  <si>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</si>
  <si>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</si>
  <si>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</si>
  <si>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</si>
  <si>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</si>
  <si>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</si>
  <si>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</si>
  <si>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</si>
  <si>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</si>
  <si>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</si>
  <si>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</si>
  <si>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</si>
  <si>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</si>
  <si>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</si>
  <si>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</si>
  <si>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</si>
  <si>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</si>
  <si>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</si>
  <si>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</si>
  <si>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</si>
  <si>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</si>
  <si>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</si>
  <si>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</si>
  <si>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</si>
  <si>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</si>
  <si>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</si>
  <si>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</si>
  <si>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</si>
  <si>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</si>
  <si>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</si>
  <si>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</si>
  <si>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</si>
  <si>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</si>
  <si>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</si>
  <si>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</si>
  <si>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</si>
  <si>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</si>
  <si>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</si>
  <si>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</si>
  <si>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</si>
  <si>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</si>
  <si>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</si>
  <si>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</si>
  <si>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</si>
  <si>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</si>
  <si>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</si>
  <si>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</si>
  <si>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</si>
  <si>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</si>
  <si>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</si>
  <si>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</si>
  <si>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</si>
  <si>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</si>
  <si>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</si>
  <si>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</si>
  <si>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</si>
  <si>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</si>
  <si>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</si>
  <si>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</si>
  <si>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</si>
  <si>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</si>
  <si>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</si>
  <si>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</si>
  <si>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</si>
  <si>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</si>
  <si>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</si>
  <si>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</si>
  <si>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</si>
  <si>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</si>
  <si>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</si>
  <si>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</si>
  <si>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</si>
  <si>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</si>
  <si>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</si>
  <si>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</si>
  <si>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</si>
  <si>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</si>
  <si>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</si>
  <si>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</si>
  <si>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</si>
  <si>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</si>
  <si>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</si>
  <si>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</si>
  <si>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</si>
  <si>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</si>
  <si>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</si>
  <si>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</si>
  <si>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</si>
  <si>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</si>
  <si>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</si>
  <si>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</si>
  <si>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</si>
  <si>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</si>
  <si>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</si>
  <si>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</si>
  <si>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</si>
  <si>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</si>
  <si>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</si>
  <si>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</si>
  <si>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</si>
  <si>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</si>
  <si>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</si>
  <si>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</si>
  <si>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</si>
  <si>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</si>
  <si>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</si>
  <si>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</si>
  <si>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</si>
  <si>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</si>
  <si>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</si>
  <si>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</si>
  <si>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</si>
  <si>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</si>
  <si>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</si>
  <si>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</si>
  <si>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</si>
  <si>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</si>
  <si>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</si>
  <si>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</si>
  <si>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</si>
  <si>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</si>
  <si>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</si>
  <si>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</si>
  <si>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</si>
  <si>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</si>
  <si>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</si>
  <si>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</si>
  <si>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</si>
  <si>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</si>
  <si>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</si>
  <si>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</si>
  <si>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</si>
  <si>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</si>
  <si>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</si>
  <si>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</si>
  <si>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</si>
  <si>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</si>
  <si>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</si>
  <si>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</si>
  <si>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</si>
  <si>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</si>
  <si>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</si>
  <si>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</si>
  <si>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</si>
  <si>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</si>
  <si>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</si>
  <si>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</si>
  <si>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</si>
  <si>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</si>
  <si>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</si>
  <si>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</si>
  <si>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</si>
  <si>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</si>
  <si>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</si>
  <si>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</si>
  <si>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</si>
  <si>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</si>
  <si>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</si>
  <si>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</si>
  <si>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</si>
  <si>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</si>
  <si>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</si>
  <si>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</si>
  <si>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</si>
  <si>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</si>
  <si>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</si>
  <si>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</si>
  <si>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</si>
  <si>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</si>
  <si>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</si>
  <si>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</si>
  <si>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</si>
  <si>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</si>
  <si>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</si>
  <si>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</si>
  <si>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</si>
  <si>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</si>
  <si>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</si>
  <si>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</si>
  <si>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</si>
  <si>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</si>
  <si>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</si>
  <si>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</si>
  <si>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</si>
  <si>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</si>
  <si>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</si>
  <si>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</si>
  <si>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</si>
  <si>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</si>
  <si>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</si>
  <si>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</si>
  <si>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</si>
  <si>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</si>
  <si>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</si>
  <si>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</si>
  <si>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</si>
  <si>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</si>
  <si>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</si>
  <si>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</si>
  <si>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</si>
  <si>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</si>
  <si>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</si>
  <si>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</si>
  <si>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</si>
  <si>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</si>
  <si>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</si>
  <si>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</si>
  <si>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</si>
  <si>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</si>
  <si>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</si>
  <si>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</si>
  <si>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</si>
  <si>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</si>
  <si>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</si>
  <si>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</si>
  <si>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</si>
  <si>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</si>
  <si>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</si>
  <si>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</si>
  <si>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</si>
  <si>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</si>
  <si>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</si>
  <si>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</si>
  <si>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</si>
  <si>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</si>
  <si>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</si>
  <si>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</si>
  <si>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</si>
  <si>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</si>
  <si>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</si>
  <si>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</si>
  <si>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</si>
  <si>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</si>
  <si>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</si>
  <si>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</si>
  <si>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</si>
  <si>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</si>
  <si>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</si>
  <si>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</si>
  <si>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</si>
  <si>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</si>
  <si>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</si>
  <si>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</si>
  <si>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</si>
  <si>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</si>
  <si>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</si>
  <si>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</si>
  <si>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</si>
  <si>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</si>
  <si>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</si>
  <si>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</si>
  <si>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</si>
  <si>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</si>
  <si>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</si>
  <si>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</si>
  <si>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</si>
  <si>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</si>
  <si>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</si>
  <si>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</si>
  <si>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</si>
  <si>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</si>
  <si>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</si>
  <si>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</si>
  <si>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</si>
  <si>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</si>
  <si>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</si>
  <si>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</si>
  <si>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</si>
  <si>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</si>
  <si>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</si>
  <si>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</si>
  <si>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</si>
  <si>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</si>
  <si>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</si>
  <si>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</si>
  <si>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</si>
  <si>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</si>
  <si>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</si>
  <si>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</si>
  <si>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</si>
  <si>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</si>
  <si>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</si>
  <si>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</si>
  <si>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</si>
  <si>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</si>
  <si>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</si>
  <si>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</si>
  <si>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</si>
  <si>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</si>
  <si>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</si>
  <si>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</si>
  <si>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</si>
  <si>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</si>
  <si>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</si>
  <si>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</si>
  <si>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</si>
  <si>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</si>
  <si>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</si>
  <si>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</si>
  <si>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</si>
  <si>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</si>
  <si>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</si>
  <si>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</si>
  <si>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</si>
  <si>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</si>
  <si>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</si>
  <si>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</si>
  <si>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</si>
  <si>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</si>
  <si>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</si>
  <si>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</si>
  <si>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</si>
  <si>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</si>
  <si>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</si>
  <si>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</si>
  <si>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</si>
  <si>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</si>
  <si>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</si>
  <si>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</si>
  <si>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</si>
  <si>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</si>
  <si>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</si>
  <si>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</si>
  <si>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</si>
  <si>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</si>
  <si>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</si>
  <si>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</si>
  <si>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</si>
  <si>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</si>
  <si>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</si>
  <si>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</si>
  <si>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</si>
  <si>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</si>
  <si>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</si>
  <si>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</si>
  <si>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</si>
  <si>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</si>
  <si>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</si>
  <si>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</si>
  <si>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</si>
  <si>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</si>
  <si>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</si>
  <si>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</si>
  <si>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</si>
  <si>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</si>
  <si>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</si>
  <si>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</si>
  <si>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</si>
  <si>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</si>
  <si>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</si>
  <si>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</si>
  <si>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</si>
  <si>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</si>
  <si>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</si>
  <si>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</si>
  <si>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</si>
  <si>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</si>
  <si>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</si>
  <si>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</si>
  <si>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</si>
  <si>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</si>
  <si>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</si>
  <si>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</si>
  <si>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</si>
  <si>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</si>
  <si>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</si>
  <si>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</si>
  <si>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</si>
  <si>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</si>
  <si>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</si>
  <si>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</si>
  <si>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</si>
  <si>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</si>
  <si>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</si>
  <si>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</si>
  <si>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</si>
  <si>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</si>
  <si>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</si>
  <si>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</si>
  <si>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</si>
  <si>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</si>
  <si>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</si>
  <si>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</si>
  <si>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</si>
  <si>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</si>
  <si>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</si>
  <si>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</si>
  <si>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</si>
  <si>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</si>
  <si>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</si>
  <si>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</si>
  <si>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</si>
  <si>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</si>
  <si>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</si>
  <si>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</si>
  <si>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</si>
  <si>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</si>
  <si>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</si>
  <si>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</si>
  <si>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</si>
  <si>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</si>
  <si>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</si>
  <si>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</si>
  <si>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</si>
  <si>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</si>
  <si>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</si>
  <si>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</si>
  <si>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</si>
  <si>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</si>
  <si>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</si>
  <si>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</si>
  <si>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</si>
  <si>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</si>
  <si>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</si>
  <si>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</si>
  <si>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</si>
  <si>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</si>
  <si>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</si>
  <si>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</si>
  <si>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</si>
  <si>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</si>
  <si>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</si>
  <si>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</si>
  <si>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</si>
  <si>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</si>
  <si>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</si>
  <si>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</si>
  <si>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</si>
  <si>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</si>
  <si>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</si>
  <si>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</si>
  <si>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</si>
  <si>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</si>
  <si>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</si>
  <si>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</si>
  <si>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</si>
  <si>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</si>
  <si>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</si>
  <si>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</si>
  <si>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</si>
  <si>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</si>
  <si>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</si>
  <si>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</si>
  <si>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</si>
  <si>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</si>
  <si>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</si>
  <si>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</si>
  <si>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</si>
  <si>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</si>
  <si>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</si>
  <si>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</si>
  <si>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</si>
  <si>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</si>
  <si>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</si>
  <si>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</si>
  <si>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</si>
  <si>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</si>
  <si>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</si>
  <si>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</si>
  <si>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</si>
  <si>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</si>
  <si>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</si>
  <si>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</si>
  <si>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</si>
  <si>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</si>
  <si>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</si>
  <si>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</si>
  <si>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</si>
  <si>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</si>
  <si>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</si>
  <si>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</si>
  <si>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</si>
  <si>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</si>
  <si>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</si>
  <si>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</si>
  <si>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</si>
  <si>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</si>
  <si>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</si>
  <si>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</si>
  <si>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</si>
  <si>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</si>
  <si>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</si>
  <si>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</si>
  <si>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</si>
  <si>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</si>
  <si>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</si>
  <si>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</si>
  <si>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</si>
  <si>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</si>
  <si>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</si>
  <si>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</si>
  <si>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</si>
  <si>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</si>
  <si>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</si>
  <si>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</si>
  <si>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</si>
  <si>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</si>
  <si>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</si>
  <si>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</si>
  <si>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</si>
  <si>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</si>
  <si>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</si>
  <si>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</si>
  <si>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</si>
  <si>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</si>
  <si>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</si>
  <si>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</si>
  <si>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</si>
  <si>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</si>
  <si>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</si>
  <si>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</si>
  <si>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</si>
  <si>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</si>
  <si>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</si>
  <si>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</si>
  <si>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</si>
  <si>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</si>
  <si>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</si>
  <si>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</si>
  <si>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</si>
  <si>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</si>
  <si>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</si>
  <si>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</si>
  <si>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</si>
  <si>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</si>
  <si>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</si>
  <si>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</si>
  <si>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</si>
  <si>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</si>
  <si>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</si>
  <si>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</si>
  <si>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</si>
  <si>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</si>
  <si>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</si>
  <si>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</si>
  <si>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</si>
  <si>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</si>
  <si>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</si>
  <si>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</si>
  <si>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</si>
  <si>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</si>
  <si>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</si>
  <si>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</si>
  <si>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</si>
  <si>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</si>
  <si>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</si>
  <si>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</si>
  <si>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</si>
  <si>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</si>
  <si>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</si>
  <si>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</si>
  <si>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</si>
  <si>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</si>
  <si>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</si>
  <si>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</si>
  <si>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</si>
  <si>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</si>
  <si>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</si>
  <si>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</si>
  <si>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</si>
  <si>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</si>
  <si>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</si>
  <si>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</si>
  <si>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</si>
  <si>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</si>
  <si>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</si>
  <si>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</si>
  <si>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</si>
  <si>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</si>
  <si>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</si>
  <si>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</si>
  <si>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</si>
  <si>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</si>
  <si>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</si>
  <si>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</si>
  <si>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</si>
  <si>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</si>
  <si>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</si>
  <si>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</si>
  <si>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</si>
  <si>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</si>
  <si>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</si>
  <si>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</si>
  <si>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</si>
  <si>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</si>
  <si>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</si>
  <si>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</si>
  <si>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</si>
  <si>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</si>
  <si>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</si>
  <si>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</si>
  <si>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</si>
  <si>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</si>
  <si>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</si>
  <si>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</si>
  <si>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</si>
  <si>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</si>
  <si>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</si>
  <si>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</si>
  <si>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</si>
  <si>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</si>
  <si>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</si>
  <si>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</si>
  <si>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</si>
  <si>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</si>
  <si>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</si>
  <si>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</si>
  <si>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</si>
  <si>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</si>
  <si>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</si>
  <si>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</si>
  <si>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</si>
  <si>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</si>
  <si>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</si>
  <si>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</si>
  <si>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</si>
  <si>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</si>
  <si>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</si>
  <si>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</si>
  <si>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</si>
  <si>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</si>
  <si>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</si>
  <si>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</si>
  <si>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</si>
  <si>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</si>
  <si>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</si>
  <si>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</si>
  <si>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</si>
  <si>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</si>
  <si>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</si>
  <si>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</si>
  <si>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</si>
  <si>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</si>
  <si>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</si>
  <si>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</si>
  <si>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</si>
  <si>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</si>
  <si>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</si>
  <si>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</si>
  <si>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</si>
  <si>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</si>
  <si>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</si>
  <si>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</si>
  <si>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</si>
  <si>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</si>
  <si>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</si>
  <si>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</si>
  <si>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</si>
  <si>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</si>
  <si>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</si>
  <si>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</si>
  <si>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</si>
  <si>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</si>
  <si>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</si>
  <si>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</si>
  <si>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</si>
  <si>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</si>
  <si>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</si>
  <si>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</si>
  <si>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</si>
  <si>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</si>
  <si>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</si>
  <si>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</si>
  <si>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</si>
  <si>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</si>
  <si>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</si>
  <si>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</si>
  <si>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</si>
  <si>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</si>
  <si>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</si>
  <si>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</si>
  <si>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</si>
  <si>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</si>
  <si>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</si>
  <si>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</si>
  <si>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</si>
  <si>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</si>
  <si>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</si>
  <si>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</si>
  <si>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</si>
  <si>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</si>
  <si>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</si>
  <si>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</si>
  <si>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</si>
  <si>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</si>
  <si>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</si>
  <si>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</si>
  <si>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</si>
  <si>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</si>
  <si>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</si>
  <si>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</si>
  <si>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</si>
  <si>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</si>
  <si>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</si>
  <si>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</si>
  <si>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</si>
  <si>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</si>
  <si>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</si>
  <si>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</si>
  <si>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</si>
  <si>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</si>
  <si>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</si>
  <si>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</si>
  <si>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</si>
  <si>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</si>
  <si>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</si>
  <si>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</si>
  <si>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</si>
  <si>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</si>
  <si>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</si>
  <si>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</si>
  <si>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</si>
  <si>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</si>
  <si>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</si>
  <si>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</si>
  <si>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</si>
  <si>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</si>
  <si>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</si>
  <si>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</si>
  <si>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</si>
  <si>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</si>
  <si>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</si>
  <si>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</si>
  <si>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</si>
  <si>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</si>
  <si>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</si>
  <si>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</si>
  <si>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</si>
  <si>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</si>
  <si>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</si>
  <si>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</si>
  <si>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</si>
  <si>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</si>
  <si>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</si>
  <si>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</si>
  <si>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</si>
  <si>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</si>
  <si>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</si>
  <si>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</si>
  <si>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</si>
  <si>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</si>
  <si>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</si>
  <si>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</si>
  <si>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</si>
  <si>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</si>
  <si>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</si>
  <si>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</si>
  <si>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</si>
  <si>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</si>
  <si>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</si>
  <si>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</si>
  <si>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</si>
  <si>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</si>
  <si>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</si>
  <si>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</si>
  <si>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</si>
  <si>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</si>
  <si>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</si>
  <si>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</si>
  <si>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</si>
  <si>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</si>
  <si>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</si>
  <si>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</si>
  <si>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</si>
  <si>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</si>
  <si>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</si>
  <si>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</si>
  <si>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</si>
  <si>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</si>
  <si>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</si>
  <si>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</si>
  <si>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</si>
  <si>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</si>
  <si>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</si>
  <si>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</si>
  <si>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</si>
  <si>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</si>
  <si>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</si>
  <si>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</si>
  <si>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</si>
  <si>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</si>
  <si>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</si>
  <si>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</si>
  <si>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</si>
  <si>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</si>
  <si>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</si>
  <si>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</si>
  <si>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</si>
  <si>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</si>
  <si>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</si>
  <si>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</si>
  <si>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</si>
  <si>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</si>
  <si>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</si>
  <si>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</si>
  <si>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</si>
  <si>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</si>
  <si>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</si>
  <si>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</si>
  <si>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</si>
  <si>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</si>
  <si>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</si>
  <si>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</si>
  <si>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</si>
  <si>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</si>
  <si>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</si>
  <si>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</si>
  <si>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</si>
  <si>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</si>
  <si>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</si>
  <si>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</si>
  <si>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</si>
  <si>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</si>
  <si>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</si>
  <si>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</si>
  <si>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</si>
  <si>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</si>
  <si>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</si>
  <si>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</si>
  <si>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</si>
  <si>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</si>
  <si>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</si>
  <si>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</si>
  <si>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</si>
  <si>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</si>
  <si>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</si>
  <si>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</si>
  <si>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</si>
  <si>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</si>
  <si>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</si>
  <si>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</si>
  <si>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</si>
  <si>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</si>
  <si>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</si>
  <si>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</si>
  <si>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</si>
  <si>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</si>
  <si>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</si>
  <si>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</si>
  <si>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</si>
  <si>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</si>
  <si>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</si>
  <si>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</si>
  <si>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</si>
  <si>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</si>
  <si>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</si>
  <si>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</si>
  <si>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</si>
  <si>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</si>
  <si>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</si>
  <si>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</si>
  <si>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</si>
  <si>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</si>
  <si>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</si>
  <si>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</si>
  <si>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</si>
  <si>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</si>
  <si>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</si>
  <si>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</si>
  <si>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</si>
  <si>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</si>
  <si>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</si>
  <si>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</si>
  <si>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</si>
  <si>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</si>
  <si>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</si>
  <si>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</si>
  <si>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</si>
  <si>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</si>
  <si>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</si>
  <si>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</si>
  <si>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</si>
  <si>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</si>
  <si>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</si>
  <si>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</si>
  <si>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</si>
  <si>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</si>
  <si>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</si>
  <si>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</si>
  <si>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</si>
  <si>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</si>
  <si>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</si>
  <si>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</si>
  <si>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</si>
  <si>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</si>
  <si>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</si>
  <si>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</si>
  <si>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</si>
  <si>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</si>
  <si>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</si>
  <si>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</si>
  <si>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</si>
  <si>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</si>
  <si>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</si>
  <si>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</si>
  <si>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</si>
  <si>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</si>
  <si>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</si>
  <si>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</si>
  <si>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</si>
  <si>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</si>
  <si>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</si>
  <si>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</si>
  <si>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</si>
  <si>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</si>
  <si>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</si>
  <si>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</si>
  <si>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</si>
  <si>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</si>
  <si>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</si>
  <si>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</si>
  <si>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</si>
  <si>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</si>
  <si>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</si>
  <si>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</si>
  <si>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</si>
  <si>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</si>
  <si>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</si>
  <si>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</si>
  <si>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</si>
  <si>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</si>
  <si>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</si>
  <si>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</si>
  <si>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</si>
  <si>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</si>
  <si>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</si>
  <si>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</si>
  <si>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</si>
  <si>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</si>
  <si>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</si>
  <si>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</si>
  <si>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</si>
  <si>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</si>
  <si>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</si>
  <si>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</si>
  <si>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</si>
  <si>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</si>
  <si>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</si>
  <si>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</si>
  <si>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</si>
  <si>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</si>
  <si>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</si>
  <si>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</si>
  <si>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</si>
  <si>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</si>
  <si>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</si>
  <si>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</si>
  <si>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</si>
  <si>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</si>
  <si>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</si>
  <si>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</si>
  <si>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</si>
  <si>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</si>
  <si>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</si>
  <si>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</si>
  <si>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</si>
  <si>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</si>
  <si>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</si>
  <si>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</si>
  <si>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</si>
  <si>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</si>
  <si>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</si>
  <si>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</si>
  <si>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</si>
  <si>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</si>
  <si>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</si>
  <si>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</si>
  <si>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</si>
  <si>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</si>
  <si>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</si>
  <si>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</si>
  <si>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</si>
  <si>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</si>
  <si>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</si>
  <si>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</si>
  <si>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</si>
  <si>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</si>
  <si>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</si>
  <si>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</si>
  <si>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</si>
  <si>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</si>
  <si>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</si>
  <si>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</si>
  <si>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</si>
  <si>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</si>
  <si>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</si>
  <si>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</si>
  <si>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</si>
  <si>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</si>
  <si>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</si>
  <si>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</si>
  <si>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</si>
  <si>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</si>
  <si>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</si>
  <si>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</si>
  <si>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</si>
  <si>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</si>
  <si>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</si>
  <si>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</si>
  <si>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</si>
  <si>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</si>
  <si>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</si>
  <si>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</si>
  <si>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</si>
  <si>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</si>
  <si>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</si>
  <si>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</si>
  <si>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</si>
  <si>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</si>
  <si>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</si>
  <si>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</si>
  <si>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</si>
  <si>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</si>
  <si>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</si>
  <si>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</si>
  <si>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</si>
  <si>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</si>
  <si>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</si>
  <si>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</si>
  <si>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</si>
  <si>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</si>
  <si>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</si>
  <si>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</si>
  <si>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</si>
  <si>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</si>
  <si>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</si>
  <si>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</si>
  <si>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</si>
  <si>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</si>
  <si>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</si>
  <si>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</si>
  <si>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</si>
  <si>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</si>
  <si>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</si>
  <si>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</si>
  <si>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</si>
  <si>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</si>
  <si>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</si>
  <si>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</si>
  <si>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</si>
  <si>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</si>
  <si>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</si>
  <si>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</si>
  <si>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</si>
  <si>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</si>
  <si>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</si>
  <si>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</si>
  <si>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</si>
  <si>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</si>
  <si>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</si>
  <si>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</si>
  <si>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</si>
  <si>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</si>
  <si>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</si>
  <si>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</si>
  <si>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</si>
  <si>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</si>
  <si>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</si>
  <si>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</si>
  <si>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</si>
  <si>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</si>
  <si>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</si>
  <si>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</si>
  <si>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</si>
  <si>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</si>
  <si>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</si>
  <si>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</si>
  <si>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</si>
  <si>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</si>
  <si>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</si>
  <si>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</si>
  <si>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</si>
  <si>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</si>
  <si>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</si>
  <si>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</si>
  <si>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</si>
  <si>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</si>
  <si>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</si>
  <si>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</si>
  <si>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</si>
  <si>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</si>
  <si>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</si>
  <si>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</si>
  <si>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</si>
  <si>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</si>
  <si>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</si>
  <si>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</si>
  <si>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</si>
  <si>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</si>
  <si>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</si>
  <si>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</si>
  <si>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</si>
  <si>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</si>
  <si>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</si>
  <si>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</si>
  <si>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</si>
  <si>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</si>
  <si>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</si>
  <si>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</si>
  <si>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</si>
  <si>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</si>
  <si>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</si>
  <si>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</si>
  <si>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</si>
  <si>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</si>
  <si>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</si>
  <si>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</si>
  <si>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</si>
  <si>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</si>
  <si>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</si>
  <si>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</si>
  <si>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</si>
  <si>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</si>
  <si>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</si>
  <si>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</si>
  <si>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</si>
  <si>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</si>
  <si>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</si>
  <si>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</si>
  <si>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</si>
  <si>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</si>
  <si>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</si>
  <si>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</si>
  <si>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</si>
  <si>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</si>
  <si>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</si>
  <si>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</si>
  <si>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</si>
  <si>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</si>
  <si>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</si>
  <si>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</si>
  <si>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</si>
  <si>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</si>
  <si>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</si>
  <si>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</si>
  <si>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</si>
  <si>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</si>
  <si>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</si>
  <si>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</si>
  <si>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</si>
  <si>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</si>
  <si>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</si>
  <si>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</si>
  <si>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</si>
  <si>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</si>
  <si>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</si>
  <si>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</si>
  <si>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</si>
  <si>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</si>
  <si>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</si>
  <si>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</si>
  <si>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</si>
  <si>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</si>
  <si>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</si>
  <si>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</si>
  <si>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</si>
  <si>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</si>
  <si>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</si>
  <si>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</si>
  <si>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</si>
  <si>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</si>
  <si>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</si>
  <si>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</si>
  <si>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</si>
  <si>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</si>
  <si>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</si>
  <si>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</si>
  <si>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</si>
  <si>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</si>
  <si>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</si>
  <si>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</si>
  <si>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</si>
  <si>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</si>
  <si>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</si>
  <si>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</si>
  <si>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</si>
  <si>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</si>
  <si>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</si>
  <si>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</si>
  <si>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</si>
  <si>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</si>
  <si>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</si>
  <si>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</si>
  <si>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</si>
  <si>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</si>
  <si>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</si>
  <si>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</si>
  <si>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</si>
  <si>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</si>
  <si>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</si>
  <si>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</si>
  <si>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</si>
  <si>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</si>
  <si>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</si>
  <si>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</si>
  <si>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</si>
  <si>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</si>
  <si>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</si>
  <si>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</si>
  <si>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</si>
  <si>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</si>
  <si>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</si>
  <si>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</si>
  <si>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</si>
  <si>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</si>
  <si>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</si>
  <si>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</si>
  <si>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</si>
  <si>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</si>
  <si>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</si>
  <si>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</si>
  <si>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</si>
  <si>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</si>
  <si>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</si>
  <si>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</si>
  <si>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</si>
  <si>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</si>
  <si>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</si>
  <si>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</si>
  <si>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</si>
  <si>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</si>
  <si>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</si>
  <si>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</si>
  <si>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</si>
  <si>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</si>
  <si>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</si>
  <si>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</si>
  <si>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</si>
  <si>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</si>
  <si>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</si>
  <si>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</si>
  <si>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</si>
  <si>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</si>
  <si>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</si>
  <si>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</si>
  <si>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</si>
  <si>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</si>
  <si>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</si>
  <si>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</si>
  <si>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</si>
  <si>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</si>
  <si>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</si>
  <si>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</si>
  <si>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</si>
  <si>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</si>
  <si>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</si>
  <si>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</si>
  <si>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</si>
  <si>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</si>
  <si>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</si>
  <si>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</si>
  <si>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</si>
  <si>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</si>
  <si>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</si>
  <si>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</si>
  <si>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</si>
  <si>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</si>
  <si>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</si>
  <si>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</si>
  <si>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</si>
  <si>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</si>
  <si>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</si>
  <si>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</si>
  <si>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</si>
  <si>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</si>
  <si>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</si>
  <si>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</si>
  <si>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</si>
  <si>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</si>
  <si>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</si>
  <si>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</si>
  <si>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</si>
  <si>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</si>
  <si>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</si>
  <si>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</si>
  <si>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</si>
  <si>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</si>
  <si>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</si>
  <si>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</si>
  <si>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</si>
  <si>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</si>
  <si>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</si>
  <si>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</si>
  <si>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</si>
  <si>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</si>
  <si>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</si>
  <si>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</si>
  <si>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</si>
  <si>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</si>
  <si>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</si>
  <si>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</si>
  <si>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</si>
  <si>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</si>
  <si>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</si>
  <si>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</si>
  <si>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</si>
  <si>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</si>
  <si>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</si>
  <si>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</si>
  <si>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</si>
  <si>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</si>
  <si>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</si>
  <si>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</si>
  <si>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</si>
  <si>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</si>
  <si>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</si>
  <si>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</si>
  <si>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</si>
  <si>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</si>
  <si>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</si>
  <si>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</si>
  <si>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</si>
  <si>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</si>
  <si>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</si>
  <si>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</si>
  <si>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</si>
  <si>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</si>
  <si>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</si>
  <si>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</si>
  <si>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</si>
  <si>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</si>
  <si>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</si>
  <si>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</si>
  <si>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</si>
  <si>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</si>
  <si>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</si>
  <si>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</si>
  <si>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</si>
  <si>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</si>
  <si>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</si>
  <si>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</si>
  <si>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</si>
  <si>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</si>
  <si>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</si>
  <si>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</si>
  <si>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</si>
  <si>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</si>
  <si>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</si>
  <si>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</si>
  <si>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</si>
  <si>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</si>
  <si>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</si>
  <si>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</si>
  <si>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</si>
  <si>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</si>
  <si>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</si>
  <si>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</si>
  <si>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</si>
  <si>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</si>
  <si>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</si>
  <si>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</si>
  <si>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</si>
  <si>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</si>
  <si>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</si>
  <si>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</si>
  <si>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</si>
  <si>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</si>
  <si>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</si>
  <si>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</si>
  <si>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</si>
  <si>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</si>
  <si>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</si>
  <si>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</si>
  <si>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</si>
  <si>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</si>
  <si>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</si>
  <si>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</si>
  <si>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</si>
  <si>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</si>
  <si>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</si>
  <si>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</si>
  <si>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</si>
  <si>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</si>
  <si>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</si>
  <si>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</si>
  <si>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</si>
  <si>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</si>
  <si>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</si>
  <si>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</si>
  <si>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</si>
  <si>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</si>
  <si>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</si>
  <si>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</si>
  <si>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</si>
  <si>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</si>
  <si>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</si>
  <si>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</si>
  <si>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</si>
  <si>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</si>
  <si>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</si>
  <si>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</si>
  <si>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</si>
  <si>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</si>
  <si>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</si>
  <si>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</si>
  <si>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</si>
  <si>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</si>
  <si>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</si>
  <si>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</si>
  <si>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</si>
  <si>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</si>
  <si>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</si>
  <si>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</si>
  <si>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</si>
  <si>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</si>
  <si>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</si>
  <si>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</si>
  <si>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</si>
  <si>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</si>
  <si>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</si>
  <si>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</si>
  <si>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</si>
  <si>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</si>
  <si>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</si>
  <si>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</si>
  <si>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</si>
  <si>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</si>
  <si>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</si>
  <si>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</si>
  <si>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</si>
  <si>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</si>
  <si>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</si>
  <si>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</si>
  <si>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</si>
  <si>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</si>
  <si>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</si>
  <si>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</si>
  <si>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</si>
  <si>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</si>
  <si>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</si>
  <si>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</si>
  <si>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</si>
  <si>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</si>
  <si>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</si>
  <si>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</si>
  <si>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</si>
  <si>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</si>
  <si>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</si>
  <si>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</si>
  <si>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</si>
  <si>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</si>
  <si>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</si>
  <si>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</si>
  <si>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</si>
  <si>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</si>
  <si>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</si>
  <si>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</si>
  <si>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</si>
  <si>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</si>
  <si>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</si>
  <si>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</si>
  <si>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</si>
  <si>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</si>
  <si>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</si>
  <si>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</si>
  <si>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</si>
  <si>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</si>
  <si>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</si>
  <si>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</si>
  <si>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</si>
  <si>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</si>
  <si>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</si>
  <si>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</si>
  <si>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</si>
  <si>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</si>
  <si>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</si>
  <si>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</si>
  <si>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</si>
  <si>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</si>
  <si>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</si>
  <si>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</si>
  <si>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</si>
  <si>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</si>
  <si>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</si>
  <si>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</si>
  <si>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</si>
  <si>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</si>
  <si>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</si>
  <si>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</si>
  <si>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</si>
  <si>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</si>
  <si>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</si>
  <si>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</si>
  <si>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</si>
  <si>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</si>
  <si>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</si>
  <si>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</si>
  <si>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</si>
  <si>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</si>
  <si>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</si>
  <si>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</si>
  <si>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</si>
  <si>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</si>
  <si>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</si>
  <si>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</si>
  <si>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</si>
  <si>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</si>
  <si>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</si>
  <si>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</si>
  <si>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</si>
  <si>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</si>
  <si>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</si>
  <si>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</si>
  <si>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</si>
  <si>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</si>
  <si>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</si>
  <si>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</si>
  <si>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</si>
  <si>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</si>
  <si>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</si>
  <si>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</si>
  <si>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</si>
  <si>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</si>
  <si>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</si>
  <si>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</si>
  <si>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</si>
  <si>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</si>
  <si>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</si>
  <si>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</si>
  <si>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</si>
  <si>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</si>
  <si>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</si>
  <si>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</si>
  <si>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</si>
  <si>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</si>
  <si>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</si>
  <si>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</si>
  <si>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</si>
  <si>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</si>
  <si>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</si>
  <si>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</si>
  <si>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</si>
  <si>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</si>
  <si>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</si>
  <si>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</si>
  <si>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</si>
  <si>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</si>
  <si>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</si>
  <si>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</si>
  <si>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</si>
  <si>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</si>
  <si>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</si>
  <si>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</si>
  <si>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</si>
  <si>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</si>
  <si>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</si>
  <si>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</si>
  <si>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</si>
  <si>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</si>
  <si>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</si>
  <si>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</si>
  <si>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</si>
  <si>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</si>
  <si>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</si>
  <si>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</si>
  <si>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</si>
  <si>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</si>
  <si>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</si>
  <si>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</si>
  <si>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</si>
  <si>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</si>
  <si>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</si>
  <si>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</si>
  <si>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</si>
  <si>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</si>
  <si>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</si>
  <si>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</si>
  <si>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</si>
  <si>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</si>
  <si>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</si>
  <si>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</si>
  <si>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</si>
  <si>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</si>
  <si>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</si>
  <si>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</si>
  <si>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</si>
  <si>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</si>
  <si>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</si>
  <si>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</si>
  <si>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</si>
  <si>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</si>
  <si>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</si>
  <si>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</si>
  <si>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</si>
  <si>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</si>
  <si>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</si>
  <si>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</si>
  <si>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</si>
  <si>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</si>
  <si>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</si>
  <si>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</si>
  <si>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</si>
  <si>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</si>
  <si>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</si>
  <si>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</si>
  <si>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</si>
  <si>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</si>
  <si>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</si>
  <si>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</si>
  <si>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</si>
  <si>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</si>
  <si>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</si>
  <si>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</si>
  <si>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</si>
  <si>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</si>
  <si>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</si>
  <si>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</si>
  <si>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</si>
  <si>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</si>
  <si>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</si>
  <si>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</si>
  <si>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</si>
  <si>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</si>
  <si>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</si>
  <si>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</si>
  <si>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</si>
  <si>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</si>
  <si>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</si>
  <si>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</si>
  <si>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</si>
  <si>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</si>
  <si>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</si>
  <si>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</si>
  <si>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</si>
  <si>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</si>
  <si>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</si>
  <si>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</si>
  <si>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</si>
  <si>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</si>
  <si>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</si>
  <si>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</si>
  <si>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</si>
  <si>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</si>
  <si>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</si>
  <si>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</si>
  <si>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</si>
  <si>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</si>
  <si>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</si>
  <si>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</si>
  <si>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</si>
  <si>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</si>
  <si>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</si>
  <si>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</si>
  <si>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</si>
  <si>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</si>
  <si>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</si>
  <si>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</si>
  <si>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</si>
  <si>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</si>
  <si>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</si>
  <si>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</si>
  <si>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</si>
  <si>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</si>
  <si>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</si>
  <si>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</si>
  <si>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</si>
  <si>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</si>
  <si>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</si>
  <si>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</si>
  <si>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</si>
  <si>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</si>
  <si>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</si>
  <si>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</si>
  <si>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</si>
  <si>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</si>
  <si>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</si>
  <si>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</si>
  <si>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</si>
  <si>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</si>
  <si>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</si>
  <si>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</si>
  <si>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</si>
  <si>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</si>
  <si>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</si>
  <si>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</si>
  <si>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</si>
  <si>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</si>
  <si>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</si>
  <si>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</si>
  <si>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</si>
  <si>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</si>
  <si>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</si>
  <si>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</si>
  <si>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</si>
  <si>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</si>
  <si>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</si>
  <si>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</si>
  <si>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</si>
  <si>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</si>
  <si>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</si>
  <si>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</si>
  <si>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</si>
  <si>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</si>
  <si>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</si>
  <si>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</si>
  <si>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</si>
  <si>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</si>
  <si>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</si>
  <si>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</si>
  <si>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</si>
  <si>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</si>
  <si>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</si>
  <si>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</si>
  <si>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</si>
  <si>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</si>
  <si>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</si>
  <si>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</si>
  <si>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</si>
  <si>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</si>
  <si>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</si>
  <si>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</si>
  <si>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</si>
  <si>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</si>
  <si>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</si>
  <si>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</si>
  <si>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</si>
  <si>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</si>
  <si>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</si>
  <si>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</si>
  <si>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</si>
  <si>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</si>
  <si>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</si>
  <si>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</si>
  <si>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</si>
  <si>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</si>
  <si>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</si>
  <si>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</si>
  <si>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</si>
  <si>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</si>
  <si>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</si>
  <si>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</si>
  <si>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</si>
  <si>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</si>
  <si>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</si>
  <si>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</si>
  <si>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</si>
  <si>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</si>
  <si>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</si>
  <si>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</si>
  <si>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</si>
  <si>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</si>
  <si>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</si>
  <si>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</si>
  <si>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</si>
  <si>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</si>
  <si>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</si>
  <si>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</si>
  <si>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</si>
  <si>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</si>
  <si>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</si>
  <si>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</si>
  <si>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</si>
  <si>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</si>
  <si>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</si>
  <si>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</si>
  <si>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</si>
  <si>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</si>
  <si>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</si>
  <si>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</si>
  <si>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</si>
  <si>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</si>
  <si>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</si>
  <si>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</si>
  <si>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</si>
  <si>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</si>
  <si>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</si>
  <si>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</si>
  <si>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</si>
  <si>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</si>
  <si>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</si>
  <si>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</si>
  <si>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</si>
  <si>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</si>
  <si>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</si>
  <si>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</si>
  <si>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</si>
  <si>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</si>
  <si>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</si>
  <si>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</si>
  <si>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</si>
  <si>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</si>
  <si>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</si>
  <si>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</si>
  <si>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</si>
  <si>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</si>
  <si>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</si>
  <si>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</si>
  <si>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</si>
  <si>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</si>
  <si>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</si>
  <si>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</si>
  <si>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</si>
  <si>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</si>
  <si>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</si>
  <si>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</si>
  <si>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</si>
  <si>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</si>
  <si>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</si>
  <si>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</si>
  <si>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</si>
  <si>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</si>
  <si>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</si>
  <si>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</si>
  <si>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</si>
  <si>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</si>
  <si>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</si>
  <si>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</si>
  <si>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</si>
  <si>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</si>
  <si>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</si>
  <si>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</si>
  <si>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</si>
  <si>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</si>
  <si>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</si>
  <si>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</si>
  <si>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</si>
  <si>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</si>
  <si>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</si>
  <si>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</si>
  <si>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</si>
  <si>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</si>
  <si>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</si>
  <si>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</si>
  <si>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</si>
  <si>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</si>
  <si>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</si>
  <si>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</si>
  <si>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</si>
  <si>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</si>
  <si>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</si>
  <si>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</si>
  <si>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</si>
  <si>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</si>
  <si>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</si>
  <si>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</si>
  <si>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</si>
  <si>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</si>
  <si>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</si>
  <si>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</si>
  <si>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</si>
  <si>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</si>
  <si>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</si>
  <si>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</si>
  <si>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</si>
  <si>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</si>
  <si>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</si>
  <si>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</si>
  <si>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</si>
  <si>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</si>
  <si>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</si>
  <si>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</si>
  <si>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</si>
  <si>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</si>
  <si>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</si>
  <si>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</si>
  <si>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</si>
  <si>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</si>
  <si>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</si>
  <si>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</si>
  <si>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</si>
  <si>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</si>
  <si>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</si>
  <si>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</si>
  <si>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</si>
  <si>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</si>
  <si>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</si>
  <si>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</si>
  <si>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</si>
  <si>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</si>
  <si>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</si>
  <si>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</si>
  <si>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</si>
  <si>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</si>
  <si>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</si>
  <si>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</si>
  <si>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</si>
  <si>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</si>
  <si>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</si>
  <si>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</si>
  <si>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</si>
  <si>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</si>
  <si>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</si>
  <si>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</si>
  <si>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</si>
  <si>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</si>
  <si>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</si>
  <si>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</si>
  <si>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</si>
  <si>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</si>
  <si>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</si>
  <si>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</si>
  <si>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</si>
  <si>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</si>
  <si>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</si>
  <si>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</si>
  <si>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</si>
  <si>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</si>
  <si>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</si>
  <si>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</si>
  <si>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</si>
  <si>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</si>
  <si>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</si>
  <si>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</si>
  <si>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</si>
  <si>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</si>
  <si>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</si>
  <si>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</si>
  <si>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</si>
  <si>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</si>
  <si>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</si>
  <si>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</si>
  <si>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</si>
  <si>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</si>
  <si>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</si>
  <si>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</si>
  <si>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</si>
  <si>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</si>
  <si>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</si>
  <si>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</si>
  <si>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</si>
  <si>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</si>
  <si>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</si>
  <si>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</si>
  <si>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</si>
  <si>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</si>
  <si>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</si>
  <si>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</si>
  <si>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</si>
  <si>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</si>
  <si>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</si>
  <si>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</si>
  <si>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</si>
  <si>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</si>
  <si>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</si>
  <si>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</si>
  <si>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</si>
  <si>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</si>
  <si>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</si>
  <si>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</si>
  <si>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</si>
  <si>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</si>
  <si>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</si>
  <si>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</si>
  <si>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</si>
  <si>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</si>
  <si>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</si>
  <si>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</si>
  <si>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</si>
  <si>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</si>
  <si>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</si>
  <si>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</si>
  <si>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</si>
  <si>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</si>
  <si>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</si>
  <si>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</si>
  <si>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</si>
  <si>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</si>
  <si>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</si>
  <si>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</si>
  <si>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</si>
  <si>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</si>
  <si>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</si>
  <si>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</si>
  <si>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</si>
  <si>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</si>
  <si>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</si>
  <si>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</si>
  <si>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</si>
  <si>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</si>
  <si>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</si>
  <si>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</si>
  <si>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</si>
  <si>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</si>
  <si>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</si>
  <si>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</si>
  <si>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</si>
  <si>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</si>
  <si>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</si>
  <si>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</si>
  <si>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</si>
  <si>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</si>
  <si>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</si>
  <si>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</si>
  <si>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</si>
  <si>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</si>
  <si>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</si>
  <si>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</si>
  <si>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</si>
  <si>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</si>
  <si>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</si>
  <si>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</si>
  <si>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</si>
  <si>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</si>
  <si>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</si>
  <si>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</si>
  <si>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</si>
  <si>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</si>
  <si>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</si>
  <si>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</si>
  <si>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</si>
  <si>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</si>
  <si>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</si>
  <si>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</si>
  <si>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</si>
  <si>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</si>
  <si>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</si>
  <si>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</si>
  <si>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</si>
  <si>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</si>
  <si>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</si>
  <si>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</si>
  <si>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</si>
  <si>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</si>
  <si>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</si>
  <si>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</si>
  <si>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</si>
  <si>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</si>
  <si>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</si>
  <si>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</si>
  <si>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</si>
  <si>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</si>
  <si>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</si>
  <si>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</si>
  <si>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</si>
  <si>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</si>
  <si>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</si>
  <si>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</si>
  <si>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</si>
  <si>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</si>
  <si>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</si>
  <si>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</si>
  <si>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</si>
  <si>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</si>
  <si>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</si>
  <si>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</si>
  <si>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</si>
  <si>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</si>
  <si>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</si>
  <si>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</si>
  <si>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</si>
  <si>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</si>
  <si>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</si>
  <si>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</si>
  <si>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</si>
  <si>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</si>
  <si>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</si>
  <si>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</si>
  <si>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</si>
  <si>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</si>
  <si>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</si>
  <si>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</si>
  <si>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</si>
  <si>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</si>
  <si>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</si>
  <si>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</si>
  <si>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</si>
  <si>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</si>
  <si>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</si>
  <si>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</si>
  <si>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</si>
  <si>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</si>
  <si>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</si>
  <si>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</si>
  <si>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</si>
  <si>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</si>
  <si>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</si>
  <si>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</si>
  <si>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</si>
  <si>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</si>
  <si>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</si>
  <si>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</si>
  <si>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</si>
  <si>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</si>
  <si>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</si>
  <si>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</si>
  <si>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</si>
  <si>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</si>
  <si>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</si>
  <si>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</si>
  <si>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</si>
  <si>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</si>
  <si>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</si>
  <si>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</si>
  <si>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</si>
  <si>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</si>
  <si>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</si>
  <si>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</si>
  <si>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</si>
  <si>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</si>
  <si>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</si>
  <si>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</si>
  <si>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</si>
  <si>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</si>
  <si>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</si>
  <si>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</si>
  <si>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</si>
  <si>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</si>
  <si>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</si>
  <si>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</si>
  <si>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</si>
  <si>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</si>
  <si>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</si>
  <si>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</si>
  <si>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</si>
  <si>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</si>
  <si>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</si>
  <si>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</si>
  <si>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</si>
  <si>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</si>
  <si>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</si>
  <si>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</si>
  <si>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</si>
  <si>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</si>
  <si>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</si>
  <si>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</si>
  <si>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</si>
  <si>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</si>
  <si>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</si>
  <si>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</si>
  <si>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</si>
  <si>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</si>
  <si>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</si>
  <si>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</si>
  <si>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</si>
  <si>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</si>
  <si>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</si>
  <si>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</si>
  <si>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</si>
  <si>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</si>
  <si>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</si>
  <si>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</si>
  <si>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</si>
  <si>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</si>
  <si>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</si>
  <si>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</si>
  <si>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</si>
  <si>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</si>
  <si>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</si>
  <si>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</si>
  <si>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</si>
  <si>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</si>
  <si>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</si>
  <si>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</si>
  <si>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</si>
  <si>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</si>
  <si>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</si>
  <si>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</si>
  <si>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</si>
  <si>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</si>
  <si>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</si>
  <si>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</si>
  <si>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</si>
  <si>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</si>
  <si>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</si>
  <si>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</si>
  <si>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</si>
  <si>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</si>
  <si>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</si>
  <si>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</si>
  <si>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</si>
  <si>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</si>
  <si>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</si>
  <si>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</si>
  <si>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</si>
  <si>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</si>
  <si>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</si>
  <si>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</si>
  <si>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</si>
  <si>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</si>
  <si>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</si>
  <si>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</si>
  <si>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</si>
  <si>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</si>
  <si>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</si>
  <si>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</si>
  <si>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</si>
  <si>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</si>
  <si>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</si>
  <si>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</si>
  <si>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</si>
  <si>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</si>
  <si>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</si>
  <si>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</si>
  <si>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</si>
  <si>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</si>
  <si>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</si>
  <si>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</si>
  <si>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</si>
  <si>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</si>
  <si>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</si>
  <si>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</si>
  <si>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</si>
  <si>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</si>
  <si>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</si>
  <si>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</si>
  <si>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</si>
  <si>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</si>
  <si>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</si>
  <si>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</si>
  <si>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</si>
  <si>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</si>
  <si>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</si>
  <si>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</si>
  <si>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</si>
  <si>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</si>
  <si>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</si>
  <si>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</si>
  <si>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</si>
  <si>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</si>
  <si>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</si>
  <si>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</si>
  <si>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</si>
  <si>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</si>
  <si>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</si>
  <si>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</si>
  <si>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</si>
  <si>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</si>
  <si>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</si>
  <si>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</si>
  <si>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</si>
  <si>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</si>
  <si>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</si>
  <si>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</si>
  <si>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</si>
  <si>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</si>
  <si>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</si>
  <si>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</si>
  <si>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</si>
  <si>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</si>
  <si>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</si>
  <si>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</si>
  <si>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</si>
  <si>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</si>
  <si>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</si>
  <si>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</si>
  <si>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</si>
  <si>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</si>
  <si>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</si>
  <si>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</si>
  <si>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</si>
  <si>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</si>
  <si>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</si>
  <si>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</si>
  <si>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</si>
  <si>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</si>
  <si>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</si>
  <si>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</si>
  <si>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</si>
  <si>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</si>
  <si>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</si>
  <si>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</si>
  <si>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</si>
  <si>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</si>
  <si>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</si>
  <si>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</si>
  <si>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</si>
  <si>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</si>
  <si>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</si>
  <si>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</si>
  <si>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</si>
  <si>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</si>
  <si>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</si>
  <si>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</si>
  <si>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</si>
  <si>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</si>
  <si>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</si>
  <si>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</si>
  <si>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</si>
  <si>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</si>
  <si>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</si>
  <si>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</si>
  <si>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</si>
  <si>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</si>
  <si>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</si>
  <si>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</si>
  <si>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</si>
  <si>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</si>
  <si>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</si>
  <si>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</si>
  <si>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</si>
  <si>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</si>
  <si>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</si>
  <si>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</si>
  <si>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</si>
  <si>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</si>
  <si>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</si>
  <si>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</si>
  <si>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</si>
  <si>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</si>
  <si>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</si>
  <si>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</si>
  <si>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</si>
  <si>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</si>
  <si>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</si>
  <si>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</si>
  <si>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</si>
  <si>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</si>
  <si>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</si>
  <si>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</si>
  <si>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</si>
  <si>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</si>
  <si>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</si>
  <si>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</si>
  <si>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</si>
  <si>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</si>
  <si>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</si>
  <si>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</si>
  <si>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</si>
  <si>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</si>
  <si>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</si>
  <si>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</si>
  <si>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</si>
  <si>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</si>
  <si>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</si>
  <si>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</si>
  <si>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</si>
  <si>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</si>
  <si>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</si>
  <si>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</si>
  <si>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</si>
  <si>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</si>
  <si>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</si>
  <si>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</si>
  <si>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</si>
  <si>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</si>
  <si>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</si>
  <si>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</si>
  <si>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</si>
  <si>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</si>
  <si>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</si>
  <si>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</si>
  <si>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</si>
  <si>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</si>
  <si>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</si>
  <si>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</si>
  <si>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</si>
  <si>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</si>
  <si>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</si>
  <si>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</si>
  <si>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</si>
  <si>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</si>
  <si>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</si>
  <si>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</si>
  <si>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</si>
  <si>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</si>
  <si>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</si>
  <si>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</si>
  <si>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</si>
  <si>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</si>
  <si>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</si>
  <si>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</si>
  <si>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</si>
  <si>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</si>
  <si>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</si>
  <si>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</si>
  <si>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</si>
  <si>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</si>
  <si>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</si>
  <si>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</si>
  <si>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</si>
  <si>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</si>
  <si>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</si>
  <si>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</si>
  <si>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</si>
  <si>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</si>
  <si>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</si>
  <si>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</si>
  <si>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</si>
  <si>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</si>
  <si>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</si>
  <si>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</si>
  <si>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</si>
  <si>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</si>
  <si>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</si>
  <si>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</si>
  <si>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</si>
  <si>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</si>
  <si>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</si>
  <si>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</si>
  <si>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</si>
  <si>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</si>
  <si>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</si>
  <si>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</si>
  <si>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</si>
  <si>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</si>
  <si>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</si>
  <si>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</si>
  <si>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</si>
  <si>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</si>
  <si>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</si>
  <si>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</si>
  <si>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</si>
  <si>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</si>
  <si>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</si>
  <si>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</si>
  <si>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</si>
  <si>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</si>
  <si>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</si>
  <si>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</si>
  <si>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</si>
  <si>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</si>
  <si>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</si>
  <si>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</si>
  <si>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</si>
  <si>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</si>
  <si>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</si>
  <si>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</si>
  <si>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</si>
  <si>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</si>
  <si>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</si>
  <si>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</si>
  <si>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</si>
  <si>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</si>
  <si>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</si>
  <si>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</si>
  <si>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</si>
  <si>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</si>
  <si>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</si>
  <si>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</si>
  <si>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</si>
  <si>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</si>
  <si>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</si>
  <si>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</si>
  <si>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</si>
  <si>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</si>
  <si>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</si>
  <si>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</si>
  <si>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</si>
  <si>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</si>
  <si>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</si>
  <si>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</si>
  <si>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</si>
  <si>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</si>
  <si>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</si>
  <si>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</si>
  <si>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</si>
  <si>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</si>
  <si>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</si>
  <si>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</si>
  <si>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</si>
  <si>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</si>
  <si>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</si>
  <si>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</si>
  <si>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</si>
  <si>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</si>
  <si>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</si>
  <si>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</si>
  <si>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</si>
  <si>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</si>
  <si>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</si>
  <si>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</si>
  <si>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</si>
  <si>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</si>
  <si>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</si>
  <si>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</si>
  <si>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</si>
  <si>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</si>
  <si>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</si>
  <si>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</si>
  <si>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</si>
  <si>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</si>
  <si>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</si>
  <si>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</si>
  <si>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</si>
  <si>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</si>
  <si>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</si>
  <si>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</si>
  <si>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</si>
  <si>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</si>
  <si>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</si>
  <si>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</si>
  <si>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</si>
  <si>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</si>
  <si>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</si>
  <si>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</si>
  <si>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</si>
  <si>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</si>
  <si>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</si>
  <si>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</si>
  <si>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</si>
  <si>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</si>
  <si>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</si>
  <si>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</si>
  <si>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</si>
  <si>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</si>
  <si>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</si>
  <si>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</si>
  <si>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</si>
  <si>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</si>
  <si>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</si>
  <si>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</si>
  <si>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</si>
  <si>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</si>
  <si>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</si>
  <si>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</si>
  <si>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</si>
  <si>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</si>
  <si>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</si>
  <si>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</si>
  <si>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</si>
  <si>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</si>
  <si>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</si>
  <si>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</si>
  <si>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</si>
  <si>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</si>
  <si>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</si>
  <si>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</si>
  <si>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</si>
  <si>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</si>
  <si>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</si>
  <si>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</si>
  <si>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</si>
  <si>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</si>
  <si>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</si>
  <si>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</si>
  <si>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</si>
  <si>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</si>
  <si>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</si>
  <si>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</si>
  <si>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</si>
  <si>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</si>
  <si>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</si>
  <si>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</si>
  <si>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</si>
  <si>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</si>
  <si>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</si>
  <si>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</si>
  <si>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</si>
  <si>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</si>
  <si>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</si>
  <si>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</si>
  <si>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</si>
  <si>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</si>
  <si>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</si>
  <si>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</si>
  <si>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</si>
  <si>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</si>
  <si>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</si>
  <si>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</si>
  <si>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</si>
  <si>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</si>
  <si>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</si>
  <si>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</si>
  <si>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</si>
  <si>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</si>
  <si>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</si>
  <si>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</si>
  <si>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</si>
  <si>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</si>
  <si>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</si>
  <si>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</si>
  <si>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</si>
  <si>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</si>
  <si>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</si>
  <si>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</si>
  <si>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</si>
  <si>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</si>
  <si>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</si>
  <si>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</si>
  <si>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</si>
  <si>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</si>
  <si>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</si>
  <si>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</si>
  <si>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</si>
  <si>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</si>
  <si>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</si>
  <si>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</si>
  <si>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</si>
  <si>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</si>
  <si>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</si>
  <si>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</si>
  <si>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</si>
  <si>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</si>
  <si>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</si>
  <si>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</si>
  <si>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</si>
  <si>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</si>
  <si>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</si>
  <si>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</si>
  <si>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</si>
  <si>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</si>
  <si>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</si>
  <si>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</si>
  <si>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</si>
  <si>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</si>
  <si>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</si>
  <si>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</si>
  <si>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</si>
  <si>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</si>
  <si>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</si>
  <si>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</si>
  <si>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</si>
  <si>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</si>
  <si>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</si>
  <si>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</si>
  <si>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</si>
  <si>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</si>
  <si>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</si>
  <si>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</si>
  <si>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</si>
  <si>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</si>
  <si>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</si>
  <si>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</si>
  <si>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</si>
  <si>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</si>
  <si>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</si>
  <si>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</si>
  <si>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</si>
  <si>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</si>
  <si>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</si>
  <si>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</si>
  <si>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</si>
  <si>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</si>
  <si>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</si>
  <si>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</si>
  <si>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</si>
  <si>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</si>
  <si>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</si>
  <si>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</si>
  <si>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</si>
  <si>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</si>
  <si>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</si>
  <si>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</si>
  <si>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</si>
  <si>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</si>
  <si>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</si>
  <si>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</si>
  <si>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</si>
  <si>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</si>
  <si>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</si>
  <si>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</si>
  <si>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</si>
  <si>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</si>
  <si>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</si>
  <si>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</si>
  <si>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</si>
  <si>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</si>
  <si>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</si>
  <si>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</si>
  <si>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</si>
  <si>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</si>
  <si>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</si>
  <si>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</si>
  <si>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</si>
  <si>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</si>
  <si>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</si>
  <si>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</si>
  <si>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</si>
  <si>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</si>
  <si>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</si>
  <si>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</si>
  <si>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</si>
  <si>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</si>
  <si>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</si>
  <si>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</si>
  <si>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</si>
  <si>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</si>
  <si>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</si>
  <si>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</si>
  <si>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</si>
  <si>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</si>
  <si>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</si>
  <si>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</si>
  <si>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</si>
  <si>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</si>
  <si>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</si>
  <si>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</si>
  <si>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</si>
  <si>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</si>
  <si>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</si>
  <si>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</si>
  <si>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</si>
  <si>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</si>
  <si>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</si>
  <si>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</si>
  <si>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</si>
  <si>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</si>
  <si>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</si>
  <si>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</si>
  <si>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</si>
  <si>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</si>
  <si>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</si>
  <si>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</si>
  <si>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</si>
  <si>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</si>
  <si>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</si>
  <si>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</si>
  <si>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</si>
  <si>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</si>
  <si>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</si>
  <si>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</si>
  <si>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</si>
  <si>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</si>
  <si>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</si>
  <si>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</si>
  <si>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</si>
  <si>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</si>
  <si>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</si>
  <si>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</si>
  <si>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</si>
  <si>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</si>
  <si>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</si>
  <si>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</si>
  <si>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</si>
  <si>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</si>
  <si>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</si>
  <si>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</si>
  <si>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</si>
  <si>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</si>
  <si>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</si>
  <si>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</si>
  <si>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</si>
  <si>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</si>
  <si>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</si>
  <si>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</si>
  <si>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</si>
  <si>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</si>
  <si>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</si>
  <si>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</si>
  <si>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</si>
  <si>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</si>
  <si>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</si>
  <si>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</si>
  <si>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</si>
  <si>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</si>
  <si>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</si>
  <si>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</si>
  <si>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</si>
  <si>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</si>
  <si>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</si>
  <si>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</si>
  <si>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</si>
  <si>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</si>
  <si>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</si>
  <si>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</si>
  <si>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</si>
  <si>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</si>
  <si>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</si>
  <si>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</si>
  <si>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</si>
  <si>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</si>
  <si>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</si>
  <si>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</si>
  <si>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</si>
  <si>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</si>
  <si>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</si>
  <si>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</si>
  <si>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</si>
  <si>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</si>
  <si>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</si>
  <si>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</si>
  <si>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</si>
  <si>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</si>
  <si>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</si>
  <si>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</si>
  <si>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</si>
  <si>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</si>
  <si>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</si>
  <si>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</si>
  <si>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</si>
  <si>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</si>
  <si>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</si>
  <si>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</si>
  <si>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</si>
  <si>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</si>
  <si>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</si>
  <si>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</si>
  <si>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</si>
  <si>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</si>
  <si>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</si>
  <si>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</si>
  <si>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</si>
  <si>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</si>
  <si>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</si>
  <si>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</si>
  <si>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</si>
  <si>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</si>
  <si>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</si>
  <si>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</si>
  <si>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</si>
  <si>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</si>
  <si>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</si>
  <si>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</si>
  <si>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</si>
  <si>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</si>
  <si>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</si>
  <si>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</si>
  <si>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</si>
  <si>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</si>
  <si>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</si>
  <si>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</si>
  <si>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</si>
  <si>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</si>
  <si>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</si>
  <si>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</si>
  <si>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</si>
  <si>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</si>
  <si>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</si>
  <si>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</si>
  <si>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</si>
  <si>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</si>
  <si>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</si>
  <si>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</si>
  <si>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</si>
  <si>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</si>
  <si>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</si>
  <si>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</si>
  <si>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</si>
  <si>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</si>
  <si>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</si>
  <si>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</si>
  <si>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</si>
  <si>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</si>
  <si>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</si>
  <si>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</si>
  <si>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</si>
  <si>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</si>
  <si>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</si>
  <si>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</si>
  <si>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</si>
  <si>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</si>
  <si>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</si>
  <si>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</si>
  <si>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</si>
  <si>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</si>
  <si>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</si>
  <si>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</si>
  <si>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</si>
  <si>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</si>
  <si>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</si>
  <si>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</si>
  <si>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</si>
  <si>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</si>
  <si>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</si>
  <si>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</si>
  <si>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</si>
  <si>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</si>
  <si>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</si>
  <si>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</si>
  <si>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</si>
  <si>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</si>
  <si>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</si>
  <si>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</si>
  <si>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</si>
  <si>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</si>
  <si>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</si>
  <si>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</si>
  <si>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</si>
  <si>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</si>
  <si>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</si>
  <si>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</si>
  <si>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</si>
  <si>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</si>
  <si>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</si>
  <si>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</si>
  <si>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</si>
  <si>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</si>
  <si>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</si>
  <si>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</si>
  <si>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</si>
  <si>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</si>
  <si>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</si>
  <si>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</si>
  <si>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</si>
  <si>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</si>
  <si>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</si>
  <si>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</si>
  <si>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</si>
  <si>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</si>
  <si>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</si>
  <si>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</si>
  <si>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</si>
  <si>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</si>
  <si>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</si>
  <si>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</si>
  <si>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</si>
  <si>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</si>
  <si>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</si>
  <si>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</si>
  <si>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</si>
  <si>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</si>
  <si>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</si>
  <si>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</si>
  <si>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</si>
  <si>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</si>
  <si>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</si>
  <si>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</si>
  <si>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</si>
  <si>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</si>
  <si>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</si>
  <si>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</si>
  <si>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</si>
  <si>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</si>
  <si>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</si>
  <si>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</si>
  <si>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</si>
  <si>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</si>
  <si>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</si>
  <si>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</si>
  <si>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</si>
  <si>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</si>
  <si>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</si>
  <si>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</si>
  <si>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</si>
  <si>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</si>
  <si>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</si>
  <si>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</si>
  <si>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</si>
  <si>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</si>
  <si>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</si>
  <si>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</si>
  <si>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</si>
  <si>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</si>
  <si>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</si>
  <si>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</si>
  <si>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</si>
  <si>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</si>
  <si>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</si>
  <si>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</si>
  <si>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</si>
  <si>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</si>
  <si>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</si>
  <si>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</si>
  <si>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</si>
  <si>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</si>
  <si>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</si>
  <si>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</si>
  <si>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</si>
  <si>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</si>
  <si>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</si>
  <si>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</si>
  <si>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</si>
  <si>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</si>
  <si>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</si>
  <si>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</si>
  <si>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</si>
  <si>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</si>
  <si>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</si>
  <si>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</si>
  <si>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</si>
  <si>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</si>
  <si>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</si>
  <si>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</si>
  <si>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</si>
  <si>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</si>
  <si>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</si>
  <si>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</si>
  <si>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</si>
  <si>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</si>
  <si>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</si>
  <si>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</si>
  <si>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</si>
  <si>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</si>
  <si>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</si>
  <si>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</si>
  <si>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</si>
  <si>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</si>
  <si>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</si>
  <si>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</si>
  <si>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</si>
  <si>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</si>
  <si>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</si>
  <si>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</si>
  <si>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</si>
  <si>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</si>
  <si>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</si>
  <si>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</si>
  <si>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</si>
  <si>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</si>
  <si>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</si>
  <si>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</si>
  <si>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</si>
  <si>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</si>
  <si>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</si>
  <si>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</si>
  <si>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</si>
  <si>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</si>
  <si>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</si>
  <si>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</si>
  <si>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</si>
  <si>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</si>
  <si>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</si>
  <si>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</si>
  <si>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</si>
  <si>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</si>
  <si>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</si>
  <si>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</si>
  <si>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</si>
  <si>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</si>
  <si>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</si>
  <si>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</si>
  <si>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</si>
  <si>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</si>
  <si>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</si>
  <si>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</si>
  <si>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</si>
  <si>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</si>
  <si>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</si>
  <si>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</si>
  <si>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</si>
  <si>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</si>
  <si>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</si>
  <si>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</si>
  <si>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</si>
  <si>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</si>
  <si>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</si>
  <si>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</si>
  <si>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</si>
  <si>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</si>
  <si>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</si>
  <si>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</si>
  <si>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</si>
  <si>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</si>
  <si>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</si>
  <si>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</si>
  <si>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</si>
  <si>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</si>
  <si>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</si>
  <si>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</si>
  <si>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</si>
  <si>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</si>
  <si>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</si>
  <si>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</si>
  <si>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</si>
  <si>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</si>
  <si>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</si>
  <si>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</si>
  <si>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</si>
  <si>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</si>
  <si>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</si>
  <si>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</si>
  <si>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</si>
  <si>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</si>
  <si>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</si>
  <si>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</si>
  <si>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</si>
  <si>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</si>
  <si>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</si>
  <si>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</si>
  <si>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</si>
  <si>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</si>
  <si>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</si>
  <si>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</si>
  <si>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</si>
  <si>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</si>
  <si>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</si>
  <si>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</si>
  <si>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</si>
  <si>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</si>
  <si>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</si>
  <si>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</si>
  <si>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</si>
  <si>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</si>
  <si>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</si>
  <si>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</si>
  <si>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</si>
  <si>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</si>
  <si>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</si>
  <si>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</si>
  <si>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</si>
  <si>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</si>
  <si>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</si>
  <si>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</si>
  <si>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</si>
  <si>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</si>
  <si>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</si>
  <si>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</si>
  <si>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</si>
  <si>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</si>
  <si>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</si>
  <si>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</si>
  <si>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</si>
  <si>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</si>
  <si>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</si>
  <si>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</si>
  <si>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</si>
  <si>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</si>
  <si>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</si>
  <si>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</si>
  <si>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</si>
  <si>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</si>
  <si>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</si>
  <si>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</si>
  <si>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</si>
  <si>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</si>
  <si>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</si>
  <si>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</si>
  <si>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</si>
  <si>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</si>
  <si>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</si>
  <si>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</si>
  <si>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</si>
  <si>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</si>
  <si>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</si>
  <si>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</si>
  <si>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</si>
  <si>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</si>
  <si>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</si>
  <si>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</si>
  <si>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</si>
  <si>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</si>
  <si>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</si>
  <si>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</si>
  <si>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</si>
  <si>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</si>
  <si>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</si>
  <si>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</si>
  <si>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</si>
  <si>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</si>
  <si>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</si>
  <si>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</si>
  <si>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</si>
  <si>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</si>
  <si>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</si>
  <si>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</si>
  <si>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</si>
  <si>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</si>
  <si>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</si>
  <si>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</si>
  <si>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</si>
  <si>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</si>
  <si>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</si>
  <si>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</si>
  <si>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</si>
  <si>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</si>
  <si>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</si>
  <si>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</si>
  <si>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</si>
  <si>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</si>
  <si>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</si>
  <si>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</si>
  <si>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</si>
  <si>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</si>
  <si>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</si>
  <si>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</si>
  <si>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</si>
  <si>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</si>
  <si>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</si>
  <si>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</si>
  <si>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</si>
  <si>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</si>
  <si>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</si>
  <si>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</si>
  <si>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</si>
  <si>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</si>
  <si>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</si>
  <si>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</si>
  <si>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</si>
  <si>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</si>
  <si>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</si>
  <si>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</si>
  <si>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</si>
  <si>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</si>
  <si>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</si>
  <si>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</si>
  <si>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</si>
  <si>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</si>
  <si>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</si>
  <si>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</si>
  <si>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</si>
  <si>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</si>
  <si>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</si>
  <si>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</si>
  <si>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</si>
  <si>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</si>
  <si>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</si>
  <si>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</si>
  <si>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</si>
  <si>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</si>
  <si>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</si>
  <si>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</si>
  <si>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</si>
  <si>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</si>
  <si>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</si>
  <si>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</si>
  <si>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</si>
  <si>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</si>
  <si>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</si>
  <si>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</si>
  <si>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</si>
  <si>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</si>
  <si>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</si>
  <si>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</si>
  <si>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</si>
  <si>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</si>
  <si>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</si>
  <si>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</si>
  <si>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</si>
  <si>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</si>
  <si>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</si>
  <si>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</si>
  <si>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</si>
  <si>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</si>
  <si>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</si>
  <si>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</si>
  <si>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</si>
  <si>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</si>
  <si>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</si>
  <si>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</si>
  <si>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</si>
  <si>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</si>
  <si>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</si>
  <si>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</si>
  <si>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</si>
  <si>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</si>
  <si>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</si>
  <si>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</si>
  <si>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</si>
  <si>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</si>
  <si>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</si>
  <si>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</si>
  <si>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</si>
  <si>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</si>
  <si>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</si>
  <si>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</si>
  <si>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</si>
  <si>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</si>
  <si>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</si>
  <si>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</si>
  <si>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</si>
  <si>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</si>
  <si>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</si>
  <si>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</si>
  <si>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</si>
  <si>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</si>
  <si>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</si>
  <si>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</si>
  <si>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</si>
  <si>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</si>
  <si>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</si>
  <si>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</si>
  <si>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</si>
  <si>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</si>
  <si>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</si>
  <si>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</si>
  <si>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</si>
  <si>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</si>
  <si>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</si>
  <si>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</si>
  <si>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</si>
  <si>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</si>
  <si>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</si>
  <si>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</si>
  <si>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</si>
  <si>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</si>
  <si>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</si>
  <si>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</si>
  <si>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</si>
  <si>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</si>
  <si>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</si>
  <si>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</si>
  <si>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</si>
  <si>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</si>
  <si>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</si>
  <si>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</si>
  <si>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</si>
  <si>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</si>
  <si>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</si>
  <si>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</si>
  <si>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</si>
  <si>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</si>
  <si>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</si>
  <si>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</si>
  <si>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</si>
  <si>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</si>
  <si>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</si>
  <si>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</si>
  <si>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</si>
  <si>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</si>
  <si>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</si>
  <si>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</si>
  <si>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</si>
  <si>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</si>
  <si>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</si>
  <si>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</si>
  <si>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</si>
  <si>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</si>
  <si>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</si>
  <si>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</si>
  <si>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</si>
  <si>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</si>
  <si>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</si>
  <si>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</si>
  <si>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</si>
  <si>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</si>
  <si>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</si>
  <si>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</si>
  <si>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</si>
  <si>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</si>
  <si>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</si>
  <si>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</si>
  <si>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</si>
  <si>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</si>
  <si>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</si>
  <si>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</si>
  <si>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</si>
  <si>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</si>
  <si>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</si>
  <si>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</si>
  <si>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</si>
  <si>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</si>
  <si>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</si>
  <si>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</si>
  <si>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</si>
  <si>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</si>
  <si>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</si>
  <si>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</si>
  <si>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</si>
  <si>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</si>
  <si>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</si>
  <si>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</si>
  <si>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</si>
  <si>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</si>
  <si>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</si>
  <si>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</si>
  <si>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</si>
  <si>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</si>
  <si>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</si>
  <si>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</si>
  <si>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</si>
  <si>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</si>
  <si>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</si>
  <si>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</si>
  <si>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</si>
  <si>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</si>
  <si>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</si>
  <si>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</si>
  <si>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</si>
  <si>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</si>
  <si>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</si>
  <si>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</si>
  <si>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</si>
  <si>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</si>
  <si>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</si>
  <si>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</si>
  <si>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</si>
  <si>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</si>
  <si>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</si>
  <si>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</si>
  <si>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</si>
  <si>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</si>
  <si>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</si>
  <si>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</si>
  <si>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</si>
  <si>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</si>
  <si>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</si>
  <si>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</si>
  <si>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</si>
  <si>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</si>
  <si>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</si>
  <si>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</si>
  <si>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</si>
  <si>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</si>
  <si>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</si>
  <si>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</si>
  <si>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</si>
  <si>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</si>
  <si>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</si>
  <si>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</si>
  <si>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</si>
  <si>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</si>
  <si>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</si>
  <si>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</si>
  <si>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</si>
  <si>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</si>
  <si>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</si>
  <si>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</si>
  <si>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</si>
  <si>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</si>
  <si>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</si>
  <si>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</si>
  <si>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</si>
  <si>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</si>
  <si>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</si>
  <si>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</si>
  <si>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</si>
  <si>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</si>
  <si>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</si>
  <si>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</si>
  <si>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</si>
  <si>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</si>
  <si>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</si>
  <si>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</si>
  <si>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</si>
  <si>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</si>
  <si>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</si>
  <si>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</si>
  <si>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</si>
  <si>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</si>
  <si>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</si>
  <si>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</si>
  <si>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</si>
  <si>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</si>
  <si>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</si>
  <si>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</si>
  <si>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</si>
  <si>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</si>
  <si>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</si>
  <si>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</si>
  <si>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</si>
  <si>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</si>
  <si>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</si>
  <si>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</si>
  <si>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</si>
  <si>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</si>
  <si>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</si>
  <si>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</si>
  <si>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</si>
  <si>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</si>
  <si>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</si>
  <si>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</si>
  <si>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</si>
  <si>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</si>
  <si>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</si>
  <si>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</si>
  <si>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</si>
  <si>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</si>
  <si>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</si>
  <si>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</si>
  <si>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</si>
  <si>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</si>
  <si>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</si>
  <si>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</si>
  <si>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</si>
  <si>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</si>
  <si>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</si>
  <si>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</si>
  <si>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</si>
  <si>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</si>
  <si>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</si>
  <si>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</si>
  <si>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</si>
  <si>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</si>
  <si>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</si>
  <si>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</si>
  <si>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</si>
  <si>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</si>
  <si>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</si>
  <si>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</si>
  <si>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</si>
  <si>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</si>
  <si>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</si>
  <si>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</si>
  <si>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</si>
  <si>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</si>
  <si>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</si>
  <si>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</si>
  <si>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</si>
  <si>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</si>
  <si>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</si>
  <si>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</si>
  <si>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</si>
  <si>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</si>
  <si>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</si>
  <si>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</si>
  <si>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</si>
  <si>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</si>
  <si>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</si>
  <si>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</si>
  <si>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</si>
  <si>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</si>
  <si>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</si>
  <si>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</si>
  <si>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</si>
  <si>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</si>
  <si>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</si>
  <si>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</si>
  <si>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</si>
  <si>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</si>
  <si>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</si>
  <si>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</si>
  <si>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</si>
  <si>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</si>
  <si>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</si>
  <si>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</si>
  <si>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</si>
  <si>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</si>
  <si>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</si>
  <si>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</si>
  <si>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</si>
  <si>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</si>
  <si>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</si>
  <si>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</si>
  <si>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</si>
  <si>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</si>
  <si>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</si>
  <si>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</si>
  <si>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</si>
  <si>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</si>
  <si>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</si>
  <si>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</si>
  <si>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</si>
  <si>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</si>
  <si>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</si>
  <si>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</si>
  <si>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</si>
  <si>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</si>
  <si>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</si>
  <si>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</si>
  <si>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</si>
  <si>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</si>
  <si>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</si>
  <si>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</si>
  <si>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</si>
  <si>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</si>
  <si>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</si>
  <si>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</si>
  <si>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</si>
  <si>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</si>
  <si>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</si>
  <si>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</si>
  <si>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</si>
  <si>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</si>
  <si>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</si>
  <si>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</si>
  <si>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</si>
  <si>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</si>
  <si>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</si>
  <si>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</si>
  <si>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</si>
  <si>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</si>
  <si>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</si>
  <si>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</si>
  <si>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</si>
  <si>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</si>
  <si>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</si>
  <si>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</si>
  <si>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</si>
  <si>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</si>
  <si>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</si>
  <si>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</si>
  <si>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</si>
  <si>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</si>
  <si>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</si>
  <si>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</si>
  <si>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</si>
  <si>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</si>
  <si>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</si>
  <si>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</si>
  <si>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</si>
  <si>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</si>
  <si>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</si>
  <si>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</si>
  <si>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</si>
  <si>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</si>
  <si>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</si>
  <si>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</si>
  <si>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</si>
  <si>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</si>
  <si>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</si>
  <si>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</si>
  <si>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</si>
  <si>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</si>
  <si>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</si>
  <si>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</si>
  <si>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</si>
  <si>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</si>
  <si>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</si>
  <si>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</si>
  <si>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</si>
  <si>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</si>
  <si>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</si>
  <si>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</si>
  <si>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</si>
  <si>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</si>
  <si>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</si>
  <si>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</si>
  <si>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</si>
  <si>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</si>
  <si>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</si>
  <si>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</si>
  <si>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</si>
  <si>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</si>
  <si>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</si>
  <si>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</si>
  <si>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</si>
  <si>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</si>
  <si>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</si>
  <si>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</si>
  <si>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</si>
  <si>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</si>
  <si>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</si>
  <si>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</si>
  <si>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</si>
  <si>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</si>
  <si>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</si>
  <si>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</si>
  <si>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</si>
  <si>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</si>
  <si>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</si>
  <si>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</si>
  <si>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</si>
  <si>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</si>
  <si>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</si>
  <si>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</si>
  <si>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</si>
  <si>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</si>
  <si>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</si>
  <si>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</si>
  <si>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</si>
  <si>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</si>
  <si>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</si>
  <si>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</si>
  <si>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</si>
  <si>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</si>
  <si>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</si>
  <si>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</si>
  <si>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</si>
  <si>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</si>
  <si>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</si>
  <si>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</si>
  <si>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</si>
  <si>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</si>
  <si>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</si>
  <si>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</si>
  <si>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</si>
  <si>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</si>
  <si>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</si>
  <si>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</si>
  <si>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</si>
  <si>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</si>
  <si>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</si>
  <si>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</si>
  <si>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</si>
  <si>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</si>
  <si>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</si>
  <si>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</si>
  <si>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</si>
  <si>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</si>
  <si>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</si>
  <si>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</si>
  <si>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</si>
  <si>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</si>
  <si>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</si>
  <si>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</si>
  <si>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</si>
  <si>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</si>
  <si>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</si>
  <si>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</si>
  <si>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</si>
  <si>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</si>
  <si>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</si>
  <si>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</si>
  <si>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</si>
  <si>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</si>
  <si>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</si>
  <si>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</si>
  <si>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</si>
  <si>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</si>
  <si>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</si>
  <si>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</si>
  <si>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</si>
  <si>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</si>
  <si>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</si>
  <si>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</si>
  <si>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</si>
  <si>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</si>
  <si>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</si>
  <si>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</si>
  <si>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</si>
  <si>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</si>
  <si>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</si>
  <si>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</si>
  <si>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</si>
  <si>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</si>
  <si>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</si>
  <si>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</si>
  <si>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</si>
  <si>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</si>
  <si>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</si>
  <si>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</si>
  <si>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</si>
  <si>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</si>
  <si>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</si>
  <si>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</si>
  <si>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</si>
  <si>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</si>
  <si>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</si>
  <si>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</si>
  <si>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</si>
  <si>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</si>
  <si>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</si>
  <si>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</si>
  <si>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</si>
  <si>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</si>
  <si>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</si>
  <si>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</si>
  <si>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</si>
  <si>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</si>
  <si>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</si>
  <si>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</si>
  <si>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</si>
  <si>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</si>
  <si>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</si>
  <si>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</si>
  <si>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</si>
  <si>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</si>
  <si>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</si>
  <si>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</si>
  <si>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</si>
  <si>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</si>
  <si>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</si>
  <si>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</si>
  <si>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</si>
  <si>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</si>
  <si>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</si>
  <si>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</si>
  <si>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</si>
  <si>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</si>
  <si>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</si>
  <si>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</si>
  <si>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</si>
  <si>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</si>
  <si>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</si>
  <si>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</si>
  <si>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</si>
  <si>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</si>
  <si>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</si>
  <si>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</si>
  <si>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</si>
  <si>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</si>
  <si>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</si>
  <si>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</si>
  <si>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</si>
  <si>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</si>
  <si>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</si>
  <si>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</si>
  <si>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</si>
  <si>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</si>
  <si>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</si>
  <si>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</si>
  <si>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</si>
  <si>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</si>
  <si>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</si>
  <si>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</si>
  <si>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</si>
  <si>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</si>
  <si>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</si>
  <si>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</si>
  <si>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</si>
  <si>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</si>
  <si>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</si>
  <si>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</si>
  <si>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</si>
  <si>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</si>
  <si>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</si>
  <si>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</si>
  <si>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</si>
  <si>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</si>
  <si>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</si>
  <si>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</si>
  <si>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</si>
  <si>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</si>
  <si>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</si>
  <si>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</si>
  <si>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</si>
  <si>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</si>
  <si>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</si>
  <si>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</si>
  <si>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</si>
  <si>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</si>
  <si>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</si>
  <si>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</si>
  <si>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</si>
  <si>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</si>
  <si>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</si>
  <si>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</si>
  <si>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</si>
  <si>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</si>
  <si>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</si>
  <si>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</si>
  <si>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</si>
  <si>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</si>
  <si>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</si>
  <si>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</si>
  <si>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</si>
  <si>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</si>
  <si>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</si>
  <si>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</si>
  <si>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</si>
  <si>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</si>
  <si>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</si>
  <si>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</si>
  <si>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</si>
  <si>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</si>
  <si>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</si>
  <si>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</si>
  <si>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</si>
  <si>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</si>
  <si>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</si>
  <si>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</si>
  <si>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</si>
  <si>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</si>
  <si>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</si>
  <si>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</si>
  <si>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</si>
  <si>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</si>
  <si>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</si>
  <si>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</si>
  <si>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</si>
  <si>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</si>
  <si>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</si>
  <si>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</si>
  <si>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</si>
  <si>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</si>
  <si>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</si>
  <si>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</si>
  <si>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</si>
  <si>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</si>
  <si>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</si>
  <si>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</si>
  <si>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</si>
  <si>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</si>
  <si>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</si>
  <si>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</si>
  <si>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</si>
  <si>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</si>
  <si>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</si>
  <si>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</si>
  <si>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</si>
  <si>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</si>
  <si>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</si>
  <si>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</si>
  <si>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</si>
  <si>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</si>
  <si>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</si>
  <si>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</si>
  <si>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</si>
  <si>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</si>
  <si>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</si>
  <si>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</si>
  <si>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</si>
  <si>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</si>
  <si>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</si>
  <si>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</si>
  <si>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</si>
  <si>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</si>
  <si>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</si>
  <si>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</si>
  <si>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</si>
  <si>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</si>
  <si>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</si>
  <si>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</si>
  <si>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</si>
  <si>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</si>
  <si>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</si>
  <si>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</si>
  <si>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</si>
  <si>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</si>
  <si>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</si>
  <si>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</si>
  <si>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</si>
  <si>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</si>
  <si>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</si>
  <si>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</si>
  <si>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</si>
  <si>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</si>
  <si>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</si>
  <si>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</si>
  <si>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</si>
  <si>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</si>
  <si>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</si>
  <si>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</si>
  <si>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</si>
  <si>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</si>
  <si>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</si>
  <si>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</si>
  <si>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</si>
  <si>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</si>
  <si>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</si>
  <si>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</si>
  <si>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</si>
  <si>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</si>
  <si>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</si>
  <si>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</si>
  <si>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</si>
  <si>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</si>
  <si>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</si>
  <si>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</si>
  <si>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</si>
  <si>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</si>
  <si>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</si>
  <si>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</si>
  <si>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</si>
  <si>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</si>
  <si>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</si>
  <si>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</si>
  <si>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</si>
  <si>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</si>
  <si>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</si>
  <si>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</si>
  <si>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</si>
  <si>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</si>
  <si>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</si>
  <si>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</si>
  <si>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</si>
  <si>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</si>
  <si>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</si>
  <si>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</si>
  <si>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</si>
  <si>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</si>
  <si>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</si>
  <si>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</si>
  <si>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</si>
  <si>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</si>
  <si>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</si>
  <si>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</si>
  <si>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</si>
  <si>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</si>
  <si>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</si>
  <si>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</si>
  <si>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</si>
  <si>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</si>
  <si>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</si>
  <si>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</si>
  <si>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</si>
  <si>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</si>
  <si>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</si>
  <si>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</si>
  <si>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</si>
  <si>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</si>
  <si>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</si>
  <si>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</si>
  <si>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</si>
  <si>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</si>
  <si>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</si>
  <si>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</si>
  <si>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</si>
  <si>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</si>
  <si>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</si>
  <si>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</si>
  <si>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</si>
  <si>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</si>
  <si>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</si>
  <si>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</si>
  <si>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</si>
  <si>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</si>
  <si>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</si>
  <si>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</si>
  <si>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</si>
  <si>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</si>
  <si>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</si>
  <si>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</si>
  <si>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</si>
  <si>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</si>
  <si>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</si>
  <si>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</si>
  <si>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</si>
  <si>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</si>
  <si>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</si>
  <si>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</si>
  <si>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</si>
  <si>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</si>
  <si>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</si>
  <si>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</si>
  <si>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</si>
  <si>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</si>
  <si>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</si>
  <si>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</si>
  <si>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</si>
  <si>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</si>
  <si>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</si>
  <si>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</si>
  <si>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</si>
  <si>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</si>
  <si>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</si>
  <si>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</si>
  <si>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</si>
  <si>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</si>
  <si>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</si>
  <si>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</si>
  <si>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</si>
  <si>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</si>
  <si>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</si>
  <si>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</si>
  <si>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</si>
  <si>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</si>
  <si>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</si>
  <si>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</si>
  <si>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</si>
  <si>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</si>
  <si>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</si>
  <si>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</si>
  <si>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</si>
  <si>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</si>
  <si>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</si>
  <si>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</si>
  <si>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</si>
  <si>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</si>
  <si>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</si>
  <si>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</si>
  <si>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</si>
  <si>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</si>
  <si>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</si>
  <si>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</si>
  <si>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</si>
  <si>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</si>
  <si>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</si>
  <si>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</si>
  <si>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</si>
  <si>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</si>
  <si>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</si>
  <si>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</si>
  <si>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</si>
  <si>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</si>
  <si>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</si>
  <si>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</si>
  <si>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</si>
  <si>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</si>
  <si>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</si>
  <si>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</si>
  <si>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</si>
  <si>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</si>
  <si>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</si>
  <si>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</si>
  <si>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</si>
  <si>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</si>
  <si>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</si>
  <si>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</si>
  <si>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</si>
  <si>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</si>
  <si>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</si>
  <si>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</si>
  <si>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</si>
  <si>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</si>
  <si>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</si>
  <si>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</si>
  <si>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</si>
  <si>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</si>
  <si>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</si>
  <si>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</si>
  <si>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</si>
  <si>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</si>
  <si>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</si>
  <si>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</si>
  <si>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</si>
  <si>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</si>
  <si>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</si>
  <si>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</si>
  <si>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</si>
  <si>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</si>
  <si>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</si>
  <si>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</si>
  <si>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</si>
  <si>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</si>
  <si>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</si>
  <si>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</si>
  <si>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</si>
  <si>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</si>
  <si>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</si>
  <si>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</si>
  <si>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</si>
  <si>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</si>
  <si>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</si>
  <si>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</si>
  <si>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</si>
  <si>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</si>
  <si>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</si>
  <si>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</si>
  <si>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</si>
  <si>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</si>
  <si>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</si>
  <si>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</si>
  <si>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</si>
  <si>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</si>
  <si>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</si>
  <si>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</si>
  <si>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</si>
  <si>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</si>
  <si>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</si>
  <si>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</si>
  <si>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</si>
  <si>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</si>
  <si>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</si>
  <si>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</si>
  <si>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</si>
  <si>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</si>
  <si>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</si>
  <si>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</si>
  <si>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</si>
  <si>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</si>
  <si>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</si>
  <si>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</si>
  <si>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</si>
  <si>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</si>
  <si>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</si>
  <si>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</si>
  <si>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</si>
  <si>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</si>
  <si>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</si>
  <si>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</si>
  <si>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</si>
  <si>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</si>
  <si>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</si>
  <si>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</si>
  <si>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</si>
  <si>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</si>
  <si>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</si>
  <si>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</si>
  <si>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</si>
  <si>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</si>
  <si>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</si>
  <si>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</si>
  <si>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</si>
  <si>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</si>
  <si>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</si>
  <si>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</si>
  <si>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</si>
  <si>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</si>
  <si>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</si>
  <si>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</si>
  <si>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</si>
  <si>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</si>
  <si>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</si>
  <si>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</si>
  <si>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</si>
  <si>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</si>
  <si>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</si>
  <si>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</si>
  <si>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</si>
  <si>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</si>
  <si>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</si>
  <si>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</si>
  <si>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</si>
  <si>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</si>
  <si>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</si>
  <si>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</si>
  <si>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</si>
  <si>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</si>
  <si>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</si>
  <si>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</si>
  <si>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</si>
  <si>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</si>
  <si>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</si>
  <si>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</si>
  <si>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</si>
  <si>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</si>
  <si>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</si>
  <si>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</si>
  <si>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</si>
  <si>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</si>
  <si>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</si>
  <si>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</si>
  <si>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</si>
  <si>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</si>
  <si>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</si>
  <si>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</si>
  <si>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</si>
  <si>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</si>
  <si>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</si>
  <si>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</si>
  <si>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</si>
  <si>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</si>
  <si>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</si>
  <si>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</si>
  <si>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</si>
  <si>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</si>
  <si>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</si>
  <si>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</si>
  <si>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</si>
  <si>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</si>
  <si>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</si>
  <si>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</si>
  <si>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</si>
  <si>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</si>
  <si>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</si>
  <si>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</si>
  <si>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</si>
  <si>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</si>
  <si>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</si>
  <si>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</si>
  <si>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</si>
  <si>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</si>
  <si>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</si>
  <si>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</si>
  <si>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</si>
  <si>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</si>
  <si>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</si>
  <si>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</si>
  <si>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</si>
  <si>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</si>
  <si>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</si>
  <si>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</si>
  <si>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</si>
  <si>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</si>
  <si>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</si>
  <si>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</si>
  <si>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</si>
  <si>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</si>
  <si>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</si>
  <si>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</si>
  <si>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</si>
  <si>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</si>
  <si>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</si>
  <si>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</si>
  <si>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</si>
  <si>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</si>
  <si>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</si>
  <si>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</si>
  <si>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</si>
  <si>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</si>
  <si>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</si>
  <si>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</si>
  <si>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</si>
  <si>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</si>
  <si>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</si>
  <si>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</si>
  <si>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</si>
  <si>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</si>
  <si>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</si>
  <si>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</si>
  <si>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</si>
  <si>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</si>
  <si>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</si>
  <si>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</si>
  <si>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</si>
  <si>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</si>
  <si>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</si>
  <si>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</si>
  <si>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</si>
  <si>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</si>
  <si>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</si>
  <si>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</si>
  <si>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</si>
  <si>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</si>
  <si>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</si>
  <si>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</si>
  <si>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</si>
  <si>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</si>
  <si>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</si>
  <si>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</si>
  <si>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</si>
  <si>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</si>
  <si>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</si>
  <si>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</si>
  <si>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</si>
  <si>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</si>
  <si>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</si>
  <si>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</si>
  <si>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</si>
  <si>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</si>
  <si>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</si>
  <si>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</si>
  <si>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</si>
  <si>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</si>
  <si>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</si>
  <si>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</si>
  <si>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</si>
  <si>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</si>
  <si>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</si>
  <si>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</si>
  <si>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</si>
  <si>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</si>
  <si>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</si>
  <si>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</si>
  <si>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</si>
  <si>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</si>
  <si>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</si>
  <si>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</si>
  <si>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</si>
  <si>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</si>
  <si>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</si>
  <si>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</si>
  <si>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</si>
  <si>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</si>
  <si>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</si>
  <si>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</si>
  <si>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</si>
  <si>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</si>
  <si>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</si>
  <si>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</si>
  <si>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</si>
  <si>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</si>
  <si>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</si>
  <si>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</si>
  <si>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</si>
  <si>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</si>
  <si>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</si>
  <si>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</si>
  <si>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</si>
  <si>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</si>
  <si>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</si>
  <si>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</si>
  <si>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</si>
  <si>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</si>
  <si>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</si>
  <si>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</si>
  <si>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</si>
  <si>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</si>
  <si>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</si>
  <si>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</si>
  <si>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</si>
  <si>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</si>
  <si>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</si>
  <si>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</si>
  <si>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</si>
  <si>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</si>
  <si>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</si>
  <si>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</si>
  <si>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</si>
  <si>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</si>
  <si>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</si>
  <si>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</si>
  <si>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</si>
  <si>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</si>
  <si>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</si>
  <si>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</si>
  <si>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</si>
  <si>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</si>
  <si>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</si>
  <si>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</si>
  <si>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</si>
  <si>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</si>
  <si>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</si>
  <si>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</si>
  <si>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</si>
  <si>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</si>
  <si>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</si>
  <si>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</si>
  <si>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</si>
  <si>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</si>
  <si>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</si>
  <si>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</si>
  <si>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</si>
  <si>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</si>
  <si>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</si>
  <si>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</si>
  <si>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</si>
  <si>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</si>
  <si>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</si>
  <si>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</si>
  <si>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</si>
  <si>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</si>
  <si>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</si>
  <si>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</si>
  <si>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</si>
  <si>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</si>
  <si>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</si>
  <si>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</si>
  <si>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</si>
  <si>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</si>
  <si>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</si>
  <si>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</si>
  <si>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</si>
  <si>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</si>
  <si>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</si>
  <si>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</si>
  <si>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</si>
  <si>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</si>
  <si>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</si>
  <si>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</si>
  <si>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</si>
  <si>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</si>
  <si>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</si>
  <si>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</si>
  <si>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</si>
  <si>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</si>
  <si>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</si>
  <si>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</si>
  <si>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</si>
  <si>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</si>
  <si>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</si>
  <si>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</si>
  <si>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</si>
  <si>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</si>
  <si>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</si>
  <si>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</si>
  <si>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</si>
  <si>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</si>
  <si>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</si>
  <si>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</si>
  <si>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</si>
  <si>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</si>
  <si>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</si>
  <si>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</si>
  <si>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</si>
  <si>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</si>
  <si>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</si>
  <si>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</si>
  <si>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</si>
  <si>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</si>
  <si>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</si>
  <si>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</si>
  <si>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</si>
  <si>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</si>
  <si>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</si>
  <si>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</si>
  <si>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</si>
  <si>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</si>
  <si>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</si>
  <si>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</si>
  <si>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</si>
  <si>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</si>
  <si>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</si>
  <si>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</si>
  <si>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</si>
  <si>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</si>
  <si>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</si>
  <si>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</si>
  <si>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</si>
  <si>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</si>
  <si>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</si>
  <si>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</si>
  <si>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</si>
  <si>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</si>
  <si>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</si>
  <si>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</si>
  <si>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</si>
  <si>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</si>
  <si>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</si>
  <si>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</si>
  <si>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</si>
  <si>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</si>
  <si>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</si>
  <si>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</si>
  <si>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</si>
  <si>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</si>
  <si>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</si>
  <si>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</si>
  <si>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</si>
  <si>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</si>
  <si>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</si>
  <si>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</si>
  <si>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</si>
  <si>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</si>
  <si>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</si>
  <si>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</si>
  <si>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</si>
  <si>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</si>
  <si>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</si>
  <si>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</si>
  <si>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</si>
  <si>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</si>
  <si>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</si>
  <si>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</si>
  <si>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</si>
  <si>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</si>
  <si>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</si>
  <si>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</si>
  <si>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</si>
  <si>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</si>
  <si>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</si>
  <si>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</si>
  <si>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</si>
  <si>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</si>
  <si>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</si>
  <si>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</si>
  <si>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</si>
  <si>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</si>
  <si>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</si>
  <si>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</si>
  <si>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</si>
  <si>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</si>
  <si>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</si>
  <si>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</si>
  <si>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</si>
  <si>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</si>
  <si>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</si>
  <si>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</si>
  <si>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</si>
  <si>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</si>
  <si>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</si>
  <si>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</si>
  <si>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</si>
  <si>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</si>
  <si>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</si>
  <si>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</si>
  <si>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</si>
  <si>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</si>
  <si>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</si>
  <si>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</si>
  <si>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</si>
  <si>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</si>
  <si>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</si>
  <si>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</si>
  <si>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</si>
  <si>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</si>
  <si>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</si>
  <si>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</si>
  <si>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</si>
  <si>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</si>
  <si>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</si>
  <si>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</si>
  <si>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</si>
  <si>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</si>
  <si>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</si>
  <si>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</si>
  <si>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</si>
  <si>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</si>
  <si>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</si>
  <si>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</si>
  <si>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</si>
  <si>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</si>
  <si>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</si>
  <si>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</si>
  <si>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</si>
  <si>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</si>
  <si>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</si>
  <si>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</si>
  <si>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</si>
  <si>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</si>
  <si>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</si>
  <si>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</si>
  <si>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</si>
  <si>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</si>
  <si>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</si>
  <si>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</si>
  <si>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</si>
  <si>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</si>
  <si>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</si>
  <si>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</si>
  <si>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</si>
  <si>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</si>
  <si>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</si>
  <si>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</si>
  <si>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</si>
  <si>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</si>
  <si>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</si>
  <si>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</si>
  <si>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</si>
  <si>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</si>
  <si>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</si>
  <si>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</si>
  <si>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</si>
  <si>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</si>
  <si>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</si>
  <si>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</si>
  <si>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</si>
  <si>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</si>
  <si>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</si>
  <si>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</si>
  <si>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</si>
  <si>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</si>
  <si>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</si>
  <si>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</si>
  <si>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</si>
  <si>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</si>
  <si>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</si>
  <si>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</si>
  <si>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</si>
  <si>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</si>
  <si>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</si>
  <si>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</si>
  <si>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</si>
  <si>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</si>
  <si>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</si>
  <si>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</si>
  <si>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</si>
  <si>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</si>
  <si>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</si>
  <si>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</si>
  <si>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</si>
  <si>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</si>
  <si>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</si>
  <si>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</si>
  <si>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</si>
  <si>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</si>
  <si>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</si>
  <si>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</si>
  <si>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</si>
  <si>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</si>
  <si>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</si>
  <si>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</si>
  <si>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</si>
  <si>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</si>
  <si>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</si>
  <si>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</si>
  <si>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</si>
  <si>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</si>
  <si>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</si>
  <si>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</si>
  <si>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</si>
  <si>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</si>
  <si>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</si>
  <si>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</si>
  <si>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</si>
  <si>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</si>
  <si>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</si>
  <si>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</si>
  <si>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</si>
  <si>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</si>
  <si>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</si>
  <si>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</si>
  <si>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</si>
  <si>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</si>
  <si>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</si>
  <si>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</si>
  <si>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</si>
  <si>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</si>
  <si>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</si>
  <si>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</si>
  <si>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</si>
  <si>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</si>
  <si>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</si>
  <si>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</si>
  <si>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</si>
  <si>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</si>
  <si>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</si>
  <si>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</si>
  <si>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</si>
  <si>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</si>
  <si>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</si>
  <si>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</si>
  <si>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</si>
  <si>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</si>
  <si>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</si>
  <si>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</si>
  <si>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</si>
  <si>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</si>
  <si>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</si>
  <si>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</si>
  <si>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</si>
  <si>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</si>
  <si>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</si>
  <si>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</si>
  <si>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</si>
  <si>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</si>
  <si>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</si>
  <si>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</si>
  <si>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</si>
  <si>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</si>
  <si>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</si>
  <si>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</si>
  <si>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</si>
  <si>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</si>
  <si>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</si>
  <si>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</si>
  <si>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</si>
  <si>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</si>
  <si>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</si>
  <si>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</si>
  <si>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</si>
  <si>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</si>
  <si>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</si>
  <si>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</si>
  <si>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</si>
  <si>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</si>
  <si>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</si>
  <si>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</si>
  <si>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</si>
  <si>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</si>
  <si>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</si>
  <si>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</si>
  <si>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</si>
  <si>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</si>
  <si>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</si>
  <si>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</si>
  <si>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</si>
  <si>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</si>
  <si>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</si>
  <si>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</si>
  <si>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</si>
  <si>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</si>
  <si>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</si>
  <si>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</si>
  <si>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</si>
  <si>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</si>
  <si>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</si>
  <si>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</si>
  <si>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</si>
  <si>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</si>
  <si>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</si>
  <si>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</si>
  <si>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</si>
  <si>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</si>
  <si>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</si>
  <si>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</si>
  <si>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</si>
  <si>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</si>
  <si>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</si>
  <si>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</si>
  <si>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</si>
  <si>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</si>
  <si>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</si>
  <si>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</si>
  <si>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</si>
  <si>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</si>
  <si>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</si>
  <si>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</si>
  <si>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</si>
  <si>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</si>
  <si>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</si>
  <si>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</si>
  <si>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</si>
  <si>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</si>
  <si>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</si>
  <si>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</si>
  <si>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</si>
  <si>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</si>
  <si>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</si>
  <si>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</si>
  <si>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</si>
  <si>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</si>
  <si>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</si>
  <si>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</si>
  <si>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</si>
  <si>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</si>
  <si>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</si>
  <si>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</si>
  <si>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</si>
  <si>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</si>
  <si>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</si>
  <si>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</si>
  <si>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</si>
  <si>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</si>
  <si>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</si>
  <si>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</si>
  <si>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</si>
  <si>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</si>
  <si>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</si>
  <si>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</si>
  <si>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</si>
  <si>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</si>
  <si>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</si>
  <si>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</si>
  <si>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</si>
  <si>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</si>
  <si>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</si>
  <si>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</si>
  <si>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</si>
  <si>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</si>
  <si>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</si>
  <si>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</si>
  <si>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</si>
  <si>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</si>
  <si>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</si>
  <si>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</si>
  <si>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</si>
  <si>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</si>
  <si>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</si>
  <si>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</si>
  <si>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</si>
  <si>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</si>
  <si>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</si>
  <si>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</si>
  <si>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</si>
  <si>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</si>
  <si>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</si>
  <si>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</si>
  <si>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</si>
  <si>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</si>
  <si>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</si>
  <si>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</si>
  <si>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</si>
  <si>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</si>
  <si>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</si>
  <si>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</si>
  <si>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</si>
  <si>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</si>
  <si>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</si>
  <si>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</si>
  <si>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</si>
  <si>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</si>
  <si>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</si>
  <si>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</si>
  <si>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</si>
  <si>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</si>
  <si>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</si>
  <si>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</si>
  <si>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</si>
  <si>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</si>
  <si>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</si>
  <si>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</si>
  <si>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</si>
  <si>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</si>
  <si>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</si>
  <si>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</si>
  <si>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</si>
  <si>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</si>
  <si>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</si>
  <si>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</si>
  <si>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</si>
  <si>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</si>
  <si>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</si>
  <si>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</si>
  <si>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</si>
  <si>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</si>
  <si>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</si>
  <si>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</si>
  <si>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</si>
  <si>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</si>
  <si>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</si>
  <si>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</si>
  <si>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</si>
  <si>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</si>
  <si>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</si>
  <si>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</si>
  <si>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</si>
  <si>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</si>
  <si>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</si>
  <si>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</si>
  <si>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</si>
  <si>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</si>
  <si>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</si>
  <si>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</si>
  <si>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</si>
  <si>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</si>
  <si>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</si>
  <si>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</si>
  <si>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</si>
  <si>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</si>
  <si>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</si>
  <si>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</si>
  <si>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</si>
  <si>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</si>
  <si>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</si>
  <si>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</si>
  <si>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</si>
  <si>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</si>
  <si>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</si>
  <si>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</si>
  <si>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</si>
  <si>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</si>
  <si>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</si>
  <si>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</si>
  <si>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</si>
  <si>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</si>
  <si>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</si>
  <si>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</si>
  <si>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</si>
  <si>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</si>
  <si>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</si>
  <si>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</si>
  <si>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</si>
  <si>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</si>
  <si>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</si>
  <si>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</si>
  <si>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</si>
  <si>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</si>
  <si>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</si>
  <si>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</si>
  <si>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</si>
  <si>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</si>
  <si>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</si>
  <si>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</si>
  <si>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</si>
  <si>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</si>
  <si>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</si>
  <si>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</si>
  <si>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</si>
  <si>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</si>
  <si>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</si>
  <si>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</si>
  <si>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</si>
  <si>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</si>
  <si>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</si>
  <si>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</si>
  <si>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</si>
  <si>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</si>
  <si>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</si>
  <si>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</si>
  <si>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</si>
  <si>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</si>
  <si>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</si>
  <si>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</si>
  <si>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</si>
  <si>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</si>
  <si>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</si>
  <si>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</si>
  <si>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</si>
  <si>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</si>
  <si>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</si>
  <si>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</si>
  <si>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</si>
  <si>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</si>
  <si>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</si>
  <si>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</si>
  <si>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</si>
  <si>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</si>
  <si>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</si>
  <si>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</si>
  <si>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</si>
  <si>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</si>
  <si>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</si>
  <si>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</si>
  <si>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</si>
  <si>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</si>
  <si>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</si>
  <si>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</si>
  <si>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</si>
  <si>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</si>
  <si>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</si>
  <si>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</si>
  <si>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</si>
  <si>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</si>
  <si>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</si>
  <si>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</si>
  <si>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</si>
  <si>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</si>
  <si>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</si>
  <si>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</si>
  <si>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</si>
  <si>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</si>
  <si>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</si>
  <si>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</si>
  <si>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</si>
  <si>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</si>
  <si>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</si>
  <si>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</si>
  <si>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</si>
  <si>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</si>
  <si>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</si>
  <si>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</si>
  <si>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</si>
  <si>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</si>
  <si>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</si>
  <si>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</si>
  <si>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</si>
  <si>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</si>
  <si>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</si>
  <si>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</si>
  <si>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</si>
  <si>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</si>
  <si>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</si>
  <si>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</si>
  <si>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</si>
  <si>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</si>
  <si>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</si>
  <si>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</si>
  <si>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</si>
  <si>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</si>
  <si>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</si>
  <si>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</si>
  <si>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</si>
  <si>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</si>
  <si>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</si>
  <si>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</si>
  <si>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</si>
  <si>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</si>
  <si>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</si>
  <si>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</si>
  <si>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</si>
  <si>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</si>
  <si>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</si>
  <si>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</si>
  <si>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</si>
  <si>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</si>
  <si>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</si>
  <si>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</si>
  <si>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</si>
  <si>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</si>
  <si>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</si>
  <si>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</si>
  <si>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</si>
  <si>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</si>
  <si>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</si>
  <si>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</si>
  <si>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</si>
  <si>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</si>
  <si>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</si>
  <si>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</si>
  <si>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</si>
  <si>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</si>
  <si>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</si>
  <si>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</si>
  <si>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</si>
  <si>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</si>
  <si>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</si>
  <si>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</si>
  <si>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</si>
  <si>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</si>
  <si>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</si>
  <si>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</si>
  <si>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</si>
  <si>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</si>
  <si>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</si>
  <si>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</si>
  <si>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</si>
  <si>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</si>
  <si>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</si>
  <si>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</si>
  <si>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</si>
  <si>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</si>
  <si>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</si>
  <si>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</si>
  <si>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</si>
  <si>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</si>
  <si>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</si>
  <si>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</si>
  <si>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</si>
  <si>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</si>
  <si>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</si>
  <si>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</si>
  <si>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</si>
  <si>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</si>
  <si>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</si>
  <si>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</si>
  <si>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</si>
  <si>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</si>
  <si>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</si>
  <si>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</si>
  <si>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</si>
  <si>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</si>
  <si>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</si>
  <si>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</si>
  <si>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</si>
  <si>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</si>
  <si>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</si>
  <si>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</si>
  <si>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</si>
  <si>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</si>
  <si>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</si>
  <si>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</si>
  <si>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</si>
  <si>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</si>
  <si>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</si>
  <si>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</si>
  <si>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</si>
  <si>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</si>
  <si>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</si>
  <si>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</si>
  <si>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</si>
  <si>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</si>
  <si>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</si>
  <si>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</si>
  <si>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</si>
  <si>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</si>
  <si>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</si>
  <si>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</si>
  <si>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</si>
  <si>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</si>
  <si>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</si>
  <si>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</si>
  <si>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</si>
  <si>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</si>
  <si>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</si>
  <si>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</si>
  <si>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</si>
  <si>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</si>
  <si>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</si>
  <si>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</si>
  <si>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</si>
  <si>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</si>
  <si>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</si>
  <si>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</si>
  <si>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</si>
  <si>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</si>
  <si>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</si>
  <si>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</si>
  <si>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</si>
  <si>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</si>
  <si>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</si>
  <si>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</si>
  <si>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</si>
  <si>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</si>
  <si>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</si>
  <si>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</si>
  <si>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</si>
  <si>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</si>
  <si>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</si>
  <si>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</si>
  <si>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</si>
  <si>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</si>
  <si>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</si>
  <si>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</si>
  <si>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</si>
  <si>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</si>
  <si>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</si>
  <si>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</si>
  <si>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</si>
  <si>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</si>
  <si>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</si>
  <si>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</si>
  <si>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</si>
  <si>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</si>
  <si>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</si>
  <si>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</si>
  <si>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</si>
  <si>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</si>
  <si>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</si>
  <si>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</si>
  <si>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</si>
  <si>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</si>
  <si>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</si>
  <si>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</si>
  <si>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</si>
  <si>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</si>
  <si>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</si>
  <si>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</si>
  <si>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</si>
  <si>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</si>
  <si>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</si>
  <si>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</si>
  <si>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</si>
  <si>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</si>
  <si>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</si>
  <si>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</si>
  <si>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</si>
  <si>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</si>
  <si>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</si>
  <si>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</si>
  <si>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</si>
  <si>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</si>
  <si>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</si>
  <si>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</si>
  <si>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</si>
  <si>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</si>
  <si>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</si>
  <si>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</si>
  <si>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</si>
  <si>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</si>
  <si>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</si>
  <si>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</si>
  <si>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</si>
  <si>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</si>
  <si>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</si>
  <si>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</si>
  <si>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</si>
  <si>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</si>
  <si>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</si>
  <si>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</si>
  <si>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</si>
  <si>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</si>
  <si>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</si>
  <si>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</si>
  <si>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</si>
  <si>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</si>
  <si>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</si>
  <si>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</si>
  <si>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</si>
  <si>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</si>
  <si>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</si>
  <si>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</si>
  <si>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</si>
  <si>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</si>
  <si>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</si>
  <si>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</si>
  <si>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</si>
  <si>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</si>
  <si>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</si>
  <si>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</si>
  <si>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</si>
  <si>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</si>
  <si>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</si>
  <si>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</si>
  <si>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</si>
  <si>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</si>
  <si>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</si>
  <si>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</si>
  <si>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</si>
  <si>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</si>
  <si>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</si>
  <si>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</si>
  <si>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</si>
  <si>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</si>
  <si>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</si>
  <si>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</si>
  <si>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</si>
  <si>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</si>
  <si>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</si>
  <si>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</si>
  <si>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</si>
  <si>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</si>
  <si>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</si>
  <si>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</si>
  <si>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</si>
  <si>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</si>
  <si>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</si>
  <si>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</si>
  <si>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</si>
  <si>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</si>
  <si>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</si>
  <si>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</si>
  <si>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</si>
  <si>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</si>
  <si>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</si>
  <si>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</si>
  <si>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</si>
  <si>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</si>
  <si>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</si>
  <si>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</si>
  <si>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</si>
  <si>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</si>
  <si>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</si>
  <si>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</si>
  <si>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</si>
  <si>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</si>
  <si>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</si>
  <si>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</si>
  <si>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</si>
  <si>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</si>
  <si>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</si>
  <si>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</si>
  <si>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</si>
  <si>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</si>
  <si>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</si>
  <si>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</si>
  <si>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</si>
  <si>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</si>
  <si>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</si>
  <si>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</si>
  <si>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</si>
  <si>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</si>
  <si>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</si>
  <si>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</si>
  <si>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</si>
  <si>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</si>
  <si>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</si>
  <si>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</si>
  <si>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</si>
  <si>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</si>
  <si>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</si>
  <si>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</si>
  <si>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</si>
  <si>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</si>
  <si>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</si>
  <si>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</si>
  <si>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</si>
  <si>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</si>
  <si>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</si>
  <si>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</si>
  <si>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</si>
  <si>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</si>
  <si>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</si>
  <si>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</si>
  <si>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</si>
  <si>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</si>
  <si>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</si>
  <si>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</si>
  <si>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</si>
  <si>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</si>
  <si>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</si>
  <si>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</si>
  <si>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</si>
  <si>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</si>
  <si>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</si>
  <si>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</si>
  <si>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</si>
  <si>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</si>
  <si>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</si>
  <si>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</si>
  <si>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</si>
  <si>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</si>
  <si>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</si>
  <si>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</si>
  <si>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</si>
  <si>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</si>
  <si>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</si>
  <si>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</si>
  <si>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</si>
  <si>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</si>
  <si>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</si>
  <si>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</si>
  <si>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</si>
  <si>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</si>
  <si>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</si>
  <si>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</si>
  <si>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</si>
  <si>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</si>
  <si>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</si>
  <si>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</si>
  <si>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</si>
  <si>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</si>
  <si>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</si>
  <si>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</si>
  <si>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</si>
  <si>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</si>
  <si>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</si>
  <si>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</si>
  <si>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</si>
  <si>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</si>
  <si>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</si>
  <si>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</si>
  <si>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</si>
  <si>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</si>
  <si>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</si>
  <si>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</si>
  <si>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</si>
  <si>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</si>
  <si>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</si>
  <si>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</si>
  <si>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</si>
  <si>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</si>
  <si>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</si>
  <si>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</si>
  <si>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</si>
  <si>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</si>
  <si>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</si>
  <si>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</si>
  <si>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</si>
  <si>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</si>
  <si>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</si>
  <si>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</si>
  <si>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</si>
  <si>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</si>
  <si>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</si>
  <si>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</si>
  <si>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</si>
  <si>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</si>
  <si>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</si>
  <si>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</si>
  <si>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</si>
  <si>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</si>
  <si>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</si>
  <si>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</si>
  <si>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</si>
  <si>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</si>
  <si>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</si>
  <si>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</si>
  <si>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</si>
  <si>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</si>
  <si>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</si>
  <si>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</si>
  <si>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</si>
  <si>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</si>
  <si>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</si>
  <si>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</si>
  <si>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</si>
  <si>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</si>
  <si>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</si>
  <si>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</si>
  <si>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</si>
  <si>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</si>
  <si>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</si>
  <si>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</si>
  <si>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</si>
  <si>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</si>
  <si>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</si>
  <si>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</si>
  <si>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</si>
  <si>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</si>
  <si>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</si>
  <si>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</si>
  <si>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</si>
  <si>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</si>
  <si>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</si>
  <si>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</si>
  <si>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</si>
  <si>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</si>
  <si>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</si>
  <si>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</si>
  <si>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</si>
  <si>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</si>
  <si>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</si>
  <si>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</si>
  <si>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</si>
  <si>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</si>
  <si>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</si>
  <si>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</si>
  <si>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</si>
  <si>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</si>
  <si>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</si>
  <si>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</si>
  <si>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</si>
  <si>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</si>
  <si>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</si>
  <si>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</si>
  <si>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</si>
  <si>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</si>
  <si>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</si>
  <si>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</si>
  <si>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</si>
  <si>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</si>
  <si>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</si>
  <si>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</si>
  <si>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</si>
  <si>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</si>
  <si>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</si>
  <si>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</si>
  <si>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</si>
  <si>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</si>
  <si>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</si>
  <si>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</si>
  <si>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</si>
  <si>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</si>
  <si>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</si>
  <si>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</si>
  <si>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</si>
  <si>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</si>
  <si>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</si>
  <si>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</si>
  <si>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</si>
  <si>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</si>
  <si>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</si>
  <si>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</si>
  <si>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</si>
  <si>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</si>
  <si>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</si>
  <si>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</si>
  <si>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</si>
  <si>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</si>
  <si>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</si>
  <si>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</si>
  <si>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</si>
  <si>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</si>
  <si>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</si>
  <si>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</si>
  <si>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</si>
  <si>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</si>
  <si>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</si>
  <si>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</si>
  <si>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</si>
  <si>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</si>
  <si>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</si>
  <si>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</si>
  <si>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</si>
  <si>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</si>
  <si>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</si>
  <si>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</si>
  <si>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</si>
  <si>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</si>
  <si>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</si>
  <si>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</si>
  <si>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</si>
  <si>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</si>
  <si>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</si>
  <si>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</si>
  <si>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Task</t>
  </si>
  <si>
    <t>Suggested Calculation</t>
  </si>
  <si>
    <r>
      <t xml:space="preserve">Group by </t>
    </r>
    <r>
      <rPr>
        <sz val="10"/>
        <color theme="1"/>
        <rFont val="Arial Unicode MS"/>
      </rPr>
      <t>category</t>
    </r>
    <r>
      <rPr>
        <sz val="12"/>
        <color theme="1"/>
        <rFont val="Aptos Narrow"/>
        <family val="2"/>
        <scheme val="minor"/>
      </rPr>
      <t xml:space="preserve">, average </t>
    </r>
    <r>
      <rPr>
        <sz val="10"/>
        <color theme="1"/>
        <rFont val="Arial Unicode MS"/>
      </rPr>
      <t>discount_percentage</t>
    </r>
  </si>
  <si>
    <r>
      <t xml:space="preserve">Group by </t>
    </r>
    <r>
      <rPr>
        <sz val="10"/>
        <color theme="1"/>
        <rFont val="Arial Unicode MS"/>
      </rPr>
      <t>category</t>
    </r>
    <r>
      <rPr>
        <sz val="12"/>
        <color theme="1"/>
        <rFont val="Aptos Narrow"/>
        <family val="2"/>
        <scheme val="minor"/>
      </rPr>
      <t>, count rows</t>
    </r>
  </si>
  <si>
    <r>
      <t xml:space="preserve">Sum of </t>
    </r>
    <r>
      <rPr>
        <sz val="10"/>
        <color theme="1"/>
        <rFont val="Arial Unicode MS"/>
      </rPr>
      <t>review_count</t>
    </r>
    <r>
      <rPr>
        <sz val="12"/>
        <color theme="1"/>
        <rFont val="Aptos Narrow"/>
        <family val="2"/>
        <scheme val="minor"/>
      </rPr>
      <t xml:space="preserve"> per </t>
    </r>
    <r>
      <rPr>
        <sz val="10"/>
        <color theme="1"/>
        <rFont val="Arial Unicode MS"/>
      </rPr>
      <t>category</t>
    </r>
  </si>
  <si>
    <r>
      <t xml:space="preserve">Sort by </t>
    </r>
    <r>
      <rPr>
        <sz val="10"/>
        <color theme="1"/>
        <rFont val="Arial Unicode MS"/>
      </rPr>
      <t>rating</t>
    </r>
    <r>
      <rPr>
        <sz val="12"/>
        <color theme="1"/>
        <rFont val="Aptos Narrow"/>
        <family val="2"/>
        <scheme val="minor"/>
      </rPr>
      <t>, descending</t>
    </r>
  </si>
  <si>
    <r>
      <t xml:space="preserve">Group by </t>
    </r>
    <r>
      <rPr>
        <sz val="10"/>
        <color theme="1"/>
        <rFont val="Arial Unicode MS"/>
      </rPr>
      <t>category</t>
    </r>
    <r>
      <rPr>
        <sz val="12"/>
        <color theme="1"/>
        <rFont val="Aptos Narrow"/>
        <family val="2"/>
        <scheme val="minor"/>
      </rPr>
      <t>, avg of both prices</t>
    </r>
  </si>
  <si>
    <r>
      <t xml:space="preserve">Sort by </t>
    </r>
    <r>
      <rPr>
        <sz val="10"/>
        <color theme="1"/>
        <rFont val="Arial Unicode MS"/>
      </rPr>
      <t>review_count</t>
    </r>
    <r>
      <rPr>
        <sz val="12"/>
        <color theme="1"/>
        <rFont val="Aptos Narrow"/>
        <family val="2"/>
        <scheme val="minor"/>
      </rPr>
      <t>, descending</t>
    </r>
  </si>
  <si>
    <r>
      <t xml:space="preserve">Filter </t>
    </r>
    <r>
      <rPr>
        <sz val="10"/>
        <color theme="1"/>
        <rFont val="Arial Unicode MS"/>
      </rPr>
      <t>discount_percentage &gt;= 50%</t>
    </r>
  </si>
  <si>
    <t>Histogram or count by rating values (3.0, 4.0...)</t>
  </si>
  <si>
    <r>
      <t>rating_count × actual_price</t>
    </r>
    <r>
      <rPr>
        <sz val="12"/>
        <color theme="1"/>
        <rFont val="Aptos Narrow"/>
        <family val="2"/>
        <scheme val="minor"/>
      </rPr>
      <t xml:space="preserve"> aggregated</t>
    </r>
  </si>
  <si>
    <t>Create bins: &lt;200, 200–500, &gt;500</t>
  </si>
  <si>
    <t>Correlation/Scatter plot</t>
  </si>
  <si>
    <t>Filter and count</t>
  </si>
  <si>
    <t>Avg discount by category</t>
  </si>
  <si>
    <r>
      <t xml:space="preserve">Rank using: </t>
    </r>
    <r>
      <rPr>
        <sz val="10"/>
        <color theme="1"/>
        <rFont val="Arial Unicode MS"/>
      </rPr>
      <t>normalized_rating + normalized_review_count</t>
    </r>
  </si>
  <si>
    <t>Pivot Table</t>
  </si>
  <si>
    <t>Use</t>
  </si>
  <si>
    <t>Avg Discount % by Category</t>
  </si>
  <si>
    <t>Rows: Category; Values: Average of Discount</t>
  </si>
  <si>
    <t>Product Count by Category</t>
  </si>
  <si>
    <t>Rows: Category; Values: Count of Product Name</t>
  </si>
  <si>
    <t>Total Reviews by Category</t>
  </si>
  <si>
    <t>Rows: Category; Values: Sum of Rating_Count</t>
  </si>
  <si>
    <t>Avg Actual vs Discounted Price by Category</t>
  </si>
  <si>
    <t>Rows: Category; Values: Avg Actual Price, Avg Discounted Price</t>
  </si>
  <si>
    <t>Top 5 Products by Rating × Review</t>
  </si>
  <si>
    <r>
      <t xml:space="preserve">Add calculated field: </t>
    </r>
    <r>
      <rPr>
        <sz val="10"/>
        <color theme="1"/>
        <rFont val="Arial Unicode MS"/>
      </rPr>
      <t>rating × rating_count</t>
    </r>
    <r>
      <rPr>
        <sz val="12"/>
        <color theme="1"/>
        <rFont val="Aptos Narrow"/>
        <family val="2"/>
        <scheme val="minor"/>
      </rPr>
      <t>, then sort descending</t>
    </r>
  </si>
  <si>
    <t>Price Range Bucket Distribution</t>
  </si>
  <si>
    <t>Rows: Price Range; Values: Count of Products</t>
  </si>
  <si>
    <t>Rating Distribution</t>
  </si>
  <si>
    <t>Rows: Rating; Values: Count of Products</t>
  </si>
  <si>
    <t>Products with ≥50% Discount</t>
  </si>
  <si>
    <t>Use filter or formula to count</t>
  </si>
  <si>
    <t>Total Revenue by Category</t>
  </si>
  <si>
    <t>Rows: Category; Values: Sum of Revenue</t>
  </si>
  <si>
    <t>S/N</t>
  </si>
  <si>
    <t xml:space="preserve"> Avg discount % by category</t>
  </si>
  <si>
    <t xml:space="preserve"> Count of products per category</t>
  </si>
  <si>
    <t xml:space="preserve"> Total reviews per category</t>
  </si>
  <si>
    <t xml:space="preserve"> Products with highest avg ratings</t>
  </si>
  <si>
    <t xml:space="preserve"> Avg actual vs discounted price by category</t>
  </si>
  <si>
    <t xml:space="preserve"> Products with highest number of reviews</t>
  </si>
  <si>
    <t xml:space="preserve"> Products with ≥50% discount</t>
  </si>
  <si>
    <t xml:space="preserve"> Distribution of ratings</t>
  </si>
  <si>
    <t xml:space="preserve"> Total potential revenue per category</t>
  </si>
  <si>
    <t xml:space="preserve"> Products per price bucket</t>
  </si>
  <si>
    <t xml:space="preserve"> Rating vs Discount</t>
  </si>
  <si>
    <t xml:space="preserve"> Products with &lt;1000 reviews</t>
  </si>
  <si>
    <t xml:space="preserve"> Categories with highest discounts</t>
  </si>
  <si>
    <t xml:space="preserve"> Top 5 products (rating + reviews)</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</si>
  <si>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t>
  </si>
  <si>
    <t>Electronics</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</si>
  <si>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</si>
  <si>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</si>
  <si>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</si>
  <si>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</si>
  <si>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</si>
  <si>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</si>
  <si>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</si>
  <si>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</si>
  <si>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</si>
  <si>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</si>
  <si>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</si>
  <si>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</si>
  <si>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</si>
  <si>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</si>
  <si>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</si>
  <si>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</si>
  <si>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</si>
  <si>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</si>
  <si>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</si>
  <si>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</si>
  <si>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</si>
  <si>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</si>
  <si>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</si>
  <si>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</si>
  <si>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</si>
  <si>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</si>
  <si>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</si>
  <si>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</si>
  <si>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</si>
  <si>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</si>
  <si>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</si>
  <si>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</si>
  <si>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</si>
  <si>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</si>
  <si>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</si>
  <si>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</si>
  <si>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</si>
  <si>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</si>
  <si>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</si>
  <si>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</si>
  <si>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</si>
  <si>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</si>
  <si>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</si>
  <si>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</si>
  <si>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</si>
  <si>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</si>
  <si>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</si>
  <si>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</si>
  <si>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</si>
  <si>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</si>
  <si>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</si>
  <si>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</si>
  <si>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</si>
  <si>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</si>
  <si>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</si>
  <si>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</si>
  <si>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</si>
  <si>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</si>
  <si>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</si>
  <si>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</si>
  <si>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</si>
  <si>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</si>
  <si>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</si>
  <si>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</si>
  <si>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</si>
  <si>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</si>
  <si>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</si>
  <si>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</si>
  <si>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</si>
  <si>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</si>
  <si>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</si>
  <si>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</si>
  <si>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</si>
  <si>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</si>
  <si>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</si>
  <si>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</si>
  <si>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</si>
  <si>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</si>
  <si>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</si>
  <si>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</si>
  <si>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</si>
  <si>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</si>
  <si>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</si>
  <si>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</si>
  <si>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</si>
  <si>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</si>
  <si>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</si>
  <si>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</si>
  <si>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</si>
  <si>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</si>
  <si>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</si>
  <si>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</si>
  <si>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</si>
  <si>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</si>
  <si>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</si>
  <si>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</si>
  <si>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</si>
  <si>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</si>
  <si>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</si>
  <si>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</si>
  <si>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</si>
  <si>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</si>
  <si>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</si>
  <si>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</si>
  <si>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</si>
  <si>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</si>
  <si>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</si>
  <si>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</si>
  <si>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</si>
  <si>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</si>
  <si>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</si>
  <si>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</si>
  <si>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</si>
  <si>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</si>
  <si>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</si>
  <si>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</si>
  <si>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</si>
  <si>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</si>
  <si>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</si>
  <si>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</si>
  <si>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</si>
  <si>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</si>
  <si>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</si>
  <si>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</si>
  <si>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</si>
  <si>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</si>
  <si>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</si>
  <si>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</si>
  <si>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</si>
  <si>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</si>
  <si>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</si>
  <si>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</si>
  <si>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</si>
  <si>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</si>
  <si>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</si>
  <si>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</si>
  <si>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</si>
  <si>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</si>
  <si>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</si>
  <si>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</si>
  <si>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</si>
  <si>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</si>
  <si>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</si>
  <si>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</si>
  <si>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</si>
  <si>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</si>
  <si>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</si>
  <si>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</si>
  <si>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</si>
  <si>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</si>
  <si>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</si>
  <si>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</si>
  <si>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</si>
  <si>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</si>
  <si>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</si>
  <si>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</si>
  <si>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</si>
  <si>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</si>
  <si>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</si>
  <si>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</si>
  <si>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</si>
  <si>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</si>
  <si>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</si>
  <si>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</si>
  <si>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</si>
  <si>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</si>
  <si>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</si>
  <si>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</si>
  <si>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</si>
  <si>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</si>
  <si>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</si>
  <si>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</si>
  <si>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</si>
  <si>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</si>
  <si>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</si>
  <si>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</si>
  <si>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</si>
  <si>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</si>
  <si>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</si>
  <si>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</si>
  <si>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</si>
  <si>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</si>
  <si>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</si>
  <si>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</si>
  <si>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</si>
  <si>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</si>
  <si>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</si>
  <si>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</si>
  <si>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</si>
  <si>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</si>
  <si>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</si>
  <si>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</si>
  <si>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</si>
  <si>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</si>
  <si>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</si>
  <si>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</si>
  <si>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</si>
  <si>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</si>
  <si>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</si>
  <si>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</si>
  <si>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</si>
  <si>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</si>
  <si>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</si>
  <si>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</si>
  <si>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</si>
  <si>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</si>
  <si>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</si>
  <si>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</si>
  <si>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</si>
  <si>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</si>
  <si>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</si>
  <si>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</si>
  <si>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</si>
  <si>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</si>
  <si>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</si>
  <si>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</si>
  <si>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</si>
  <si>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</si>
  <si>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</si>
  <si>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</si>
  <si>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</si>
  <si>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</si>
  <si>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</si>
  <si>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</si>
  <si>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</si>
  <si>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</si>
  <si>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</si>
  <si>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</si>
  <si>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</si>
  <si>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</si>
  <si>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</si>
  <si>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</si>
  <si>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</si>
  <si>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</si>
  <si>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</si>
  <si>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</si>
  <si>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</si>
  <si>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</si>
  <si>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</si>
  <si>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</si>
  <si>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</si>
  <si>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</si>
  <si>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</si>
  <si>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</si>
  <si>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</si>
  <si>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</si>
  <si>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</si>
  <si>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</si>
  <si>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</si>
  <si>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</si>
  <si>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</si>
  <si>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</si>
  <si>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</si>
  <si>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</si>
  <si>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</si>
  <si>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</si>
  <si>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</si>
  <si>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</si>
  <si>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</si>
  <si>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</si>
  <si>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</si>
  <si>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</si>
  <si>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</si>
  <si>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</si>
  <si>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</si>
  <si>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</si>
  <si>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</si>
  <si>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</si>
  <si>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</si>
  <si>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</si>
  <si>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</si>
  <si>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</si>
  <si>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</si>
  <si>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</si>
  <si>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</si>
  <si>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</si>
  <si>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</si>
  <si>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</si>
  <si>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</si>
  <si>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</si>
  <si>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</si>
  <si>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</si>
  <si>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</si>
  <si>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</si>
  <si>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</si>
  <si>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</si>
  <si>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</si>
  <si>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</si>
  <si>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</si>
  <si>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</si>
  <si>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</si>
  <si>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</si>
  <si>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</si>
  <si>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</si>
  <si>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</si>
  <si>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</si>
  <si>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</si>
  <si>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</si>
  <si>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</si>
  <si>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</si>
  <si>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</si>
  <si>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</si>
  <si>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</si>
  <si>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</si>
  <si>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</si>
  <si>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</si>
  <si>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</si>
  <si>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</si>
  <si>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</si>
  <si>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</si>
  <si>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</si>
  <si>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</si>
  <si>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</si>
  <si>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</si>
  <si>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</si>
  <si>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</si>
  <si>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</si>
  <si>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</si>
  <si>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</si>
  <si>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</si>
  <si>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</si>
  <si>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</si>
  <si>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</si>
  <si>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</si>
  <si>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</si>
  <si>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</si>
  <si>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</si>
  <si>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</si>
  <si>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</si>
  <si>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</si>
  <si>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</si>
  <si>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</si>
  <si>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</si>
  <si>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</si>
  <si>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</si>
  <si>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</si>
  <si>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</si>
  <si>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</si>
  <si>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</si>
  <si>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</si>
  <si>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</si>
  <si>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</si>
  <si>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</si>
  <si>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</si>
  <si>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</si>
  <si>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</si>
  <si>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</si>
  <si>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</si>
  <si>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</si>
  <si>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</si>
  <si>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</si>
  <si>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</si>
  <si>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</si>
  <si>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</si>
  <si>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</si>
  <si>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</si>
  <si>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</si>
  <si>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</si>
  <si>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</si>
  <si>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</si>
  <si>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</si>
  <si>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</si>
  <si>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</si>
  <si>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</si>
  <si>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</si>
  <si>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</si>
  <si>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</si>
  <si>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</si>
  <si>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</si>
  <si>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</si>
  <si>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</si>
  <si>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</si>
  <si>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</si>
  <si>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</si>
  <si>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</si>
  <si>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</si>
  <si>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</si>
  <si>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</si>
  <si>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</si>
  <si>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</si>
  <si>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</si>
  <si>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</si>
  <si>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</si>
  <si>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</si>
  <si>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</si>
  <si>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</si>
  <si>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</si>
  <si>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</si>
  <si>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</si>
  <si>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</si>
  <si>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</si>
  <si>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</si>
  <si>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</si>
  <si>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</si>
  <si>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</si>
  <si>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</si>
  <si>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</si>
  <si>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</si>
  <si>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</si>
  <si>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</si>
  <si>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</si>
  <si>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</si>
  <si>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</si>
  <si>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</si>
  <si>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</si>
  <si>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</si>
  <si>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</si>
  <si>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</si>
  <si>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</si>
  <si>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</si>
  <si>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</si>
  <si>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</si>
  <si>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</si>
  <si>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</si>
  <si>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</si>
  <si>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</si>
  <si>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</si>
  <si>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</si>
  <si>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</si>
  <si>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</si>
  <si>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</si>
  <si>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</si>
  <si>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</si>
  <si>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</si>
  <si>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</si>
  <si>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</si>
  <si>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</si>
  <si>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</si>
  <si>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</si>
  <si>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</si>
  <si>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</si>
  <si>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</si>
  <si>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</si>
  <si>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</si>
  <si>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</si>
  <si>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</si>
  <si>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</si>
  <si>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</si>
  <si>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</si>
  <si>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</si>
  <si>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</si>
  <si>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</si>
  <si>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</si>
  <si>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</si>
  <si>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</si>
  <si>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</si>
  <si>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</si>
  <si>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</si>
  <si>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</si>
  <si>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</si>
  <si>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</si>
  <si>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</si>
  <si>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</si>
  <si>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</si>
  <si>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</si>
  <si>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</si>
  <si>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</si>
  <si>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</si>
  <si>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</si>
  <si>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</si>
  <si>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</si>
  <si>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</si>
  <si>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</si>
  <si>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</si>
  <si>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</si>
  <si>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</si>
  <si>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</si>
  <si>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</si>
  <si>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</si>
  <si>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</si>
  <si>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</si>
  <si>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</si>
  <si>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</si>
  <si>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</si>
  <si>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</si>
  <si>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</si>
  <si>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</si>
  <si>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</si>
  <si>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</si>
  <si>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</si>
  <si>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</si>
  <si>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</si>
  <si>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</si>
  <si>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</si>
  <si>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</si>
  <si>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</si>
  <si>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</si>
  <si>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</si>
  <si>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</si>
  <si>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</si>
  <si>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</si>
  <si>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</si>
  <si>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</si>
  <si>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</si>
  <si>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</si>
  <si>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</si>
  <si>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</si>
  <si>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</si>
  <si>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</si>
  <si>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</si>
  <si>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</si>
  <si>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</si>
  <si>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</si>
  <si>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</si>
  <si>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</si>
  <si>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</si>
  <si>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</si>
  <si>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</si>
  <si>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</si>
  <si>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</si>
  <si>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</si>
  <si>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</si>
  <si>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</si>
  <si>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</si>
  <si>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</si>
  <si>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t>
  </si>
  <si>
    <t>Computers &amp; Accessories</t>
  </si>
  <si>
    <t>Home &amp; Kitchen</t>
  </si>
  <si>
    <t>Office Products</t>
  </si>
  <si>
    <t>Toys &amp; Games</t>
  </si>
  <si>
    <t>Musical Instruments</t>
  </si>
  <si>
    <t>Health &amp; Personal Care</t>
  </si>
  <si>
    <t>Home Improvement</t>
  </si>
  <si>
    <t>Car &amp; Motorbike</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</si>
  <si>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</si>
  <si>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</si>
  <si>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</si>
  <si>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</si>
  <si>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</si>
  <si>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</si>
  <si>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</si>
  <si>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</si>
  <si>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</si>
  <si>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</si>
  <si>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</si>
  <si>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</si>
  <si>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</si>
  <si>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</si>
  <si>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</si>
  <si>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</si>
  <si>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</si>
  <si>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</si>
  <si>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</si>
  <si>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</si>
  <si>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</si>
  <si>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</si>
  <si>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</si>
  <si>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</si>
  <si>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</si>
  <si>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</si>
  <si>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</si>
  <si>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</si>
  <si>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</si>
  <si>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</si>
  <si>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</si>
  <si>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</si>
  <si>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</si>
  <si>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</si>
  <si>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</si>
  <si>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</si>
  <si>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</si>
  <si>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</si>
  <si>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</si>
  <si>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</si>
  <si>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</si>
  <si>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</si>
  <si>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</si>
  <si>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</si>
  <si>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</si>
  <si>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</si>
  <si>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</si>
  <si>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</si>
  <si>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</si>
  <si>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</si>
  <si>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</si>
  <si>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</si>
  <si>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</si>
  <si>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</si>
  <si>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</si>
  <si>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</si>
  <si>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</si>
  <si>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</si>
  <si>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</si>
  <si>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</si>
  <si>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</si>
  <si>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</si>
  <si>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</si>
  <si>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</si>
  <si>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</si>
  <si>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</si>
  <si>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</si>
  <si>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</si>
  <si>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</si>
  <si>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</si>
  <si>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</si>
  <si>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</si>
  <si>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</si>
  <si>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</si>
  <si>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</si>
  <si>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</si>
  <si>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</si>
  <si>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</si>
  <si>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</si>
  <si>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</si>
  <si>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</si>
  <si>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</si>
  <si>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</si>
  <si>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</si>
  <si>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</si>
  <si>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</si>
  <si>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</si>
  <si>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</si>
  <si>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</si>
  <si>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</si>
  <si>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</si>
  <si>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</si>
  <si>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</si>
  <si>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</si>
  <si>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</si>
  <si>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</si>
  <si>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</si>
  <si>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</si>
  <si>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</si>
  <si>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</si>
  <si>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</si>
  <si>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</si>
  <si>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</si>
  <si>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</si>
  <si>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</si>
  <si>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</si>
  <si>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</si>
  <si>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</si>
  <si>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</si>
  <si>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</si>
  <si>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</si>
  <si>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</si>
  <si>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</si>
  <si>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</si>
  <si>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</si>
  <si>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</si>
  <si>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</si>
  <si>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</si>
  <si>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</si>
  <si>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</si>
  <si>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</si>
  <si>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</si>
  <si>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</si>
  <si>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</si>
  <si>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</si>
  <si>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</si>
  <si>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</si>
  <si>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</si>
  <si>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</si>
  <si>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</si>
  <si>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</si>
  <si>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</si>
  <si>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</si>
  <si>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</si>
  <si>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</si>
  <si>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</si>
  <si>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</si>
  <si>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</si>
  <si>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</si>
  <si>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</si>
  <si>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</si>
  <si>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</si>
  <si>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</si>
  <si>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</si>
  <si>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</si>
  <si>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</si>
  <si>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</si>
  <si>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</si>
  <si>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</si>
  <si>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</si>
  <si>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</si>
  <si>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</si>
  <si>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</si>
  <si>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</si>
  <si>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</si>
  <si>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</si>
  <si>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</si>
  <si>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</si>
  <si>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</si>
  <si>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</si>
  <si>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</si>
  <si>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</si>
  <si>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</si>
  <si>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</si>
  <si>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</si>
  <si>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</si>
  <si>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</si>
  <si>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</si>
  <si>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</si>
  <si>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</si>
  <si>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</si>
  <si>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</si>
  <si>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</si>
  <si>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</si>
  <si>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</si>
  <si>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</si>
  <si>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</si>
  <si>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</si>
  <si>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</si>
  <si>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</si>
  <si>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</si>
  <si>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</si>
  <si>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</si>
  <si>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</si>
  <si>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</si>
  <si>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</si>
  <si>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</si>
  <si>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</si>
  <si>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</si>
  <si>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</si>
  <si>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</si>
  <si>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</si>
  <si>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</si>
  <si>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</si>
  <si>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</si>
  <si>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</si>
  <si>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</si>
  <si>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</si>
  <si>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</si>
  <si>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</si>
  <si>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</si>
  <si>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</si>
  <si>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</si>
  <si>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</si>
  <si>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</si>
  <si>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</si>
  <si>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</si>
  <si>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</si>
  <si>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</si>
  <si>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</si>
  <si>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</si>
  <si>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</si>
  <si>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</si>
  <si>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</si>
  <si>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</si>
  <si>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</si>
  <si>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</si>
  <si>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</si>
  <si>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</si>
  <si>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
  </si>
  <si>
    <t>Row Labels</t>
  </si>
  <si>
    <t>Grand Total</t>
  </si>
  <si>
    <t>Sum of discount_percentage</t>
  </si>
  <si>
    <t>Average of discount_percentage</t>
  </si>
  <si>
    <t>Count of product_id</t>
  </si>
  <si>
    <t>Sum of rating_count</t>
  </si>
  <si>
    <t>Average of rating</t>
  </si>
  <si>
    <t>Average of actual_price</t>
  </si>
  <si>
    <t>Average of discounted_price</t>
  </si>
  <si>
    <t>Revenue</t>
  </si>
  <si>
    <t>Sum of Revenue</t>
  </si>
  <si>
    <t>Price Bucket</t>
  </si>
  <si>
    <t>&lt;200</t>
  </si>
  <si>
    <t>&gt;500</t>
  </si>
  <si>
    <t>200–500</t>
  </si>
  <si>
    <t>Top1</t>
  </si>
  <si>
    <t>Top2</t>
  </si>
  <si>
    <t>Sum of Top1</t>
  </si>
  <si>
    <t>Sum of Top2</t>
  </si>
  <si>
    <t>Category</t>
  </si>
  <si>
    <t>Percentage</t>
  </si>
  <si>
    <t>Number</t>
  </si>
  <si>
    <t>Product Highest Average Ratings</t>
  </si>
  <si>
    <t>Rating</t>
  </si>
  <si>
    <t>Actual Price</t>
  </si>
  <si>
    <t>Discounted Price</t>
  </si>
  <si>
    <t>Products with Highest Reviews</t>
  </si>
  <si>
    <t>Count</t>
  </si>
  <si>
    <t>Price</t>
  </si>
  <si>
    <t>Done</t>
  </si>
  <si>
    <t>Total</t>
  </si>
  <si>
    <t xml:space="preserve"> Products Price Bucket</t>
  </si>
  <si>
    <t>Top 5 Products Rating &amp; Reviews</t>
  </si>
  <si>
    <t>Sum of discounted_price</t>
  </si>
  <si>
    <t>Distribution_Rating</t>
  </si>
  <si>
    <t>1.0</t>
  </si>
  <si>
    <t>2.0</t>
  </si>
  <si>
    <t>3.0</t>
  </si>
  <si>
    <t>4.0</t>
  </si>
  <si>
    <t>5.0</t>
  </si>
  <si>
    <t>D-Link-DWA-131-Wireless-Adapter-Black</t>
  </si>
  <si>
    <t>TP-Link-TL-WN722N-150Mbps-Wireless-Adapter</t>
  </si>
  <si>
    <t>Duracell-AAA-750mAh-Rechargeable-Batteries</t>
  </si>
  <si>
    <t>Logitech-B100-Optical-Mouse-Black</t>
  </si>
  <si>
    <t>Logitech-M235-Wireless-Mouse-Grey</t>
  </si>
  <si>
    <t>SanDisk-Cruzer-Blade-Flash-Drive</t>
  </si>
  <si>
    <t>BlueRigger-Digital-Optical-Audio-Toslink</t>
  </si>
  <si>
    <t>BlueRigger-Digital-Optical-Toslink-Meters</t>
  </si>
  <si>
    <t>AmazonBasics-16-Gauge-Speaker-Wire-Feet</t>
  </si>
  <si>
    <t>Bajaj-ATX-750-Watt-Pop-up-Toaster</t>
  </si>
  <si>
    <t>Belkin-Essential-F9E400zb1-5MGRY-4-Socket-Protector</t>
  </si>
  <si>
    <t>D-Link-DIR-615-Wireless-N300-Router-Black</t>
  </si>
  <si>
    <t>Orpat-HHB-100E-250-Watt-Blender-White</t>
  </si>
  <si>
    <t>TP-Link-TL-WN823N-300Mbps-Wireless-N-Adapter</t>
  </si>
  <si>
    <t>Samsung-Original-Type-Cable-Meter</t>
  </si>
  <si>
    <t>TP-Link-TL-WN725N-150Mbps-Wireless-Adapter</t>
  </si>
  <si>
    <t>Philips-GC1920-28-1440-Watt-Non-Stick</t>
  </si>
  <si>
    <t>Morphy-Richards-Europa-Espresso-Cappuccino</t>
  </si>
  <si>
    <t>Logitech-C270-HD-Webcam-Black</t>
  </si>
  <si>
    <t>Philips-GC1905-1440-Watt-Steam-Spray</t>
  </si>
  <si>
    <t>Usha-EI-1602-1000-Watt-Lightweight</t>
  </si>
  <si>
    <t>Bajaj-DX-1000-Watt-Dry-Iron</t>
  </si>
  <si>
    <t>Prestige-PRWO-1-8-2-700-Watts-Aluminium</t>
  </si>
  <si>
    <t>Prestige-PSMFB-Sandwich-Toaster-Plates</t>
  </si>
  <si>
    <t>Gold-Optima-10-Litres-Non-electric-Purifier</t>
  </si>
  <si>
    <t>HP-B4B09PA-Headphones-with-Mic</t>
  </si>
  <si>
    <t>Bajaj-DHX-1000-Watt-Ivory-Color</t>
  </si>
  <si>
    <t>Bajaj-RX-10-2000-Watt-Convector</t>
  </si>
  <si>
    <t>Bajaj-RX-11-2000-Watt-Convector</t>
  </si>
  <si>
    <t>Bajaj-Minor-1000-Watt-Room-Heater</t>
  </si>
  <si>
    <t>Bajaj-Delux-2000-Watt-Room-Heater</t>
  </si>
  <si>
    <t>Philips-HI113-1000-Watt-Plastic-Coating</t>
  </si>
  <si>
    <t>HP-X1000-Wired-Mouse-Black</t>
  </si>
  <si>
    <t>TP-Link-TL-WA850RE-300Mbps-Universal-Extender</t>
  </si>
  <si>
    <t>Panasonic-SR-WA22H-5-4-Litre-Automatic-Cooker</t>
  </si>
  <si>
    <t>Orpat-HHB-100E-WOB-250-Watt-Blender</t>
  </si>
  <si>
    <t>Bajaj-1500-Watt-Immersion-Heater-Plug</t>
  </si>
  <si>
    <t>Casio-Non-Programmable-Scientific-Calculator-Functions</t>
  </si>
  <si>
    <t>HUL-Pureit-Germkill-Advanced-Purifier</t>
  </si>
  <si>
    <t>Wipro-Smartlife-Super-Deluxe-Iron</t>
  </si>
  <si>
    <t>Envie-1000-4PL-Ni-CD-Rechargeable</t>
  </si>
  <si>
    <t>Clublaptop-Reversible-15-6-inch-Laptop-Sleeve</t>
  </si>
  <si>
    <t>Logitech-Wireless-mk270r-Keyboard-Mouse</t>
  </si>
  <si>
    <t>Faber-Castell-Connector-Pen-Set-Assorted</t>
  </si>
  <si>
    <t>Duracell-Ultra-5000688-Rechargeable-Batteries</t>
  </si>
  <si>
    <t>HUL-Pureit-Germkill-Classic-Purifier</t>
  </si>
  <si>
    <t>Philips-Collection-HD4928-01-2100-Watt</t>
  </si>
  <si>
    <t>TP-Link-TL-WA855RE-Wi-Fi-Range-Extender</t>
  </si>
  <si>
    <t>Bajaj-DX-600-Watts-Light-Weight</t>
  </si>
  <si>
    <t>Storite-USB-3-0-Micro-Cable</t>
  </si>
  <si>
    <t>BlueRigger-High-Speed-Cable-Ethernet</t>
  </si>
  <si>
    <t>Storite%C2%AE-USB-2-0-Mini-0-88feet</t>
  </si>
  <si>
    <t>Storite-USB-2-0-Mini-External</t>
  </si>
  <si>
    <t>Usha-1212-PTC-Adjustable-Thermostat</t>
  </si>
  <si>
    <t>Quantum-Ethernet-Patch-Straight-Category</t>
  </si>
  <si>
    <t>Usha-Convector-2000-Watt-Instant-Heating</t>
  </si>
  <si>
    <t>Usha-Quartz-800-Watt-Overheating-Protection</t>
  </si>
  <si>
    <t>Bajaj-Rex-500-Watt-Mixer-Grinder</t>
  </si>
  <si>
    <t>Crompton-CG-IHL-1500-Watt-Immersion-Compatible</t>
  </si>
  <si>
    <t>Classmate-Long-Notebook-Cover-Single</t>
  </si>
  <si>
    <t>Havells-Ventilair-230mm-Exhaust-Grey</t>
  </si>
  <si>
    <t>Karcher-WD-Multi-Purpose-Vacuum-Cleaner</t>
  </si>
  <si>
    <t>Casio-MJ-120D-Electronic-Calculator</t>
  </si>
  <si>
    <t>Sujata-DynaMix-DX-900-Watt-Grinder</t>
  </si>
  <si>
    <t>Havells-FHVVEDXOWH08-Ventil-200mm-White</t>
  </si>
  <si>
    <t>Camel-Camlin-Kokuyo-Acrylic-Color</t>
  </si>
  <si>
    <t>Maharaja-Whiteline-Lava-1200-Watt-Helogen</t>
  </si>
  <si>
    <t>Tp-Link-300Mbps-AC750-Range-Extender</t>
  </si>
  <si>
    <t>Luxor-Subject-Single-Ruled-Notebook</t>
  </si>
  <si>
    <t>Parker-Classic-Gold-Ball-Pen</t>
  </si>
  <si>
    <t>Parker-Quink-Ink-Bottle-Blue</t>
  </si>
  <si>
    <t>Parker-Quink-Ink-Bottle-Black</t>
  </si>
  <si>
    <t>Pilot-Liquid-Roller-Ball-Black</t>
  </si>
  <si>
    <t>Eureka-Forbes-Amrit-Twin-Cartridge</t>
  </si>
  <si>
    <t>Bajaj-RHX-2-800-Watt-Room-Heater</t>
  </si>
  <si>
    <t>Panasonic-Lithium-CR2032-5BE-Battery</t>
  </si>
  <si>
    <t>Fevicryl-Acrylic-colors-Sunflower-Shades</t>
  </si>
  <si>
    <t>Camel-Oil-Pastel-Reusable-Plastic</t>
  </si>
  <si>
    <t>Camlin-Elegante-Fountain-Pen-Black</t>
  </si>
  <si>
    <t>Camel-Camlin-Kokuyo-Fabrica-Acrylic</t>
  </si>
  <si>
    <t>Classmate-Premium-Subject-Notebook-Single</t>
  </si>
  <si>
    <t>Parker-Vector-Standard-Ball-Black</t>
  </si>
  <si>
    <t>Universal-Silicone-Keyboard-Protector-15-6-inch</t>
  </si>
  <si>
    <t>Logitech-Multi-Device-Bluetooth-Keyboard-Black</t>
  </si>
  <si>
    <t>Post-Cubes-sheets-colours-inches</t>
  </si>
  <si>
    <t>Scotch-Double-Foam-Tape-24</t>
  </si>
  <si>
    <t>ENVIE-ECR-20-Charger-Rechargeable-Batteries</t>
  </si>
  <si>
    <t>Logitech-Hyperion-Ultra-Gaming-Mouse</t>
  </si>
  <si>
    <t>AmazonBasics-USB-2-0-Cable-Male</t>
  </si>
  <si>
    <t>AmazonBasics-Extension-Cable-Male-Female</t>
  </si>
  <si>
    <t>AmazonBasics-USB-3-0-Cable-Meters</t>
  </si>
  <si>
    <t>AmazonBasics-Extension-Cable-2-Pack-Female</t>
  </si>
  <si>
    <t>Prestige-1900-Induction-Cooktop-button</t>
  </si>
  <si>
    <t>AirCase-External-Drive-2-5-Inch-Black</t>
  </si>
  <si>
    <t>Prestige-PKGSS-Electric-Kettle-Stainless</t>
  </si>
  <si>
    <t>Orpat-OEH-1260-2000-Watt-Heater-Grey</t>
  </si>
  <si>
    <t>Luminous-Vento-Deluxe-30-Watt-Ventilator</t>
  </si>
  <si>
    <t>Storite%C2%AE-150cm-Female-Extension-Printers</t>
  </si>
  <si>
    <t>Usha-IH2415-1500-Watt-Immersion-Heater</t>
  </si>
  <si>
    <t>Classmate-Pulse-Spiral-Notebook-Unruled</t>
  </si>
  <si>
    <t>Kitchen-Stainless-Indian-Filter-Coffee</t>
  </si>
  <si>
    <t>Fujifilm-Instax-Instant-Fuji-Cameras</t>
  </si>
  <si>
    <t>OXYURA-Airtel-Digital-Recording-Compatible</t>
  </si>
  <si>
    <t>Amkette-Charging-Cable-iPhone-Touch</t>
  </si>
  <si>
    <t>Pilot-Frixion-Clicker-Roller-Blue</t>
  </si>
  <si>
    <t>Philips-Viva-Collection-HR1832-1-5-Litre400-Watt</t>
  </si>
  <si>
    <t>Ikea-903-391-72-Sealing-assorted-30-pack</t>
  </si>
  <si>
    <t>Kent-Gold-Optima-Spare-Kit</t>
  </si>
  <si>
    <t>Bajaj-DX-600-Watt-Light-Weight</t>
  </si>
  <si>
    <t>Philips-GC026-30-Fabric-Shaver</t>
  </si>
  <si>
    <t>Philips-HD9306-06-1-5-Litre-Multicolor</t>
  </si>
  <si>
    <t>COI-Sticky-Notes-Holder-Gifting</t>
  </si>
  <si>
    <t>Inventis-Portable-Flexible-Light-Colors</t>
  </si>
  <si>
    <t>TP-Link-TL-UE300-Gigabit-Ethernet-Network</t>
  </si>
  <si>
    <t>Eureka-Forbes-Trendy-Zip-1000-Watt</t>
  </si>
  <si>
    <t>Apsara-Platinum-Pencils-Value-Pack</t>
  </si>
  <si>
    <t>Wonderchef-Nutri-Blend-Watts-Juicer-Grinder</t>
  </si>
  <si>
    <t>Logitech-H111-Stero-Headset-Black</t>
  </si>
  <si>
    <t>Prestige-PIC-20-Induction-Cooktop</t>
  </si>
  <si>
    <t>Philips-Collection-HL1655-00-250-Watt</t>
  </si>
  <si>
    <t>Eveready-Alkaline-Batteries-1012-Battery</t>
  </si>
  <si>
    <t>Dell-KB216-Wired-Multimedia-Keyboard</t>
  </si>
  <si>
    <t>Goldmedal-202042-Plastic-Universal-Adaptor</t>
  </si>
  <si>
    <t>GENERIC-Ultra-Mini-Bluetooth-Dongle-Adapter</t>
  </si>
  <si>
    <t>Rico-1500-W-immersion-water-heater</t>
  </si>
  <si>
    <t>Preethi-MGA-502-0-4-Litre-Grind-Store</t>
  </si>
  <si>
    <t>Logitech-MK215-Wireless-Keyboard-Mouse</t>
  </si>
  <si>
    <t>Health-Sense-Chef-Mate-Digital-Scale-KS33</t>
  </si>
  <si>
    <t>Receiver-300Mbps-802-11b-Wireless-Network</t>
  </si>
  <si>
    <t>Borosil-Jumbo-1000-Watt-Grill-Sandwich</t>
  </si>
  <si>
    <t>Logitech-920-007596-Multi-Device-Bluetooth-Keyboard</t>
  </si>
  <si>
    <t>Bajaj-Majesty-Duetto-LPG-6-Litre</t>
  </si>
  <si>
    <t>AmazonBasics-High-Speed-HDMI-Cable-Feet</t>
  </si>
  <si>
    <t>AmazonBasics-High-Speed-Cable-2-Pack-Black</t>
  </si>
  <si>
    <t>Duracell-Alkaline-Battery-Duralock-Technology</t>
  </si>
  <si>
    <t>Lifelong-Waffled105-750-Watt-Waffle-Maker</t>
  </si>
  <si>
    <t>AmazonBasics-6-Feet-DisplayPort-port-Cable</t>
  </si>
  <si>
    <t>Duracell-5000174-Rechargeable-Batteries-Green</t>
  </si>
  <si>
    <t>LTG500-Indestructible-Certified-Lightning-2Meter</t>
  </si>
  <si>
    <t>LTG-500-2Mtr-Cable-Metallic-Silver</t>
  </si>
  <si>
    <t>Technotech-High-Speed-Cable-Meter</t>
  </si>
  <si>
    <t>APC-BX600C-600VA-230V-Back</t>
  </si>
  <si>
    <t>Resonate-RouterUPS-CRU12V2-Backup-Router</t>
  </si>
  <si>
    <t>Generic-Multi-Angle-tablets-Samsung-paperwhite-Phablets</t>
  </si>
  <si>
    <t>Bajaj-HM-01-250-Watt-Mixer</t>
  </si>
  <si>
    <t>Preethi-Blue-Leaf-Diamond-750-Watt</t>
  </si>
  <si>
    <t>AO-Smith-HSE-VAS-15-Litre-Storage</t>
  </si>
  <si>
    <t>Libra-Athena-Roti-Maker-Black</t>
  </si>
  <si>
    <t>Bajaj-Majesty-1000-Watt-Iron-White</t>
  </si>
  <si>
    <t>Monitor-Split-AC-Stand-White</t>
  </si>
  <si>
    <t>AmazonBasics-3-5mm-2-Male-Adapter-cable</t>
  </si>
  <si>
    <t>AmazonBasics-Speed-Female-Extension-Cable</t>
  </si>
  <si>
    <t>AmazonBasics-High-Speed-Female-Extension-Cable</t>
  </si>
  <si>
    <t>JBL-C100SI-Ear-Headphones-Black</t>
  </si>
  <si>
    <t>JBL-C100SI-Ear-Headphones-Mic</t>
  </si>
  <si>
    <t>Technotech-Ethernet-Network-Patch-Cable</t>
  </si>
  <si>
    <t>Canon-MG2577s-Inkjet-Colour-Printer</t>
  </si>
  <si>
    <t>Philips-GC181-Heavy-Weight-1000-Watt</t>
  </si>
  <si>
    <t>SanDisk-Ultra-SDDDC2-064G-G46-Drives-Silver</t>
  </si>
  <si>
    <t>Samsung-Original-EHS64AVFWECINU-Stereo-Headset</t>
  </si>
  <si>
    <t>Samsung-Original-EHS64AVFBECINU-Hands-Free-Remote</t>
  </si>
  <si>
    <t>Dynore-Stainless-Measuring-8-Pieces-DS_45</t>
  </si>
  <si>
    <t>Super-Rockerz-400-Bluetooth-Headphones</t>
  </si>
  <si>
    <t>Pigeon-Stovekraft-Cruise-1800-Watt-Induction</t>
  </si>
  <si>
    <t>AmazonBasics-Type-C-USB-Male-Cable</t>
  </si>
  <si>
    <t>AmazonBasics-USB-Type-C-2-0-Cable</t>
  </si>
  <si>
    <t>Philips-HL7756-00-750-Watt-Grinder</t>
  </si>
  <si>
    <t>TP-Link-TL-WR845N-300Mbps-Wireless-N-Router</t>
  </si>
  <si>
    <t>Dell-MS116-1000DPI-Wired-Optical</t>
  </si>
  <si>
    <t>Pigeon-Kessel-1-2-Litre-Multi-purpose-Kettle</t>
  </si>
  <si>
    <t>Essentials-Gz-Ck-101-Professional-Micro-Fiber-Antibacterial</t>
  </si>
  <si>
    <t>Gizga-Essentials-Laptop-Adapter-Certified</t>
  </si>
  <si>
    <t>Logitech-B170-Wireless-Mouse-Black</t>
  </si>
  <si>
    <t>Redgear-MP35-Speed-Type-Gaming-Mousepad</t>
  </si>
  <si>
    <t>AmazonBasics-Feet-DisplayPort-Cable</t>
  </si>
  <si>
    <t>Canon-E477-Wireless-Efficient-Printer</t>
  </si>
  <si>
    <t>Philips-AeraSense-AC2887-20-Purifier</t>
  </si>
  <si>
    <t>HP-Z3700-Wireless-Mouse-Modern</t>
  </si>
  <si>
    <t>Philips-AC1215-20-Purifier-White</t>
  </si>
  <si>
    <t>Havells-Ambrose-1200mm-Ceiling-Pearl</t>
  </si>
  <si>
    <t>HP-v236w-64GB-USB-Drive</t>
  </si>
  <si>
    <t>AmazonBasics-USB-Type-C-Micro-B-Cable</t>
  </si>
  <si>
    <t>Pigeon-Stovekraft-Plastic-Chopper-Blades</t>
  </si>
  <si>
    <t>Plastic-Laundry-Basket-Light-Grey</t>
  </si>
  <si>
    <t>HP-v222w-Flash-Drive-64GB</t>
  </si>
  <si>
    <t>Havells-Ambrose-1200mm-Ceiling-Gold</t>
  </si>
  <si>
    <t>Orient-Electric-Apex-FX-1200mm-Ceiling</t>
  </si>
  <si>
    <t>Morphy-Richards-Aristo-PTC-Heater</t>
  </si>
  <si>
    <t>TIZUM-Slim-1-5m-HDMI-Cable</t>
  </si>
  <si>
    <t>Tizum-10-2Gbps-Speed-Plated-Cable</t>
  </si>
  <si>
    <t>Borosil-Plastic-Chefdelite-BCH20DBB21-Technology</t>
  </si>
  <si>
    <t>Morphy-Richards-OFR-09-2000-Watt</t>
  </si>
  <si>
    <t>Prestige-Delight-PRWO-1-Litre-Electric</t>
  </si>
  <si>
    <t>Allin-Exporters-Ultrasonic-Humidifier-Purifier</t>
  </si>
  <si>
    <t>Logitech-Silent-Wireless-Mouse-Charcoal</t>
  </si>
  <si>
    <t>boAt-BassHeads-225-Special-Headphones</t>
  </si>
  <si>
    <t>Logitech-Silent-Wireless-Mouse-Black</t>
  </si>
  <si>
    <t>Prestige-Electric-Kettle-PKOSS-1500watts</t>
  </si>
  <si>
    <t>Crystal-Cartridge-size-Fresh-Clean</t>
  </si>
  <si>
    <t>SUJATA-Chutney-Jar-Small-8x8x8cm</t>
  </si>
  <si>
    <t>Orient-Electric-Fabrijoy-DIFJ10BP-1000-Watt</t>
  </si>
  <si>
    <t>Bajaj-Majesty-Filled-Radiator-Heater</t>
  </si>
  <si>
    <t>Logitech-MK240-NANO-Mouse-Keyboard</t>
  </si>
  <si>
    <t>Morphy-Richards-Daisy-1000-Watt-White</t>
  </si>
  <si>
    <t>SanDisk-Ultra-Dual-64GB-Drive</t>
  </si>
  <si>
    <t>TATASKY-Universal-Remote</t>
  </si>
  <si>
    <t>HP-Charger-Adapter-Pavilion-Black</t>
  </si>
  <si>
    <t>SHOP-Plastic-Sweaters-Blankets-Multicolour</t>
  </si>
  <si>
    <t>Elements-Portable-External-Drive-Black</t>
  </si>
  <si>
    <t>Cablecreation-Audio-Cable-3-5mm-2-Male</t>
  </si>
  <si>
    <t>Kodak-inches-32HDX900S-Ready-Black</t>
  </si>
  <si>
    <t>Atom-Selves-A100-Digital-Pocket-Silver</t>
  </si>
  <si>
    <t>Pigeon-2-Slice-Pop-up-Toaster-Black</t>
  </si>
  <si>
    <t>AmazonBasics-AZHDAD01-HDMI-Coupler-Black</t>
  </si>
  <si>
    <t>Dual-Charger-Qualcomm-Certified-Charge</t>
  </si>
  <si>
    <t>Measuring-Cups-Spoons-Set-Essential</t>
  </si>
  <si>
    <t>Sujata-Powermatic-Watts-Juicer-Grinder</t>
  </si>
  <si>
    <t>AmazonBasics-Micro-Charging-Android-Phones</t>
  </si>
  <si>
    <t>RTSTM-Support-10-Meters-Devices</t>
  </si>
  <si>
    <t>Wonderchef-Nutri-Blend-63152293-400-Watt-Grinder</t>
  </si>
  <si>
    <t>Indestructible-Type-C-Cable-Type-Phones</t>
  </si>
  <si>
    <t>LRIPL-Compatible-Bravia-Remote-Almost</t>
  </si>
  <si>
    <t>Philips-Collection-HD2582-00-830-Watt</t>
  </si>
  <si>
    <t>boAt-BassHeads-100-Headphones-Black</t>
  </si>
  <si>
    <t>ORICO-2577U3-BK-Enclosure-Capacity-Business</t>
  </si>
  <si>
    <t>Philips-PowerPro-FC9352-01-Compact</t>
  </si>
  <si>
    <t>American-Micronic-AMI-VCD21-1600WDx-Wet-1600Watts-21-litres-Stainless</t>
  </si>
  <si>
    <t>Lenovo-GX30M39704-300-USB-Mouse</t>
  </si>
  <si>
    <t>Adjustable-Holder-Universal-Windshield-Smartphones</t>
  </si>
  <si>
    <t>Parker-Vector-Camouflage-Gift-Set</t>
  </si>
  <si>
    <t>Inalsa-Robot-1000-800-Watt-Blender</t>
  </si>
  <si>
    <t>Digitek-DTR-550-LW-Tripod</t>
  </si>
  <si>
    <t>Casio-MJ-12D-Desktop-Calculator-Grey</t>
  </si>
  <si>
    <t>Redgear-Pro-Wireless-Gamepad-Black</t>
  </si>
  <si>
    <t>Prestige-Iris-Grinder-Stainless-Juicer</t>
  </si>
  <si>
    <t>Prestige-PIC-15-0-1900-Watt-Induction</t>
  </si>
  <si>
    <t>Maxicom-B-28-Universal-Bracket-inches</t>
  </si>
  <si>
    <t>TP-Link-Archer-C20-Wireless-Router</t>
  </si>
  <si>
    <t>Panasonic-Eneloop-BQ-CC55E-Advanced-Battery</t>
  </si>
  <si>
    <t>Butterfly-Smart-750-Watt-Mixer-Grinder</t>
  </si>
  <si>
    <t>Inalsa-Easy-Mix-200-Watt-Mixer</t>
  </si>
  <si>
    <t>Sujata-Supermix-AM-007-Watt-Juicer-Grinder</t>
  </si>
  <si>
    <t>Airtel-Digital-TV-Month-Recording</t>
  </si>
  <si>
    <t>AmazonBasics-Braided-HDMI-Cable-3-Feet</t>
  </si>
  <si>
    <t>Kent-Alkaline-Filter-Pitcher-3-5-litres</t>
  </si>
  <si>
    <t>InstaCuppa-Handheld-Operated-Electric-Stainless</t>
  </si>
  <si>
    <t>GIZGA-inch-Hard-Drive-Black</t>
  </si>
  <si>
    <t>Boya-Omnidirectional-Lavalier-Condenser-Microphone</t>
  </si>
  <si>
    <t>Syska-SDI-07-Stellar-Dry-Iron</t>
  </si>
  <si>
    <t>Orient-Electric-Aura-Neo-IWAN03WSM3</t>
  </si>
  <si>
    <t>Zebronics-Km2100-Multimedia-USB-Keyboard</t>
  </si>
  <si>
    <t>A400-Type-C-Cable-Meter-Black</t>
  </si>
  <si>
    <t>Rugged-Extra-Tough-Unbreakable-Braided</t>
  </si>
  <si>
    <t>ORAIMO-SUPER-FAST-CHARGER</t>
  </si>
  <si>
    <t>Butterfly-150-Watt-Grinder-Scrapper-Attachment</t>
  </si>
  <si>
    <t>Wacom-CTL-472-6-inch-3-5-inch-Graphic</t>
  </si>
  <si>
    <t>Havells-Instanio-1-Litre-Instant-Geyser</t>
  </si>
  <si>
    <t>Havells-Instanio-3-Litre-Instant-Geyser</t>
  </si>
  <si>
    <t>Sujata-Dynamix-900W-900-Watt-Mixer-Grinder</t>
  </si>
  <si>
    <t>Havells-Cista-room-Heater</t>
  </si>
  <si>
    <t>Butterfly-EKN-1-5-Litre-Kettle-Silver</t>
  </si>
  <si>
    <t>Heads-900-Wired-Headphones-White</t>
  </si>
  <si>
    <t>Usha-Electric-EI3710-1000W-Golden</t>
  </si>
  <si>
    <t>Prestige-PSWP-2-0-Purifier-Cartridge</t>
  </si>
  <si>
    <t>Storite-Feet-Micro-USB-Cable</t>
  </si>
  <si>
    <t>Model-P4-Swivel-32-55-inch-Motion-Cantilever</t>
  </si>
  <si>
    <t>Usha-Steam-3713-1300-Watt-White</t>
  </si>
  <si>
    <t>Portronics-POR-895-Adjustable-Laptop-Table</t>
  </si>
  <si>
    <t>Redgear-Cosmo-7-1-Headphones-Controller</t>
  </si>
  <si>
    <t>Zebronics-Wired-Optical-Mouse-Black</t>
  </si>
  <si>
    <t>Airtel-Digital-Remote-Compatible-Recording</t>
  </si>
  <si>
    <t>iBELL-MPK120L-Stainless-Purpose-Kettle</t>
  </si>
  <si>
    <t>JBL-Portable-Waterproof-Bluetooth-Speaker</t>
  </si>
  <si>
    <t>Dr-Trust-Electronic-Kitchen-Weighing</t>
  </si>
  <si>
    <t>Zebronics-Transformer-Gaming-Multimedia-Keyboard</t>
  </si>
  <si>
    <t>Mi-Earphones-Basic-Mic-Black</t>
  </si>
  <si>
    <t>Rugged-V3-Braided-Micro-Cable</t>
  </si>
  <si>
    <t>Inalsa-Bullet-400-Watt-Technology-Chopper</t>
  </si>
  <si>
    <t>AmazonBasics-Double-Braided-Nylon-Type-C</t>
  </si>
  <si>
    <t>Black-Decker-BXIR2201IN-2200-Watt-Cordless</t>
  </si>
  <si>
    <t>Powermatic-Plus-CH-900-Watt-Grinder</t>
  </si>
  <si>
    <t>AmazonBasics-Certified-Lightning-Charge-Meters</t>
  </si>
  <si>
    <t>JBL-C200SI-Ear-Headphones-Mystic</t>
  </si>
  <si>
    <t>Butterfly-Jet-Elite-750-Watt-Grinder</t>
  </si>
  <si>
    <t>Lenovo-65W-320-15IKBRA-320S-14IKBR-510S-13IKB</t>
  </si>
  <si>
    <t>HP-MicroSD-U1-TF-Card-32GB</t>
  </si>
  <si>
    <t>Essentials-G11-Earphone-Carrying-Earphones</t>
  </si>
  <si>
    <t>Isoelite-Remote-Compatible-Samsung-Control</t>
  </si>
  <si>
    <t>AmazonBasics-Certified-Lightning-Charge-Collection</t>
  </si>
  <si>
    <t>Philips-Handheld-Garment-Steamer-Purple</t>
  </si>
  <si>
    <t>Philips-Garment-Steamer-GC523-60</t>
  </si>
  <si>
    <t>Wayona-Charger-Samsung-Galaxy-Wc3Cb1</t>
  </si>
  <si>
    <t>Raffles-Premium-Stainless-Indian-Coffee</t>
  </si>
  <si>
    <t>Singer-Aroma-1-8-Litre-Electric-Kettle</t>
  </si>
  <si>
    <t>Eureka-Forbes-Euroclean-Vacuum-Cleaner</t>
  </si>
  <si>
    <t>V-Guard-Zenora-Litre-Purifier-Purification</t>
  </si>
  <si>
    <t>Wonderchef-Nutri-Blend-CKM-Jars-Black</t>
  </si>
  <si>
    <t>Tata-Swach-Bulb-6000-Litre-Cartridge</t>
  </si>
  <si>
    <t>NEXOMS-Instant-Heating-Mounted-Stainless</t>
  </si>
  <si>
    <t>Crucial-BX500-240GB-2-5-inch-CT240BX500SSD1</t>
  </si>
  <si>
    <t>Zebronics-100HB-High-Speed-Port</t>
  </si>
  <si>
    <t>cello-Stainless-Electric-Kettle-Silver</t>
  </si>
  <si>
    <t>Kent-16026-1-8-Liter-Electric-Kettle</t>
  </si>
  <si>
    <t>SOFLIN-Electric-Automatic-Poacher-Steaming</t>
  </si>
  <si>
    <t>Portronics-POR-926-Car-Vent-Mobile-Holder</t>
  </si>
  <si>
    <t>Boat-BassHeads-100-Inspired-Earphones</t>
  </si>
  <si>
    <t>Wayona-Cable-Braided-Charger-Smartphones</t>
  </si>
  <si>
    <t>TP-Link-Archer-C6-Wireless-MU-MIMO</t>
  </si>
  <si>
    <t>Kent-16025-700-Watt-Sandwich-Grill</t>
  </si>
  <si>
    <t>STRIFF-Mobile-Android-Samsung-OnePlus</t>
  </si>
  <si>
    <t>PRO365-Electric-Coffee-Stirrer-Frother</t>
  </si>
  <si>
    <t>STRIFF-Mobile-Phone-Charging-Charger</t>
  </si>
  <si>
    <t>AmazonBasics-VCS35B15K-C-1-5-Litre-Bagless-Cylinder</t>
  </si>
  <si>
    <t>Simxen-Electric-Automatic-Steaming-Multicolour</t>
  </si>
  <si>
    <t>Indias-Instant-Bathroom-Kitchen-Hospital</t>
  </si>
  <si>
    <t>Writing-Screenwriting-Digital-Birthday-Multicolor</t>
  </si>
  <si>
    <t>Bulfyss-Plastic-Remover-Cleaner-Remover</t>
  </si>
  <si>
    <t>POPIO-Charging-Cable-OnePlus-Devices</t>
  </si>
  <si>
    <t>Kuber-Industries-Laundry-Basket-CTKTC1475</t>
  </si>
  <si>
    <t>Lenovo-GY50R91293-Wireless-Mouse-Black</t>
  </si>
  <si>
    <t>LIBRA-Portable-Heater-Adjustable-Thermostat</t>
  </si>
  <si>
    <t>Classmate-ITC-Octane-Colourburst-Pen</t>
  </si>
  <si>
    <t>Maono-AU-400-Lavalier-Microphone-Black</t>
  </si>
  <si>
    <t>Crompton-Greaves-ASWH-2015-15-Litre-Storage</t>
  </si>
  <si>
    <t>Wayona-Braided-WN6LG1-Syncing-Charging</t>
  </si>
  <si>
    <t>Wayona-Braided-WN3LG2-Syncing-Charging</t>
  </si>
  <si>
    <t>Wayona-Braided-WN3LB2-Syncing-Charging</t>
  </si>
  <si>
    <t>SanDisk-Ultra-128-Drive-Black</t>
  </si>
  <si>
    <t>Wayona-Nylon-Braided-Charging-iPhones</t>
  </si>
  <si>
    <t>DELL-WM118-Wireless-Optical-Mouse</t>
  </si>
  <si>
    <t>JBL-C50HI-Ear-Headphones-Black</t>
  </si>
  <si>
    <t>Wayona-Braided-WN3LB1-Syncing-Charging</t>
  </si>
  <si>
    <t>Wayona-Braided-WN3LG1-Syncing-Charging</t>
  </si>
  <si>
    <t>Borosil-Prime-BGRILLPS11-Grill-Sandwich</t>
  </si>
  <si>
    <t>Usha-812-Thermo-Room-Heater</t>
  </si>
  <si>
    <t>Crompton-IHL251-1500-Watt-Immersion-Heater</t>
  </si>
  <si>
    <t>Classmate-Octane-Neon-Pack-5</t>
  </si>
  <si>
    <t>Brayden-Plastic-Express-Bi-Level-Stainless</t>
  </si>
  <si>
    <t>Foxin-Toner-Cartridge-Q2612A-Laserjet</t>
  </si>
  <si>
    <t>Zebronics-Zeb-JUDWAA-750-Wired-Keyboard</t>
  </si>
  <si>
    <t>TP-Link-Archer-T2U-Nano-Wireless</t>
  </si>
  <si>
    <t>AmazonBasics-Digital-Optical-Converter-Adapter</t>
  </si>
  <si>
    <t>AmazonBasics-Flexible-HDMI-Cable-3-Foot</t>
  </si>
  <si>
    <t>BassHeads-152-ToneSecure-Braided-Earphones</t>
  </si>
  <si>
    <t>Artis-AR-45WMG2-Compatible-Laptop-Adaptor</t>
  </si>
  <si>
    <t>Zebronics-Zeb-Fame-Multi-Speakers-Control</t>
  </si>
  <si>
    <t>Epson-003-Black-Ink-Bottle</t>
  </si>
  <si>
    <t>Zebronics-Zeb-Thunder-Bluetooth-Headphone-Input</t>
  </si>
  <si>
    <t>Zebronics-Zeb-Power-Wired-Mouse-Black</t>
  </si>
  <si>
    <t>Havells-Dzire-1000-Watt-Iron-Mint</t>
  </si>
  <si>
    <t>Havells-Glydo-1000-Watt-Iron-Charcoal</t>
  </si>
  <si>
    <t>Parker-Moments-Vector-Timecheck-Roller</t>
  </si>
  <si>
    <t>Essentials-Sleeve-Microsoft-Surface-Go</t>
  </si>
  <si>
    <t>Boult-Audio-Curve-Sweatproof-Headphones</t>
  </si>
  <si>
    <t>ESN-999-Quality-Immersion-Heater</t>
  </si>
  <si>
    <t>Wayona-Braided-Syncing-Charging-iPhone</t>
  </si>
  <si>
    <t>TP-Link-Archer-T3U-Wireless-MU-MIMO</t>
  </si>
  <si>
    <t>Visio-World-inches-VW24A-Ready</t>
  </si>
  <si>
    <t>Visio-World-inches-VW32A-Ready</t>
  </si>
  <si>
    <t>Bosch-TrueMixx-Pro-Grinder-Watt-MGM8842MIN</t>
  </si>
  <si>
    <t>Ikea-Lint-Roller-Paper-Sheets</t>
  </si>
  <si>
    <t>Essentials-Multi-Purpose-Portable-Wooden-Laptop</t>
  </si>
  <si>
    <t>AGARO-Marvel-Litre-Toaster-Griller</t>
  </si>
  <si>
    <t>Syvo-3130-Aluminum-Universal-Lightweight</t>
  </si>
  <si>
    <t>Portronics-POR-122-MODESK-Universal-Mobile</t>
  </si>
  <si>
    <t>Stone-650-Wireless-Bluetooth-Speaker</t>
  </si>
  <si>
    <t>StyleHouse-Remover-Woolen-Clothes-Electric</t>
  </si>
  <si>
    <t>Ur-NeedsTM-Rocklight-Remover-Fabric</t>
  </si>
  <si>
    <t>AmazonBasics-400mm-Pedestal-Remote-White</t>
  </si>
  <si>
    <t>Brayden-Portable-Smoothie-Blender-Rechargeable</t>
  </si>
  <si>
    <t>SaleOnTM-Portable-Organizer-Earphone-Assorted</t>
  </si>
  <si>
    <t>Philips-HD6975-00-25-Litre-Digital</t>
  </si>
  <si>
    <t>PRINT-Compatible-Bottles-Printer-Magenta</t>
  </si>
  <si>
    <t>TP-Link-Wireless-Adapter-Archer-T2U</t>
  </si>
  <si>
    <t>AGARO-Type-C-Charging-Braided-1-2Meters</t>
  </si>
  <si>
    <t>AGARO-Type-C-USB-Female-Adapter</t>
  </si>
  <si>
    <t>ZODO-Writer-Electronic-Writing-Paperless</t>
  </si>
  <si>
    <t>Rockerz-450-Wireless-Bluetooth-Headphone</t>
  </si>
  <si>
    <t>Ionix-Digital-Kitchen-Jewellery-Weighing</t>
  </si>
  <si>
    <t>Aluminum-Adjustable-Mobile-Foldable-Smartphones</t>
  </si>
  <si>
    <t>Eveready-1015-Carbon-Zinc-Battery</t>
  </si>
  <si>
    <t>Hoteon-Mobilife-Bluetooth-Extendable-Wireless</t>
  </si>
  <si>
    <t>Inalsa-Electric-Kettle-Absa-1500W-Capacity</t>
  </si>
  <si>
    <t>Kent-KENT-Hand-Blender</t>
  </si>
  <si>
    <t>SWAPKART-Portable-Reading-Working-Bedroom</t>
  </si>
  <si>
    <t>BassHeads-122-Earphones-Tangle-Straight</t>
  </si>
  <si>
    <t>AGARO-Imperial-Slow-Juicer-Watts</t>
  </si>
  <si>
    <t>Essentials-Reusable-Double-Organizer-Length</t>
  </si>
  <si>
    <t>Ace-1600-Watt-21-Litre-Stainless-Function</t>
  </si>
  <si>
    <t>Ambrane-20000mAh-Lithium-Polymer-Stylo-20K</t>
  </si>
  <si>
    <t>AmazonBasics-High-Speed-Braided-6-Foot-1-Pack</t>
  </si>
  <si>
    <t>Tosaa-Nonstick-Sandwich-Toaster-Regular</t>
  </si>
  <si>
    <t>AmazonBasics-High-Speed-Braided-10-Foot-1-Pack</t>
  </si>
  <si>
    <t>SLOVIC%C2%AE-Adapter-Smartphone-Clipper-Pictures</t>
  </si>
  <si>
    <t>IT2M-Designer-Laptop-Computer-12788</t>
  </si>
  <si>
    <t>Prestige-Sandwich-Maker-PGMFD-01</t>
  </si>
  <si>
    <t>Usha-Aurora-Iron-1000-Light</t>
  </si>
  <si>
    <t>Boat-Bassheads-242-Earphones-Resistance</t>
  </si>
  <si>
    <t>Linc-Ball-Point-Pentonic-Multicolor</t>
  </si>
  <si>
    <t>SanDisk-Ultra-Flair-USB-64GB</t>
  </si>
  <si>
    <t>Inalsa-Micro-WD10-1000W-Multifunction-Resistant</t>
  </si>
  <si>
    <t>Bajaj-Frore-1200-Brown-Ceiling</t>
  </si>
  <si>
    <t>AGARO-800-Watt-Handheld-Cleaner-Durable</t>
  </si>
  <si>
    <t>HP-GT53XL-135-ml-Black-Bottle</t>
  </si>
  <si>
    <t>SEK170L-Premium-Stainless-Electric-Cut-Off</t>
  </si>
  <si>
    <t>Premium-Stainless-Electric-Cut-Off-Feature</t>
  </si>
  <si>
    <t>Zebronics-Zeb-Bro-Wired-Earphone</t>
  </si>
  <si>
    <t>Redgear-Cloak-Gaming-Headphones-Microphone</t>
  </si>
  <si>
    <t>Racold-Eterno-Pro-Vertical-Metallic</t>
  </si>
  <si>
    <t>Boult-Audio-X1-Earphones-Cancellation</t>
  </si>
  <si>
    <t>ESR-iPad-Screen-Protector-Scratch-Resistant</t>
  </si>
  <si>
    <t>Multi-Purpose-Foldable-Portable-Ergonomic-Non-Slip</t>
  </si>
  <si>
    <t>Lifelong-LLMG74-Mixer-Grinder-White</t>
  </si>
  <si>
    <t>Butterfly-Hero-500-Mixer-Grinder</t>
  </si>
  <si>
    <t>LOHAYA-Remote-Compatible-Smart-Control</t>
  </si>
  <si>
    <t>HP-Multimedia-Wireless-Keyboard-4SC12PA</t>
  </si>
  <si>
    <t>Female-Converter-Adapter-Projectors-Devices</t>
  </si>
  <si>
    <t>Prestige-1-5-Kettle-1500-watts-Red</t>
  </si>
  <si>
    <t>Multipurpose-Portable-Electronic-Digital-Weighing</t>
  </si>
  <si>
    <t>Zeb-HAA2021-HDMI-Meter-Cable</t>
  </si>
  <si>
    <t>Passport-Portable-External-Drive-Black</t>
  </si>
  <si>
    <t>Classmate-Octane-Pen-Neon-Refills</t>
  </si>
  <si>
    <t>SVM-Products-Premium-Quality-Unbreakable</t>
  </si>
  <si>
    <t>Amazon-Brand-Solimo-2000-Watt-certified</t>
  </si>
  <si>
    <t>Crompton-Solarium-Qube-Star-Rated-Storage</t>
  </si>
  <si>
    <t>Borosil-Rio-1-5L-Electric-Kettle</t>
  </si>
  <si>
    <t>Optical-Drive-Caddy-Universal-9-5mm</t>
  </si>
  <si>
    <t>ACTIVA-Instant-SPCEIAL-Warranty-Premium</t>
  </si>
  <si>
    <t>Infinity-Fuze-Pint-Portable-Wireless</t>
  </si>
  <si>
    <t>Infinity-Fuze-100-Waterproof-Portable</t>
  </si>
  <si>
    <t>TP-Link-Archer-A6-Wireless-Internet</t>
  </si>
  <si>
    <t>iQOO-Storage-Snapdragon-FlashCharge-Brightness</t>
  </si>
  <si>
    <t>iQOO-Storage-Snapdragon-Purchased-Separately</t>
  </si>
  <si>
    <t>iQOO-128GB-Storage-Snapdragon%C2%AE-FlashCharge</t>
  </si>
  <si>
    <t>iQOO-Lumina-Blue-128GB-Storage</t>
  </si>
  <si>
    <t>PTron-Bullet-Pro-Lightweight-Smartphones</t>
  </si>
  <si>
    <t>iQOO-Chromatic-Storage-Snapdragon-Processor</t>
  </si>
  <si>
    <t>Pigeon-Stovekraft-Quartz-Electric-Kettle</t>
  </si>
  <si>
    <t>iQOO-Raven-Black-128GB-Storage</t>
  </si>
  <si>
    <t>iQOO-Sunset-Storage-Qualcomm-Snapdragon</t>
  </si>
  <si>
    <t>iQOO-Phantom-Snapdragon-FlashCharge-Brightness</t>
  </si>
  <si>
    <t>iQOO-Stellar-Snapdragon-Purchased-Separately</t>
  </si>
  <si>
    <t>iQOO-Storage-Snapdragon-695-6nm-Processor</t>
  </si>
  <si>
    <t>Pigeon-stovekraft-Amaze-Plus-1-8</t>
  </si>
  <si>
    <t>Lifelong-Flash-Instant-Heater-Certified</t>
  </si>
  <si>
    <t>ESnipe-Mart-Worldwide-Protected-Electrical</t>
  </si>
  <si>
    <t>Pigeon-Amaze-Plus-1-5-Ltr</t>
  </si>
  <si>
    <t>Agaro-Esteem-Multi-Kettle-1-2</t>
  </si>
  <si>
    <t>BXGS1501IN-Handheld-Portable-Garment-Steamer</t>
  </si>
  <si>
    <t>Logitech-Pebble-M350-Wireless-Bluetooth</t>
  </si>
  <si>
    <t>URBN-Li-Polymer-Charge-Compact-Certification</t>
  </si>
  <si>
    <t>STRIFF-Adjustable-Patented-Ventilated-Compatible</t>
  </si>
  <si>
    <t>realme-RMA108-Realme-Buds-Wireless</t>
  </si>
  <si>
    <t>WeCool-Braided-Multifunction-Charging-Android</t>
  </si>
  <si>
    <t>AmazonBasics-Apple-Certified-Lightning-Charging</t>
  </si>
  <si>
    <t>TP-Link-Wireless-Security-Tapo-C200</t>
  </si>
  <si>
    <t>WinoteK-Instant-Portable-Geysers-automatic</t>
  </si>
  <si>
    <t>Kent-Hand-Blender-300-White</t>
  </si>
  <si>
    <t>Plastic-Powermatic-Jar-Juicer-Grinder-Chutney</t>
  </si>
  <si>
    <t>Eureka-Forbes-Amaze-RO-MTDS</t>
  </si>
  <si>
    <t>AmazonBasics-Induction-Cooktop-1600-Watt</t>
  </si>
  <si>
    <t>Imou-Security-Advanced-Surveillance-Detection</t>
  </si>
  <si>
    <t>Brand-Conquer-Reader-Adapter-Portable</t>
  </si>
  <si>
    <t>Robustrion-Smart-Trifold-Stand-Generation</t>
  </si>
  <si>
    <t>Zebronics-Zeb-County-Bluetooth-Speaker-Function</t>
  </si>
  <si>
    <t>Cello-Non-Stick-Aluminium-Sandwich-Toaster</t>
  </si>
  <si>
    <t>KENT-Elegant-Electric-Kettle-Silver</t>
  </si>
  <si>
    <t>Crompton-BRIO-1000-Years-Warranty</t>
  </si>
  <si>
    <t>Xiaomi-HyperCharge-Cable-100cm-Type-C</t>
  </si>
  <si>
    <t>Zebronics-ZEB-NC3300-Powered-Laptop-Cooling</t>
  </si>
  <si>
    <t>Noise-Colorfit-Pro-Touch-Control</t>
  </si>
  <si>
    <t>TATASKY-Connection-Month-Basic-Installation</t>
  </si>
  <si>
    <t>AirCase-13-Inch-13-3-Inch-MacBook-Neoprene</t>
  </si>
  <si>
    <t>AirCase-15-6-Inch-MacBook-Protective-Neoprene</t>
  </si>
  <si>
    <t>AirCase-14-Inch-MacBook-Protective-Neoprene</t>
  </si>
  <si>
    <t>Robustrion-Anti-Scratch-iPad-10-2-inch</t>
  </si>
  <si>
    <t>Eureka-Forbes-Wet-Dry-Ultimo</t>
  </si>
  <si>
    <t>ProElite-Smart-Generation-Stylus-Translucent</t>
  </si>
  <si>
    <t>ACTIVA-APSRA-Approved-Ceiling-Warranty</t>
  </si>
  <si>
    <t>Cuzor-Router-Switching-Moisture-Resistant</t>
  </si>
  <si>
    <t>Universal-Remote-Control-Sony-Bravia</t>
  </si>
  <si>
    <t>Mi-Purifier-Filter-Smart-Connectivity</t>
  </si>
  <si>
    <t>PrettyKrafts-Laundry-Basket-Clothes-Handles</t>
  </si>
  <si>
    <t>Zebronics-Zeb-Vita-Portable-Speaker-Bluetooth</t>
  </si>
  <si>
    <t>Zebronics-Zeb-Transformer-M-Optical-Gaming-Effect</t>
  </si>
  <si>
    <t>SanDisk-Ultra-Drive-Pendrive-Mobile</t>
  </si>
  <si>
    <t>CSI-INTERNATIONAL%C2%AE-Instant-portable-Plastic</t>
  </si>
  <si>
    <t>Wayona-Braided-Charging-Samsung-Galaxy</t>
  </si>
  <si>
    <t>Wayona-Braided-Charger-Charging-Samsung</t>
  </si>
  <si>
    <t>LOHAYA-Television-Compatible-Samsung-Control</t>
  </si>
  <si>
    <t>LACOPINE-Mini-Pocket-Roller-White</t>
  </si>
  <si>
    <t>Crompton-InstaGlide-Certified-Dry-Iron</t>
  </si>
  <si>
    <t>Vedini-Refillable-Spray-Bottle-Transparent</t>
  </si>
  <si>
    <t>Zinq-Technologies-Cool-Slate-Five</t>
  </si>
  <si>
    <t>Amaze-Litre-Electric-Kettle-Stainless</t>
  </si>
  <si>
    <t>Ambrane-Unbreakable-Charging-Braided-Cable</t>
  </si>
  <si>
    <t>Ambrane-Unbreakable-Charging-Braided-Android</t>
  </si>
  <si>
    <t>AmazonBasics-Lightning-USB-Cable-Certified</t>
  </si>
  <si>
    <t>AmazonBasics-Nylon-Braided-Lightning-Cable</t>
  </si>
  <si>
    <t>Prestige-Wet-Grinder-PWG-07</t>
  </si>
  <si>
    <t>Pigeon-Stovekraft-Acer-Plus-Induction</t>
  </si>
  <si>
    <t>Mi-Braided-USB-Type-C-Cable</t>
  </si>
  <si>
    <t>HAVELLS-Kettle-Coffee-Boiler-Stainless</t>
  </si>
  <si>
    <t>Caprigo-Universal-Monitor-Rotatable-Black-M416</t>
  </si>
  <si>
    <t>Kuber-Industries-Waterproof-Organizer-CTKTC034616</t>
  </si>
  <si>
    <t>AGARO-1000-Watt-10-Litre-Cleaner-Function</t>
  </si>
  <si>
    <t>HealthSense-Chef-Mate-KS-40-Weighing</t>
  </si>
  <si>
    <t>PrettyKrafts-Canvas-Laundry-Storage-Black</t>
  </si>
  <si>
    <t>HP-Wireless-Mouse-X200-6VY95AA</t>
  </si>
  <si>
    <t>HP-Wired-Mouse-100-6VY96AA</t>
  </si>
  <si>
    <t>Sennheiser-CX-80s-Ear-Earphone</t>
  </si>
  <si>
    <t>CrypoTM-Universal-Remote-Compatible-Sky</t>
  </si>
  <si>
    <t>Oppo-Mystery-Storage-Additional-Exchange</t>
  </si>
  <si>
    <t>Scarters-Office-Keyboard-Splash-Proof-Leather</t>
  </si>
  <si>
    <t>Casio-FX-991ES-Plus-2nd-Scientific-Calculator</t>
  </si>
  <si>
    <t>Mi-inches-Ready-Android-Black</t>
  </si>
  <si>
    <t>HP-M270-Gaming-Mouse-7ZZ87AA</t>
  </si>
  <si>
    <t>HP-K500F-Gaming-Keyboard-7ZZ97AA</t>
  </si>
  <si>
    <t>HP-GK320-Gaming-Keyboard-4QN01AA</t>
  </si>
  <si>
    <t>LS-LAPSTER-Accessories-Adapter-Recorder</t>
  </si>
  <si>
    <t>MYVN-Charging-Compatible-OnePlus-Charge</t>
  </si>
  <si>
    <t>Belkin-Lightning-AirPods-MFi-Certified-Charging</t>
  </si>
  <si>
    <t>Belkin-Lightning-Unbreakable-Braided-Charging</t>
  </si>
  <si>
    <t>Belkin-USB-C-Charging-USB-IF-Certified</t>
  </si>
  <si>
    <t>Belkin-Lightning-iPhone-Charging-MFi-Certified</t>
  </si>
  <si>
    <t>Belkin-Certified-Lightning-Braided-Meters-Black</t>
  </si>
  <si>
    <t>SanDisk-Ultra-Drive-Flash-128GB</t>
  </si>
  <si>
    <t>Adapter-Projector-Computer-Laptop-Projectors</t>
  </si>
  <si>
    <t>Rockerz-370-Headphone-Bluetooth-Lightweight</t>
  </si>
  <si>
    <t>Boat-Rockerz-550-Headphone-Aesthetics</t>
  </si>
  <si>
    <t>TP-LINK-T3U-Wireless-MU-MIMO-Supports</t>
  </si>
  <si>
    <t>10W-Charger-Cable-Meter-Black</t>
  </si>
  <si>
    <t>Portronics-Konnect-Delivery-Support-Braided</t>
  </si>
  <si>
    <t>Sounce-Charger-Protector-Charging-Protective</t>
  </si>
  <si>
    <t>Solidaire-550-Watt-Mixer-Grinder-SLD-550-B</t>
  </si>
  <si>
    <t>Tangent-Lite-Magnetic-Bluetooth-Headphones</t>
  </si>
  <si>
    <t>Maharaja-Whiteline-Odacio-550-Watt-Grinder</t>
  </si>
  <si>
    <t>TABLE-MAGIC-Midnight-Adjustable-Multiple</t>
  </si>
  <si>
    <t>AmazonBasics-Drip-Coffee-Maker-Black</t>
  </si>
  <si>
    <t>ESR-Lightning-MFi-Certified-Delivery-Charging</t>
  </si>
  <si>
    <t>Classmate-Long-Book-Unruled-Pages</t>
  </si>
  <si>
    <t>Classmate-Drawing-Book-Unruled-Pages</t>
  </si>
  <si>
    <t>Boat-Airdopes-171-Functionality-Resistance</t>
  </si>
  <si>
    <t>Usha-Janome-Dream-Stitch-Automatic</t>
  </si>
  <si>
    <t>Infinity-Glide-510-Headphone-Equalizer</t>
  </si>
  <si>
    <t>Zebronics-Zeb-Companion-107-Wireless-Keyboard</t>
  </si>
  <si>
    <t>AmazonBasics-108cm-inch-Ultra-Smart</t>
  </si>
  <si>
    <t>Armour-AR1100WB-1100-Watt-Soleplate-Purple</t>
  </si>
  <si>
    <t>Goliath-GO1200WG-Weight-1200-Watt-Maroon</t>
  </si>
  <si>
    <t>Lightweight-Portable-Aluminum-Photography-DLS-9FEET</t>
  </si>
  <si>
    <t>Cafe-JEI-Filtration-Resistant-Borosilicate</t>
  </si>
  <si>
    <t>Support-Display-Projector-Connectivity-E03i31</t>
  </si>
  <si>
    <t>Aluminium-Adjustable-Mobile-Foldable-Smartphones</t>
  </si>
  <si>
    <t>Havells-Immersion-HB15-1500-White</t>
  </si>
  <si>
    <t>Kuber-Industries-Waterproof-Organizer-CTKTC044992</t>
  </si>
  <si>
    <t>oraimo-firefly-2s-charger-micro-usb-multi-protection</t>
  </si>
  <si>
    <t>OnePlus-inches-Ready-Android-32Y1</t>
  </si>
  <si>
    <t>DIGITEK-Portable-Flexible-Compact-Operating</t>
  </si>
  <si>
    <t>Sounce-Plated-Headphone-Earphone-Splitter</t>
  </si>
  <si>
    <t>PRUSHTI-COVER-BAGS-Protective-Xstream</t>
  </si>
  <si>
    <t>HUL-Pureit-Mineral-mounted-Purifier</t>
  </si>
  <si>
    <t>LIRAMARK-Webcam-Blocker-Computer-MacBook</t>
  </si>
  <si>
    <t>Crucial-PC4-25600-SODIMM-260-Pin-Memory</t>
  </si>
  <si>
    <t>CTEK15L-Premium-Stainless-Electric-Cut-Off</t>
  </si>
  <si>
    <t>Portronics-Konnect-POR-1079-Charging-Micro</t>
  </si>
  <si>
    <t>Portronics-Konnect-POR-1080-Charging-Function</t>
  </si>
  <si>
    <t>Portronics-POR-1081-Charging-1-2Meter-Function</t>
  </si>
  <si>
    <t>Quantum-QHM-7406-Spill-Resistant-Wired-Keyboard</t>
  </si>
  <si>
    <t>Boult-Audio-TrueBuds-Wireless-Waterproof</t>
  </si>
  <si>
    <t>Prestige-IRIS-mixer-grinder-Black</t>
  </si>
  <si>
    <t>Rechargeable-whisks%EF%BC%8C3-Speed-Adjustable-Cappuccino-Bulletproof</t>
  </si>
  <si>
    <t>Wayona-charging-Nylon-Braided-iPhone</t>
  </si>
  <si>
    <t>Redgear-Gaming-Semi-Honeycomb-Windows-Gamers</t>
  </si>
  <si>
    <t>Tata-Sky-Universal-Remote-Compatible</t>
  </si>
  <si>
    <t>Lifelong-PowerPro-Mixer-Grinder-Super</t>
  </si>
  <si>
    <t>Zebronics-Zeb-JUKEBAR-3900-Multimedia-Supporting</t>
  </si>
  <si>
    <t>Kodak-Inches-Certified-Android-32HDX7XPRO</t>
  </si>
  <si>
    <t>Wayona-Charging-Charger-Samsung-Galaxy</t>
  </si>
  <si>
    <t>Robustrion-Anti-Scratch-Samsung-Tab-Lite</t>
  </si>
  <si>
    <t>682-Black-Original-Ink-Cartridge</t>
  </si>
  <si>
    <t>805-Black-Original-Ink-Cartridge</t>
  </si>
  <si>
    <t>Bestor-Portable-Paperless-Digital-Writing</t>
  </si>
  <si>
    <t>Boult-Audio-PowerBuds-Wireless-Waterproof</t>
  </si>
  <si>
    <t>Ant-Esports-GM320-Programmable-Comfortable</t>
  </si>
  <si>
    <t>PrettyKrafts-Laundry-Clothes-Storage-Mushroom</t>
  </si>
  <si>
    <t>Boom-Ultima-Headphones-Cancelling-Earphones</t>
  </si>
  <si>
    <t>Tangentbeat-Bluetooth-Headphones-Waterproof-Cancelation</t>
  </si>
  <si>
    <t>HP-DeskJet-2723-Wireless-Printer</t>
  </si>
  <si>
    <t>HP-DeskJet-Inkjet-Colour-Printer</t>
  </si>
  <si>
    <t>SoniVision-SA-D100-Theater-Compatible-RM-ANU156</t>
  </si>
  <si>
    <t>MI-MTCY001IN-USB-Type-C-Cable</t>
  </si>
  <si>
    <t>LG-inches-Ready-Smart-32LM563BPTC</t>
  </si>
  <si>
    <t>VR-Pcs-Different-Multi-Color-Multicolor</t>
  </si>
  <si>
    <t>JBL-Playtime-Bluetooth-Earphones-Assistant</t>
  </si>
  <si>
    <t>TCL-inches-Certified-Android-43P615</t>
  </si>
  <si>
    <t>Zinq-Technologies-ZQ-6600-Intercom-Set-top</t>
  </si>
  <si>
    <t>Samsung-Galaxy-SM-R180NZKAINU-Mystic-Black</t>
  </si>
  <si>
    <t>HP-Webcam-Wide-Angle-Calling-Microsoft</t>
  </si>
  <si>
    <t>Boult-Audio-Wired-Lightweight-Comfortable</t>
  </si>
  <si>
    <t>TP-Link-UE300C-Ethernet-Ultrabook-Chromebook</t>
  </si>
  <si>
    <t>EYNK-Charging-Charger-Transfer-Smartphones</t>
  </si>
  <si>
    <t>realme-Classic-Wired-Earphones-Microphone</t>
  </si>
  <si>
    <t>NK-STAR-USB-Wireless-Receiver</t>
  </si>
  <si>
    <t>Bajaj-Rex-Mixer-Grinder-White</t>
  </si>
  <si>
    <t>Coway-Professional-Purifier-Anti-Virus-AP-1019C</t>
  </si>
  <si>
    <t>LOHAYA-Television-Remote-Compatible-Control</t>
  </si>
  <si>
    <t>Havells-Instanio-Storage-Heater-installation</t>
  </si>
  <si>
    <t>Crompton-Arno-Neo-ASWH-3015-Star-Rated</t>
  </si>
  <si>
    <t>SanDisk-Portable-Smartphone-Compatible-Warranty</t>
  </si>
  <si>
    <t>SanDisk-Ultra-UHS-I-Memory-SDSDUN4-032G-GN6IN</t>
  </si>
  <si>
    <t>Nokia-150-Cyan</t>
  </si>
  <si>
    <t>Synqe-Charging-Charger-Samsung-Galaxy</t>
  </si>
  <si>
    <t>Morphy-Richards-Icon-Superb-Grinder</t>
  </si>
  <si>
    <t>EasySpeed-GC2147-30-Resistant-Soleplate</t>
  </si>
  <si>
    <t>EasySpeed-GC2145-Resistant-Soleplate-Drip-Stop</t>
  </si>
  <si>
    <t>boAt-Bassheads-242-Wired-Earphones</t>
  </si>
  <si>
    <t>HUMBLE-Dynamic-Recording-Microphone-SmartPhones</t>
  </si>
  <si>
    <t>Eureka-Forbes-Active-Cleaner-washable</t>
  </si>
  <si>
    <t>Deuce-300-Resistant-Transmission-Mercurial</t>
  </si>
  <si>
    <t>Deuce-300-Resistant-Tangle-Free-Transmission</t>
  </si>
  <si>
    <t>URBN-20000-Li-Polymer-Compact-Charge</t>
  </si>
  <si>
    <t>Inalsa-Electric-Kettle-Prism-Inox</t>
  </si>
  <si>
    <t>Mini-UPS-Router-WiFi-12V</t>
  </si>
  <si>
    <t>OFIXO-Multi-Purpose-Foldable-Portable-Writing</t>
  </si>
  <si>
    <t>Noise-Colorfit-Pro-Control-Cloudbased</t>
  </si>
  <si>
    <t>20000mAh-Sandstone-Triple-Charging-Delivery</t>
  </si>
  <si>
    <t>Power-10000mAh-Metallic-Output-Charging</t>
  </si>
  <si>
    <t>10000mAH-Li-Polymer-Power-Charging-Midnight</t>
  </si>
  <si>
    <t>RPM-Euro-Games-Controller-Wired</t>
  </si>
  <si>
    <t>Kent-Zoom-Vacuum-Cleaner-16068</t>
  </si>
  <si>
    <t>Samsung-inch-Bezel-Flicker-Monitor-LF24T350FHWXXL</t>
  </si>
  <si>
    <t>Kingston-DataTraveler-Exodia-DTX-Flash</t>
  </si>
  <si>
    <t>INKULTURE-Stainless-Measuring-Kitchen-Gadgets</t>
  </si>
  <si>
    <t>boAt-Stone-Bluetooth-Speaker-Black</t>
  </si>
  <si>
    <t>Airdopes-121v2-Bluetooth-Immersive-Assistant</t>
  </si>
  <si>
    <t>JM-SELLER-Electric-Beater-180-Watt</t>
  </si>
  <si>
    <t>URBN-20000-22-5W-Charging-Output</t>
  </si>
  <si>
    <t>KONVIO-NEER-Cartridge-Compatible-Pre-Filter</t>
  </si>
  <si>
    <t>Tukzer-Capacitive-Lightweight-Magnetism-Smartphones</t>
  </si>
  <si>
    <t>Zebronics-Wonderbar-Powered-Computer-Speaker</t>
  </si>
  <si>
    <t>Croma-500-Watt-Grinder-CRAK4184-Purple</t>
  </si>
  <si>
    <t>Airtel-DigitalTV-Hotspot-Router-ongle</t>
  </si>
  <si>
    <t>Tukzer-Rejection-Compatible-2018-2020-Precise</t>
  </si>
  <si>
    <t>n1-Retail-Stainless-Indian-Coffee</t>
  </si>
  <si>
    <t>Eureka-Forbes-Vacuum-Cleaner-Washable</t>
  </si>
  <si>
    <t>SAIFSMART-Compact-Bracket-Management-Bathroom</t>
  </si>
  <si>
    <t>SanDisk-Ultra-microSD-UHS-I-120MB</t>
  </si>
  <si>
    <t>Noir-Aqua-Spanner-Purifiers-cartridge</t>
  </si>
  <si>
    <t>Acer-Features-Bluelight-Flickerless-Comfyview</t>
  </si>
  <si>
    <t>Dyazo-Computer-Adjustable-Ergonomic-Compatible</t>
  </si>
  <si>
    <t>Gilary-Charging-Braided-Magnetic-Charger</t>
  </si>
  <si>
    <t>DIGITEK%C2%AE-DTR-260-GT-Flexible</t>
  </si>
  <si>
    <t>Logitech-G102-Customizable-Lighting-Programmable</t>
  </si>
  <si>
    <t>Lifelong-Sandwich-Griller-Non-Stick-Plates</t>
  </si>
  <si>
    <t>Lenovo-600-Bluetooth%C2%AE-Silent-Mouse</t>
  </si>
  <si>
    <t>POPIO-Tempered-Protector-Compatible-Installation</t>
  </si>
  <si>
    <t>Pocket-10000mAh-Triple-Charging-Delivery</t>
  </si>
  <si>
    <t>Tygot-YouTube-Shooting-Foldable-Lightweight</t>
  </si>
  <si>
    <t>GIZGA-Protector-Charging-Protective-G55</t>
  </si>
  <si>
    <t>Boat-Bassheads-102-Wired-Earphones</t>
  </si>
  <si>
    <t>Bajaj-Waterproof-Watts-Immersion-Heater</t>
  </si>
  <si>
    <t>Crompton-Insta-Comfy-Heater-Settings</t>
  </si>
  <si>
    <t>Crompton-Delight-Circulator-Heater-Settings</t>
  </si>
  <si>
    <t>Tukzer-Foldable-Adjustable-Compatible-Smartphones</t>
  </si>
  <si>
    <t>USHA-RapidMix-500-Watt-Copper-Grinder</t>
  </si>
  <si>
    <t>Havells-OFR-13-Wave-Fin</t>
  </si>
  <si>
    <t>Callas-Multipurpose-Breakfast-Ergonomic-WA-27-Black</t>
  </si>
  <si>
    <t>FLiX-Textured-charging-Lightning-Smartphones</t>
  </si>
  <si>
    <t>Inalsa-Digital-Fryer-Nutri-Fry</t>
  </si>
  <si>
    <t>Boat-Type-Cable-1-5m-Black</t>
  </si>
  <si>
    <t>Charging-Braided-Compatible-Samsung-Galaxy</t>
  </si>
  <si>
    <t>FLiX-Beetel-Durable-Lightning-Charge</t>
  </si>
  <si>
    <t>STRIFF-Adjustable-Computer-Multi-Angle-Compatible</t>
  </si>
  <si>
    <t>Airtel-DigitalTV-Setup-Box-Remote</t>
  </si>
  <si>
    <t>Meter-Speed-Plated-Female-Extension</t>
  </si>
  <si>
    <t>Samsung-inches-Wondertainment-Ready-UA32TE40AAKBXL</t>
  </si>
  <si>
    <t>inches-Ready-Smart-VW32PRO-Black</t>
  </si>
  <si>
    <t>Duracell-Chhota-Power-Battery-Set</t>
  </si>
  <si>
    <t>Kenstar-Watts-Filled-Radiator-Heater</t>
  </si>
  <si>
    <t>Notebook-MacBook-Computer-Anti-Skid-Mousepad</t>
  </si>
  <si>
    <t>Charging-Braided-Charger-Samsung-Galaxy</t>
  </si>
  <si>
    <t>Homeistic-Applience-Electric-bathroom-Tankless</t>
  </si>
  <si>
    <t>Skywall-81-28-inches-Smart-32SWELS-PRO</t>
  </si>
  <si>
    <t>Pinnaclz-Original-Micro-USB-Charging</t>
  </si>
  <si>
    <t>Pinnaclz-Original-Type-Charging-Transfer</t>
  </si>
  <si>
    <t>TOPLINE-Egg-Beater-Stainless-Attachments</t>
  </si>
  <si>
    <t>Tata-Remote-Control-Compatible-tatasky</t>
  </si>
  <si>
    <t>Retractable-Multiple-Charging-Compatible-Smartphones</t>
  </si>
  <si>
    <t>7SEVEN-Control-YouTube-Netflix-Compatible</t>
  </si>
  <si>
    <t>LRIPL-Remote-Control-Netflix-Compatible</t>
  </si>
  <si>
    <t>Tata-Sky-Digital-Setup-Remote</t>
  </si>
  <si>
    <t>33W-SonicCharge-2-0-Charger-Combo</t>
  </si>
  <si>
    <t>Balzano-Speed-Nutri-Blender-Smoothie</t>
  </si>
  <si>
    <t>ZEBRONICS-Zeb-Astra-Wireless-Portable-Function</t>
  </si>
  <si>
    <t>Lifelong-Boiler-Poacher-500-Watt-Transparent</t>
  </si>
  <si>
    <t>ZEBRONICS-Zeb-Warrior-Speaker-Laptops-Desktop</t>
  </si>
  <si>
    <t>JBL-Commercial-Omnidirectional-Microphone-Recording</t>
  </si>
  <si>
    <t>Weighing-Multipurpose-Electronic-Measuring-Vegetable</t>
  </si>
  <si>
    <t>Demokrazy-Remover-Woolens-Sweaters-Blankets</t>
  </si>
  <si>
    <t>boAt-Stone-250-Playback-Hours</t>
  </si>
  <si>
    <t>Tvara-Enterprise-Instant-Electric-Heating</t>
  </si>
  <si>
    <t>COSMOS-Portable-Flexible-Colors-EC-POF1</t>
  </si>
  <si>
    <t>COSMOS-Portable-Flexible-Light-Colours</t>
  </si>
  <si>
    <t>Cable-Certified-48Gbps-Ultra-Dynamic</t>
  </si>
  <si>
    <t>PHILIPS-Handheld-Garment-STH3000-20</t>
  </si>
  <si>
    <t>Tabelito-Sleeve-15-6-Inch-MacBook-Protective</t>
  </si>
  <si>
    <t>ROYAL-STEP-Portable-Electric-Rechargeable</t>
  </si>
  <si>
    <t>MILTON-Smart-Egg-Boiler-Transparent</t>
  </si>
  <si>
    <t>boAt-Rockerz-255-Pro-Earphones</t>
  </si>
  <si>
    <t>Astigo-Compatible-Remote-Control-Smart</t>
  </si>
  <si>
    <t>Synqe-Braided-Charging-Compatible-Samsung</t>
  </si>
  <si>
    <t>OPPO-Fluid-Black-128GB-Storage</t>
  </si>
  <si>
    <t>OPPO-Fantastic-Purple-128GB-Storage</t>
  </si>
  <si>
    <t>Samsung-Galaxy-Cloud-128GB-Storage</t>
  </si>
  <si>
    <t>Samsung-EP-TA800NBEGIN-25W-Travel-Adapter</t>
  </si>
  <si>
    <t>Samsung-25W-Travel-Adapter</t>
  </si>
  <si>
    <t>Kuber-Industries-Foldable-Laundry-KUBMART11446</t>
  </si>
  <si>
    <t>Kuber-Industries-Foldable-Laundry-KUBMART11450</t>
  </si>
  <si>
    <t>Heart-Home-Foldable-Organiser-HEARTXY11447</t>
  </si>
  <si>
    <t>OPERATION-CHARGING-MULTI-CLIP-FUNCTION-PERSONAL</t>
  </si>
  <si>
    <t>Zeb-Buds-C2-Controller-Blue</t>
  </si>
  <si>
    <t>Portronics-Adapto-Adapter-Charger-Charging</t>
  </si>
  <si>
    <t>LAPSTER-Charger-Protectors-Charging-Protective</t>
  </si>
  <si>
    <t>PrettyKrafts-Folding-Laundry-Clothes-Organiser</t>
  </si>
  <si>
    <t>TVARA-Writing-Tablet-Inch-Note</t>
  </si>
  <si>
    <t>Games-Gaming-Mousepad-Speed-Large</t>
  </si>
  <si>
    <t>ZEBRONICS-Zeb-NS2000-Supports-Aluminium-Adjustable</t>
  </si>
  <si>
    <t>Wayona-Charging-Braided-Compatible-Samsung</t>
  </si>
  <si>
    <t>Wayona-Charging-Charger-Compatible-Samsung</t>
  </si>
  <si>
    <t>Tukzer-Memory-Foam-Ergonomic-Mousepad-Suitable</t>
  </si>
  <si>
    <t>boAt-A325-Tangle-Free-Charging-Transmission</t>
  </si>
  <si>
    <t>V-Guard-Divino-Storage-15-Vertical</t>
  </si>
  <si>
    <t>boAt-Micro-USB-Tangle-Free-Transmission</t>
  </si>
  <si>
    <t>Crompton-Highspeed-Anti-Dust-Ceiling-Efficient</t>
  </si>
  <si>
    <t>Silicone-Earplugs-Replacement-Earphones-Bluetooth</t>
  </si>
  <si>
    <t>Akiara-Electric-Handheld-Cordless-Tailoring</t>
  </si>
  <si>
    <t>Time-Office-Replacement-Startek-FM220U</t>
  </si>
  <si>
    <t>7SEVEN-Bluetooth-Command-Netflix-XMRM-00A</t>
  </si>
  <si>
    <t>Portronics-Ruffpad-Re-Writable-15-inch-Handwriting</t>
  </si>
  <si>
    <t>Kodak-inches-55CA0909-Digital-Surround</t>
  </si>
  <si>
    <t>Storite-USB-3-0-Transfer-Enclosures</t>
  </si>
  <si>
    <t>Solero-MB301-Charging-480Mbps-1-5-Meter</t>
  </si>
  <si>
    <t>Solero-TB301-Charging-480Mbps-1-5-Meter</t>
  </si>
  <si>
    <t>Redmi-inches-Ultra-Android-L50M6-RA</t>
  </si>
  <si>
    <t>Duracell-Chhota-Power-Coins-2016-5</t>
  </si>
  <si>
    <t>Solero-T241-Charging-480Mbps-Durable</t>
  </si>
  <si>
    <t>Duracell-Chhota-Power-Coins-2025-5</t>
  </si>
  <si>
    <t>Atomberg-Renesa-Motor-Remote-Ceiling</t>
  </si>
  <si>
    <t>Offbeat-Wireless-Bluetooth-Rechargeable-Adjustable</t>
  </si>
  <si>
    <t>Tarkan-Portable-Folding-Laptop-Lapdesk</t>
  </si>
  <si>
    <t>ZEBRONICS-Zeb-Dash-Wireless-Receiver-Buttons</t>
  </si>
  <si>
    <t>Nirdambhay-Handheld-Portable-Resealer-Including</t>
  </si>
  <si>
    <t>Candes-Automatic-Instant-Multiple-Perfecto</t>
  </si>
  <si>
    <t>LUNAGARIYA%C2%AE-Protective-Compatible-Control-Dimensions</t>
  </si>
  <si>
    <t>Havells-Festiva-1200mm-Resistant-Ceiling</t>
  </si>
  <si>
    <t>Seagate-Expansion-1TB-External-HDD</t>
  </si>
  <si>
    <t>WeCool-Bluetooth-Extendable-Multifunctional-Compatible</t>
  </si>
  <si>
    <t>akiara-Tailoring-Stitching-Scissors-Accessories</t>
  </si>
  <si>
    <t>Astigo-Compatible-Remote-Airtel-Set</t>
  </si>
  <si>
    <t>Reffair-AX30-MAX-Internationally-Aromabuds</t>
  </si>
  <si>
    <t>Verilux%C2%AE-Multiport-Adapter-Portable-Compatible</t>
  </si>
  <si>
    <t>Boult-Audio-BassBuds-Oak-Earphones</t>
  </si>
  <si>
    <t>Themisto-350-Watts-Egg-Boiler-Blue</t>
  </si>
  <si>
    <t>Milton-Electric-Stainless-Kettle-Litres</t>
  </si>
  <si>
    <t>Mobile-Phone-Holder-Phones-Tablets</t>
  </si>
  <si>
    <t>Samsung-inches-Crystal-Ultra-UA43AUE60AKLXL</t>
  </si>
  <si>
    <t>Samsung-inches-Crystal-Ultra-UA55AUE60AKLXL</t>
  </si>
  <si>
    <t>SWAPKART-Flexible-Desktop-Foldable-Smartphones</t>
  </si>
  <si>
    <t>Vacuum-Mop-Intelligent-Navigation-Connectivity-Assistant</t>
  </si>
  <si>
    <t>boAt-Rockerz-330-Bluetooth-Assistant</t>
  </si>
  <si>
    <t>ZEBRONICS-ZEB-USB150WF1-Supports-encryption-Standards</t>
  </si>
  <si>
    <t>LOHAYA-Remote-Compatible-Control-Please</t>
  </si>
  <si>
    <t>Lava-Elements-Charging-Speed-Type-C</t>
  </si>
  <si>
    <t>HealthSense-New-Feel-Rechargeable-Electric-Sweaters</t>
  </si>
  <si>
    <t>Bulfyss-Stainless-Weighing-Nutrition-Warranty</t>
  </si>
  <si>
    <t>boAt-Flash-Smartwatch-Resistance-Lightning</t>
  </si>
  <si>
    <t>Kanget-Female-Adapter-Standard-Interface</t>
  </si>
  <si>
    <t>1-8Litre-Electric-Kettle-Stainless-16088</t>
  </si>
  <si>
    <t>Noise-ColorFit-Bezel-Less-TruView-Display</t>
  </si>
  <si>
    <t>Ambrane-Unbreakable-Charging-Braided-Multipurpose</t>
  </si>
  <si>
    <t>Seagate-Touch-External-Password-Protection</t>
  </si>
  <si>
    <t>Tygot-Bluetooth-Extendable-Multifunctional-Compatible</t>
  </si>
  <si>
    <t>MYVN-Fast-Charging-Compatible-iPhone-Devices</t>
  </si>
  <si>
    <t>OnePlus-163-8-inches-Android-65U1S</t>
  </si>
  <si>
    <t>OnePlus-138-7-inches-Android-55U1S</t>
  </si>
  <si>
    <t>Saiyam-Stainless-Espresso-Maker-Percolator</t>
  </si>
  <si>
    <t>Crompton-1200mm-Designer-Ceiling-Smoked</t>
  </si>
  <si>
    <t>Spigen-Tempered-Screen-Protector-iPhone</t>
  </si>
  <si>
    <t>BRUSTRO-Copytinta-Coloured-Bright-Printing</t>
  </si>
  <si>
    <t>Esquire-Elite-Laundry-Basket-Colour</t>
  </si>
  <si>
    <t>Sounce-iPhone-Charging-Compatible-Devices</t>
  </si>
  <si>
    <t>Eureka-Forbes-Aquaguard-boiling-Technology</t>
  </si>
  <si>
    <t>Sounce-Adjustable-Universal-Flexible-Gooseneck</t>
  </si>
  <si>
    <t>boAt-Smartwatch-Multiple-Monitoring-Resistance</t>
  </si>
  <si>
    <t>Lifelong-LLEK15-Electric-Stainless-Warranty</t>
  </si>
  <si>
    <t>Portronics-CarPower-Charger-Output-Black</t>
  </si>
  <si>
    <t>Fire-Boltt-Smartwatch-Monitoring-Continuous-BSW005</t>
  </si>
  <si>
    <t>boAt-Type-c-A400-Cable-Carbon</t>
  </si>
  <si>
    <t>boAt-350-Cable-Carbon-Black</t>
  </si>
  <si>
    <t>AGARO-Setting-Whisking-Warranty-33554</t>
  </si>
  <si>
    <t>Bluetooth-Transmitter-Receiver-Headphones-Speakers</t>
  </si>
  <si>
    <t>rts-Adapter-Charging-Converter-compatible</t>
  </si>
  <si>
    <t>Zebronics-ZEB-90HB-Pocket-Laptop-Computers</t>
  </si>
  <si>
    <t>Virtual-Reality-Headset-Headphones-Gaming</t>
  </si>
  <si>
    <t>Racold-Pronto-3Litres-Vertical-Instant</t>
  </si>
  <si>
    <t>Noise-ColorFit-Smartwatch-Monitoring-Waterproof</t>
  </si>
  <si>
    <t>Bajaj-Splendora-Instant-Water-Heater</t>
  </si>
  <si>
    <t>Bajaj-Shakti-Heater-Multiple-Safety</t>
  </si>
  <si>
    <t>PHILIPS-Digital-HD9252-90-Technology</t>
  </si>
  <si>
    <t>Kitchen-Kit-Electric-Stainless-Protection</t>
  </si>
  <si>
    <t>Cookwell-Bullet-Mixer-Grinder-Silver</t>
  </si>
  <si>
    <t>RC802V-Compatible-43S6500FS-49S6800FS-Non-Bluetooth</t>
  </si>
  <si>
    <t>CROSSVOLT-Compatible-Charging-Supported-Devices</t>
  </si>
  <si>
    <t>Sealing-Machine-Warranty-Function-Plastic</t>
  </si>
  <si>
    <t>Zebronics-Zeb-Jaguar-Wireless-Precision-Ambidextrous</t>
  </si>
  <si>
    <t>TP-Link-Bluetooth-Receiver-UB500-Controllers</t>
  </si>
  <si>
    <t>Dealfreez-Compatible-Shockproof-Silicone-Anti-Lost</t>
  </si>
  <si>
    <t>Ambrane-Multi-Layer-Protection-Li-Polymer-Stylo</t>
  </si>
  <si>
    <t>Noise-Wireless-Equalizer-Resistance-Bluetooth</t>
  </si>
  <si>
    <t>Sui-Generis-Frother-Electric-Blender</t>
  </si>
  <si>
    <t>Electvision-Remote-Control-Compatible-Without</t>
  </si>
  <si>
    <t>TVARA-Colorful-Erasable-Electronic-Educational</t>
  </si>
  <si>
    <t>Ambrane-Multi-Layer-Protection-Li-Polymer-Stylo-10k</t>
  </si>
  <si>
    <t>Lapster-Type-Cable-computer-laptop</t>
  </si>
  <si>
    <t>Universal-Silicone-Keyboard-Protector-Keyguard</t>
  </si>
  <si>
    <t>Maharaja-Whiteline-Carbon-Standard-5200100986</t>
  </si>
  <si>
    <t>Hisense-inches-Certified-Android-43A6GE</t>
  </si>
  <si>
    <t>HOMEPACK%C2%AE-Radiant-Office-Heaters-Portable</t>
  </si>
  <si>
    <t>Classmate-Pulse-Subject-Notebook-Single</t>
  </si>
  <si>
    <t>Lenovo-Optical-Compact-Mouse-Black</t>
  </si>
  <si>
    <t>Wipro-Electric-Stainless-Automatic-VB021070</t>
  </si>
  <si>
    <t>7SEVEN-Compatible-Non-Voice-Infrared-Universal</t>
  </si>
  <si>
    <t>PC-SQUARE-Adjustable-Ergonomic-Compatible</t>
  </si>
  <si>
    <t>Connector-Converter-Adapter-Compatible-Samsung</t>
  </si>
  <si>
    <t>Lava-Notfication-recoding-Military-Certified</t>
  </si>
  <si>
    <t>KENT-POWP-Sediment-Filter-Thread-WCAP</t>
  </si>
  <si>
    <t>DIGITEK%C2%AE-DRL-14C-Temperature-Photo-Shoot-Vlogging</t>
  </si>
  <si>
    <t>Noise-ColorFit-Ultra-SE-Smartwatch</t>
  </si>
  <si>
    <t>Redragon-K617-Keyboard-Mechanical-Supported</t>
  </si>
  <si>
    <t>Croma-transfer-Durability-warranty-CRCMA0106sTC10</t>
  </si>
  <si>
    <t>Dealfreez-Compatible-Silicone-Anti-Lost-D-Black</t>
  </si>
  <si>
    <t>Cotbolt-Compatible-BN59-01312A-Shockproof-Protective</t>
  </si>
  <si>
    <t>DURACELL-Micro-braided-Charge-Cable</t>
  </si>
  <si>
    <t>DURACELL-Type-C-Micro-braided-Charge</t>
  </si>
  <si>
    <t>DURACELL-Type-C-braided-Charge-Cable</t>
  </si>
  <si>
    <t>DURACELL-Lightning-Certified-braided-Devices</t>
  </si>
  <si>
    <t>Crompton-convector-adjustable-Thermostats-Standard</t>
  </si>
  <si>
    <t>InstaCuppa-Rechargeable-Mini-Electric-Chopper</t>
  </si>
  <si>
    <t>Ambrane-Charging-Unbreakable-Braided-Connector</t>
  </si>
  <si>
    <t>Ambrane-ABDC-10-Charging-Transmission-Compatible</t>
  </si>
  <si>
    <t>Ambrane-Charging-480mbps-ABCC-100-Black-Grey</t>
  </si>
  <si>
    <t>Storio-Writing-Tablet-8-5Inch-Birthday</t>
  </si>
  <si>
    <t>PHILIPS-Fryer-HD9200-90-Technology</t>
  </si>
  <si>
    <t>Security-Bluetooth-Connection-Low-Light-Detection</t>
  </si>
  <si>
    <t>Electvision-Remote-Control-Compatible-Pairing</t>
  </si>
  <si>
    <t>Samsung-Galaxy-Bluetooth-Compatible-Android</t>
  </si>
  <si>
    <t>Hindware-Atlantic-Compacto-Instant-HI03PDW30</t>
  </si>
  <si>
    <t>House-Quirk-Reusable-Easy-Tear-Multicolour</t>
  </si>
  <si>
    <t>Kodak-inches-Certified-Android-32HDX7XPROBL</t>
  </si>
  <si>
    <t>LAPSTER-SATA-CABLE-LAPTOP-DESKTOP</t>
  </si>
  <si>
    <t>Canon-E4570-Efficient-Printing-Compatible</t>
  </si>
  <si>
    <t>Compatible-Suitable-Control-Non-Support-Netflix</t>
  </si>
  <si>
    <t>SKYTONE-Stainless-Electric-Grinders-Vegetables</t>
  </si>
  <si>
    <t>Samsung-Inches-Wondertainment-UA32T4340BKXXL-Glossy</t>
  </si>
  <si>
    <t>Croma-Inches-Ready-CREL7369-Black</t>
  </si>
  <si>
    <t>Redmi-inches-Ready-L32M6-RA-Android</t>
  </si>
  <si>
    <t>DURACELL-Charger-Qualcomm-Certified-Charge</t>
  </si>
  <si>
    <t>Empty-Trigger-Plastic-Spray-Bottle</t>
  </si>
  <si>
    <t>realme-narzo-Mint-Green-Storage</t>
  </si>
  <si>
    <t>Glen-Electric-Multi-Cooker-Boiler</t>
  </si>
  <si>
    <t>Eureka-Forbes-Powerful-Technology-GFCDSFSVL00000</t>
  </si>
  <si>
    <t>AGARO-Portable-Capacity-Automatic-33603</t>
  </si>
  <si>
    <t>Charging-Certified-Lightning-Transfer-Iphone12</t>
  </si>
  <si>
    <t>HP-150-Ambidextrous-Wireless-Mouse</t>
  </si>
  <si>
    <t>HP-330-Wireless-Keyboard-Mouse</t>
  </si>
  <si>
    <t>Redmi-9A-Sport-Octa-core-Processor</t>
  </si>
  <si>
    <t>Portronics-Ruffpad-Multicolor-8-5-inch-Handwriting</t>
  </si>
  <si>
    <t>Redmi-Activ-Carbon-Black-Storage</t>
  </si>
  <si>
    <t>ZEBRONICS-Zeb-Evolve-Supporting-Metallic-Blue</t>
  </si>
  <si>
    <t>OpenTech%C2%AE-Military-Grade-Tempered-Protector-Installation</t>
  </si>
  <si>
    <t>Lifelong-LLMG93-Stainless-Liquidizing-Warranty</t>
  </si>
  <si>
    <t>Inalsa-Electric-Heater-Hotty-Certification</t>
  </si>
  <si>
    <t>Remote-Compatible-Samsung-Control-Works</t>
  </si>
  <si>
    <t>Venus-Weighing-Warranty-Included-Capacity</t>
  </si>
  <si>
    <t>PHILIPS-Coffee-HD7432-20-Medium</t>
  </si>
  <si>
    <t>BESTOR%C2%AE-48Gbps-9-80FT-Braided-Cord-4K</t>
  </si>
  <si>
    <t>Smashtronics%C2%AE-Silicone-Firestick-Control-Shockproof</t>
  </si>
  <si>
    <t>PROLEGEND%C2%AE-PL-T002-Universal-Stand-Screen</t>
  </si>
  <si>
    <t>inches-Horizon-Android-L40M6-EI-Black</t>
  </si>
  <si>
    <t>PrettyKrafts-Laundry-Foldable-Multipurpose-Slanting</t>
  </si>
  <si>
    <t>REDMI-Sport-Carbon-Black-RAM</t>
  </si>
  <si>
    <t>Wayona-Lightning-Certified-charging-Braided</t>
  </si>
  <si>
    <t>Amozo-Cover-iPhone-Polycarbonate-Transparent</t>
  </si>
  <si>
    <t>Havells-Zella-Immersion-Watts-White</t>
  </si>
  <si>
    <t>NutriPro-Bullet-Juicer-Grinder-Blades</t>
  </si>
  <si>
    <t>Borosil-Electric-Vegetables-Transparent-Stainless</t>
  </si>
  <si>
    <t>Macmillan-Aquafresh-Micron-Filter-Purifier</t>
  </si>
  <si>
    <t>Electvision-Compatible-verification-coustmer-7738090464</t>
  </si>
  <si>
    <t>Remover-Clothes-Extractor-Battery-Removing</t>
  </si>
  <si>
    <t>inches-Full-Android-L43M6-INC-Black</t>
  </si>
  <si>
    <t>Motorola-keypad-Mobile-Expandable-Battery</t>
  </si>
  <si>
    <t>boAt-LTG-550v3-Lightning-Resistance</t>
  </si>
  <si>
    <t>Upgraded-Precision-Sensitivity-Rejection-Adsorption</t>
  </si>
  <si>
    <t>Portronics-Konnect-POR-1403-Charging-Function</t>
  </si>
  <si>
    <t>Portronics-Konnect-POR-1401-Charging-Function</t>
  </si>
  <si>
    <t>Remover-Sweaters-Blankets-Jackets-Carpets</t>
  </si>
  <si>
    <t>Rico-Japanese-Technology-Rechargeable-Replacement</t>
  </si>
  <si>
    <t>Candes-Gloster-Silent-Blower-Heater</t>
  </si>
  <si>
    <t>7SEVENTM-Compatible-Replacement-Original-BN59-01259E</t>
  </si>
  <si>
    <t>Sony-TV-Remote-Compatible-Control</t>
  </si>
  <si>
    <t>Smart-Camera-Coverage-Intruder-Google</t>
  </si>
  <si>
    <t>BONIRY-Waffle-Maker-Inch-Watts</t>
  </si>
  <si>
    <t>Skadioo-Accessories-Receiver-Compatible-dongle</t>
  </si>
  <si>
    <t>Redmi-Note-11T-5G-Dimensity</t>
  </si>
  <si>
    <t>Redmi-Note-11T-5G-Aquamarine</t>
  </si>
  <si>
    <t>IKEA-Frother-Coffee-Drinks-Black</t>
  </si>
  <si>
    <t>Lifelong-LLQH922-Certified-Overheating-Protection</t>
  </si>
  <si>
    <t>Realme-Smart-TV-Stick-4K</t>
  </si>
  <si>
    <t>KRISONS-Multimedia-Standing-Bluetooth-Connectivity</t>
  </si>
  <si>
    <t>LOHAYA-Assistant-Compatible-Xstream-Function</t>
  </si>
  <si>
    <t>Lifelong-LLFH921-Overheating-Protection-Certified</t>
  </si>
  <si>
    <t>Borosil-Volcano-Filled-Radiator-Heater</t>
  </si>
  <si>
    <t>Portronics-MPORT-Type-Ports-Transfer</t>
  </si>
  <si>
    <t>Portronics-MPORT-Ports-USB-Connector</t>
  </si>
  <si>
    <t>KHAITAN-AVAANTE-KA-2013-Halogen-Heater</t>
  </si>
  <si>
    <t>Wings-Phantom-Indicator-Bluetooth-Playtime</t>
  </si>
  <si>
    <t>Bajaj-Jars-Mixer-Grinder-White</t>
  </si>
  <si>
    <t>Inches-Ultra-Smart-Android-L43M6-ES</t>
  </si>
  <si>
    <t>Dualband-1200Mbps-Frequency-Directional-app-Parental</t>
  </si>
  <si>
    <t>Tecno-Spark-8T-Expandable-64GB</t>
  </si>
  <si>
    <t>7SEVENTM-Universal-Replacement-Original-AKB75095303</t>
  </si>
  <si>
    <t>7SEVENTM-Universal-Replacement-Original-Television</t>
  </si>
  <si>
    <t>SaiEllin-Heater-Portable-Bedroom-Compact</t>
  </si>
  <si>
    <t>boAt-Display-Multiple-Monitoring-Charcoal</t>
  </si>
  <si>
    <t>Samsung-microSDXC-Memory-Adapter-MB-MC64KA</t>
  </si>
  <si>
    <t>Samsung-microSDXC-Memory-Adapter-MB-MC128KA</t>
  </si>
  <si>
    <t>Havells-Glaze-Pearl-Ivory-Ceiling</t>
  </si>
  <si>
    <t>SAIELLIN-Clothes-Sweater-Defuzzer-Trimmer</t>
  </si>
  <si>
    <t>Amozo-iPhone-13-Polycarbonate-Transparent</t>
  </si>
  <si>
    <t>INOVERA-Extended-Rubber-Stitched-Computer</t>
  </si>
  <si>
    <t>Bajaj-New-Shakti-Neo-Storage</t>
  </si>
  <si>
    <t>Airdopes-141-Playtime-Resistance-Bluetooth</t>
  </si>
  <si>
    <t>DASITON-Flexible-Ambient-Portable-Outdoor</t>
  </si>
  <si>
    <t>CookJoy-CJ1600WPC-Induction-cooktop-Black</t>
  </si>
  <si>
    <t>Noise-ColorFit-Bluetooth-Resolution-Smartwatch</t>
  </si>
  <si>
    <t>Boult-Audio-Bluetooth-Resistant-Assistant</t>
  </si>
  <si>
    <t>Hilton-Quartz-Heater-Watt-Certified</t>
  </si>
  <si>
    <t>Flix-Micro-Cable-Smartphone-Black</t>
  </si>
  <si>
    <t>FLiX-Charging-480Mbps-Devices-XCD-M11</t>
  </si>
  <si>
    <t>FLiX-Charging-480Mbps-Devices-XCD-C12</t>
  </si>
  <si>
    <t>Charger-Certified-Charging-Adaptor-Cellular</t>
  </si>
  <si>
    <t>Beetel-Smartphone-Charging-480Mbps-Xcd-C12</t>
  </si>
  <si>
    <t>Bulfyss-Rechargeable-Effectively-Cashmere-Warranty</t>
  </si>
  <si>
    <t>Sansui-Certified-Android-JSW55ASUHD-Mystique</t>
  </si>
  <si>
    <t>CP-PLUS-Intelligent-Compatible-Communication</t>
  </si>
  <si>
    <t>Sansui-inches-JSY32SKHD-Bezel-less-Design</t>
  </si>
  <si>
    <t>Boult-Audio-Bluetooth-Environmental-Cancellation</t>
  </si>
  <si>
    <t>LG-Convertible-Anti-Virus-Protection-PS-Q19YNZE</t>
  </si>
  <si>
    <t>InstaCuppa-Portable-Smoothie-Crushing-Rechargeable</t>
  </si>
  <si>
    <t>Noise-ColorFit-Monitoring-Smartwatches-Electric</t>
  </si>
  <si>
    <t>Noise-ColorFit-Display-Monitoring-Smartwatches</t>
  </si>
  <si>
    <t>POCO-C31-Royal-Blue-RAM</t>
  </si>
  <si>
    <t>POCO-C31-Shadow-Gray-RAM</t>
  </si>
  <si>
    <t>AGARO-Ultrasonic-Humidifier-4-5Litres-Adjustable</t>
  </si>
  <si>
    <t>Noise-ColorFit-Bluetooth-Monitoring-SmartWatch</t>
  </si>
  <si>
    <t>Melbon-Blower-Heater-2000-Watt-White</t>
  </si>
  <si>
    <t>Lenovo-Megapixel-Ultra-Wide-Rotation-Plug-n-Play</t>
  </si>
  <si>
    <t>Wembley-LCD-Writing-Tablet-8-5</t>
  </si>
  <si>
    <t>WeCool-C1-Technology-Windshield-Extendable</t>
  </si>
  <si>
    <t>7SEVENTM-Bluetooth-Command-Compatible-Control</t>
  </si>
  <si>
    <t>Goodscity-Garment-Steamer-Clothes-Steam</t>
  </si>
  <si>
    <t>Airdopes-181-Playtime-Bluetooth-Wireless</t>
  </si>
  <si>
    <t>Kodak-inches-Android-50UHDX7XPROBL-Bezel-Less</t>
  </si>
  <si>
    <t>Noise-Bluetooth-Calling-Function-Monitoring</t>
  </si>
  <si>
    <t>realme-Charging-Micro-USB-Cable-Braided</t>
  </si>
  <si>
    <t>Lenovo-Tangle-free-Aramid-braided-1-2m-transmission-certified</t>
  </si>
  <si>
    <t>Robustrion-Samsung-10-5-inch-2022</t>
  </si>
  <si>
    <t>OnePlus-inches-Smart-Android-Black</t>
  </si>
  <si>
    <t>OnePlus-inches-Ready-Smart-Android</t>
  </si>
  <si>
    <t>Portronics-Konnect-Charge-Charging-Resistant</t>
  </si>
  <si>
    <t>Portronics-Konnect-Charging-Resistant-Braided</t>
  </si>
  <si>
    <t>Wayona-Charging-Cable-Compatible-Samsung</t>
  </si>
  <si>
    <t>Redmi-Storage-Qualcomm%C2%AE-SnapdragonTM-Included</t>
  </si>
  <si>
    <t>Redmi-Horizon-Qualcomm%C2%AE-SnapdragonTM-Included</t>
  </si>
  <si>
    <t>Redmi-Starburst-Qualcomm%C2%AE-SnapdragonTM-Included</t>
  </si>
  <si>
    <t>Candes-BlowHot-Silent-Blower-Heater</t>
  </si>
  <si>
    <t>akiara-Machine-Stitching-extension-adapter</t>
  </si>
  <si>
    <t>Gizga-Essentials-Compatible-Smartphone-Security</t>
  </si>
  <si>
    <t>10WERUN-Bluetooth-Smartwatch-Wireless-Fitness</t>
  </si>
  <si>
    <t>Redmi-inches-Ultra-Android-L43R7-7AIN</t>
  </si>
  <si>
    <t>Fire-Boltt-Bluetooth-Smartwatch-Monitoring-Assistant</t>
  </si>
  <si>
    <t>realme-Storage-Processor-Triple-Display</t>
  </si>
  <si>
    <t>7SEVENTM-Compatible-Android-Original-Replacement</t>
  </si>
  <si>
    <t>138-8-inches-Ultra-Android-L55M6-ES</t>
  </si>
  <si>
    <t>boAt-A750-Tangle-free-Transmission-Rebellious</t>
  </si>
  <si>
    <t>boAt-A750-Resistant-Tangle-free-Transmission</t>
  </si>
  <si>
    <t>Sounce-Type-C-Compatible-Smartphone-Charging</t>
  </si>
  <si>
    <t>Amazon-Brand-Charging-Suitable-Supported</t>
  </si>
  <si>
    <t>Handheld-Powerful-Filtration-Lightweight-Accessories</t>
  </si>
  <si>
    <t>FABWARE-Lint-Remover-Clothes-Furniture</t>
  </si>
  <si>
    <t>Zebronics-Zeb-Buds-30-Multifunction-Lightweight</t>
  </si>
  <si>
    <t>Sounce-Protective-Case-Xtend-Unbreakable</t>
  </si>
  <si>
    <t>CROMPTON-Sapphira-Ultra-Ceiling-Lustre</t>
  </si>
  <si>
    <t>Swiss-Military-VC03-Wireless-Collection</t>
  </si>
  <si>
    <t>Redmi-Stealth-Additional-Exchange-Included</t>
  </si>
  <si>
    <t>Redmi-Phantom-Additional-Exchange-Included</t>
  </si>
  <si>
    <t>FLiX-Charger-Charging-Adapter-More-Black</t>
  </si>
  <si>
    <t>Dell-Wireless-Keyboard-Mouse-Spill-Resistant</t>
  </si>
  <si>
    <t>TCL-inches-Certified-Android-40S6505</t>
  </si>
  <si>
    <t>Amazfit-Version-Always-Display-Monitoring</t>
  </si>
  <si>
    <t>Western-Digital-Green-240GB-Internal</t>
  </si>
  <si>
    <t>Charger-Multi-Layer-Protection-Certified-Charging</t>
  </si>
  <si>
    <t>Cotbolt-Silicone-Protective-Shockproof-Waterproof</t>
  </si>
  <si>
    <t>Samsung-Storage-6000mAh-Purchased-Separately</t>
  </si>
  <si>
    <t>Samsung-Mystique-Storage-Purchased-Separately</t>
  </si>
  <si>
    <t>V-smash-Firestick-Remote</t>
  </si>
  <si>
    <t>boAt-Wave-Lite-Smartwatch-Activity</t>
  </si>
  <si>
    <t>boAt-Wave-Lite-Smartwatch-Multiple</t>
  </si>
  <si>
    <t>Nokia-105-Single-Keypad-Wireless</t>
  </si>
  <si>
    <t>Nokia-105-Single-Wireless-Charcoal</t>
  </si>
  <si>
    <t>Portronics-Ruffpad-Re-Writable-Writing-Battery</t>
  </si>
  <si>
    <t>OnePlus-43-inches-Android-Pro</t>
  </si>
  <si>
    <t>Amazon-Basics-Charger-Micro-Cable</t>
  </si>
  <si>
    <t>Tesora-Electric-Stainless-Protection-White</t>
  </si>
  <si>
    <t>Amazon-Brand-Solimo-Charging-Cable</t>
  </si>
  <si>
    <t>Supreme-Pressure-Portable-Cleaning-Purpose</t>
  </si>
  <si>
    <t>Havells-Gatik-400mm-Pedestal-White</t>
  </si>
  <si>
    <t>SaleOn-Charcoal-Electric-Appliances-Mix-colors</t>
  </si>
  <si>
    <t>Lapster-Micro-SuperSpeed-hard-cable</t>
  </si>
  <si>
    <t>STRIFF-Android-Portable-Foldable-Stand-Perfect</t>
  </si>
  <si>
    <t>Duracell-Lightning-Certified-Braided-Charging</t>
  </si>
  <si>
    <t>Themisto-TH-WS20-Digital-Weighing-Stainless</t>
  </si>
  <si>
    <t>Cordless-resistant-soleplate-Vertical-Horizontal</t>
  </si>
  <si>
    <t>Crompton-InstaBliss-Instant-Heater-Advanced</t>
  </si>
  <si>
    <t>Sony-Bravia-inches-Google-KD-65X74K</t>
  </si>
  <si>
    <t>OnePlus-Forest-Green-Storage-SuperVOOC</t>
  </si>
  <si>
    <t>iFFALCON-inches-Ready-Smart-TV-32F53</t>
  </si>
  <si>
    <t>Lifelong-LLMG23-500-Watt-Liquidizing-Stainless</t>
  </si>
  <si>
    <t>Ikea-PRODUKT-Milk-frother-Frother-Handheld</t>
  </si>
  <si>
    <t>boAt-Airdopes-191G-Wireless-Appealing</t>
  </si>
  <si>
    <t>USB-Cable-Micro-Type-30cm</t>
  </si>
  <si>
    <t>SanDisk-Extreme-Video-Mirrorless-Cameras</t>
  </si>
  <si>
    <t>Portable-Hairball-Epilator-Removing-Furniture</t>
  </si>
  <si>
    <t>Redmi-Storage-Battery-Finger-Booster</t>
  </si>
  <si>
    <t>Redmi-Charcoal-Storage-Battery-Booster</t>
  </si>
  <si>
    <t>Xiaomi-22-5W-Fast-Charger-Cable</t>
  </si>
  <si>
    <t>AGARO-Regal-Electric-Ceramic-functions</t>
  </si>
  <si>
    <t>7SEVEN%C2%AE-Compatible-Control-Replacement-Original</t>
  </si>
  <si>
    <t>Samsung-Storage-sAmoled-Purchased-Separately</t>
  </si>
  <si>
    <t>SM1301-Sandwich-Detachable-Plates-Waffle</t>
  </si>
  <si>
    <t>FYA-Handheld-Cordless-Wireless-Rechargeable</t>
  </si>
  <si>
    <t>STRIFF-Adjustable-Ventilated-Ergonomic-Compatibility</t>
  </si>
  <si>
    <t>Snapdragon-Resolution-Refresh-27-81Cm-Display</t>
  </si>
  <si>
    <t>Pigeon-Powerful-Stainless-Grinding-Polycarbonate</t>
  </si>
  <si>
    <t>Pigeon-Stainless-boiling-Instant-Noodles</t>
  </si>
  <si>
    <t>Noise-Bluetooth-Wireless-30-Hours-Instacharge</t>
  </si>
  <si>
    <t>Shopoflux-Silicone-Remote-Cover-Xiaomi</t>
  </si>
  <si>
    <t>LG-inches-Ready-32LQ576BPSA-Ceramic</t>
  </si>
  <si>
    <t>Sony-Headphones-Customizable-Equalizer-DSEE-Upscale</t>
  </si>
  <si>
    <t>Aquaguard-purification-municipal-Eureka-Forbes</t>
  </si>
  <si>
    <t>Ambrane-Charging-Neckband-Wireless-ACT</t>
  </si>
  <si>
    <t>Ambrane-Charging-Neckband-Wireless-ACM</t>
  </si>
  <si>
    <t>Fire-Boltt-Smartwatch-Bluetooth-Calling-Assistance</t>
  </si>
  <si>
    <t>Fire-Boltt-Ninja-Smartwatch-Sports-Tracking</t>
  </si>
  <si>
    <t>Fire-Boltt-Smartwatch-Sports-Tracking-Silver</t>
  </si>
  <si>
    <t>Fire-Boltt-Bluetooth-Calling-Monitoring-Functionality</t>
  </si>
  <si>
    <t>Amazon-Basics-Multipurpose-Foldable-Laptop</t>
  </si>
  <si>
    <t>STRIFF-Flexible-Silicone-Protector-Computers</t>
  </si>
  <si>
    <t>Anjaney-Enterprise-Multipurpose-Breakfast-Ergonomic</t>
  </si>
  <si>
    <t>TTK-Prestige-Limited-Grinder-1200ml</t>
  </si>
  <si>
    <t>Wireless-Connection-Battery-Ambidextrous-Suitable</t>
  </si>
  <si>
    <t>Croma-Weilburger-Soleplate-Coating-CRSHAH702SIR11</t>
  </si>
  <si>
    <t>TCL-inches-Certified-Android-32S615</t>
  </si>
  <si>
    <t>Ambrane-Adjustment-Compatibility-Multipurpose-Anti-Skid</t>
  </si>
  <si>
    <t>TCL-inches-Certified-Android-32S5205</t>
  </si>
  <si>
    <t>Noise-ColorFit-Bluetooth-Fully-Functional-Brightness</t>
  </si>
  <si>
    <t>Amazon-Basics-Adjustable-Thermostat-certified</t>
  </si>
  <si>
    <t>KNYUC-MART-Electric-Compact-Adjustable</t>
  </si>
  <si>
    <t>ZEBRONICS-Zeb-Astra-20-Wireless-Rechargeable</t>
  </si>
  <si>
    <t>Samsung-Emerald-Storage-Purchased-Separately</t>
  </si>
  <si>
    <t>Samsung-inches-Crystal-Ultra-UA43AUE65AKXXL</t>
  </si>
  <si>
    <t>Samsung-inches-Crystal-Ultra-UA55AUE65AKXXL</t>
  </si>
  <si>
    <t>VW-Playwall-Frameless-Android-VW3251</t>
  </si>
  <si>
    <t>ECOVACS-Robotic-Powerful-Advanced-Technology</t>
  </si>
  <si>
    <t>Boult-Audio-Environmental-Cancellation-Bluetooth</t>
  </si>
  <si>
    <t>Dura-Clean-Plus-Filtration-Accessories</t>
  </si>
  <si>
    <t>Spigen-Hybrid-Compatible-Carbonate-Crystal</t>
  </si>
  <si>
    <t>Acer-inches-Ready-Android-AR32AR2841HDFL</t>
  </si>
  <si>
    <t>Acer-inches-Ultra-Android-AR43AR2851UDFL</t>
  </si>
  <si>
    <t>Acer-inches-Ultra-Android-AR55AR2851UDFL</t>
  </si>
  <si>
    <t>Acer-inches-Ultra-Android-AR50AR2851UDFL</t>
  </si>
  <si>
    <t>Noise-Wireless-Instacharge-Bluetooth-Breathing</t>
  </si>
  <si>
    <t>Portronics-Konnect-Functional-Resistant-Braided</t>
  </si>
  <si>
    <t>Toshiba-inches-Android-43V35KP-Silver</t>
  </si>
  <si>
    <t>Egg-Boiler-Electric-Automatic-Steaming</t>
  </si>
  <si>
    <t>Crucial-500GB-PCIe-NAND-3500MB</t>
  </si>
  <si>
    <t>Zebronics-Zeb-Sound-N1-Bluetooth-Assistant</t>
  </si>
  <si>
    <t>Portronics-Wireless-Optical-Orientation-Adjustable</t>
  </si>
  <si>
    <t>Prolet-Classic-Bumper-Samsung-Protector</t>
  </si>
  <si>
    <t>Hisense-inches-Bezelless-Google-50A6H</t>
  </si>
  <si>
    <t>Robustrion-Anti-Scratch-Smudge-Tempered-Protector</t>
  </si>
  <si>
    <t>Shakti-Technology-S5-Pressure-Machine</t>
  </si>
  <si>
    <t>electric-Kettle-Double-Triple-Protection</t>
  </si>
  <si>
    <t>SanDisk-Extreme-microSD-Smartphones-Action</t>
  </si>
  <si>
    <t>Wipro-Sandwich-function-SW-warranty-Standard</t>
  </si>
  <si>
    <t>WeCool-Navigation-Locking-Gripping-Rotation</t>
  </si>
  <si>
    <t>SWAPKART-Charging-Compatible-iPhone-Devices</t>
  </si>
  <si>
    <t>Amazon-Basics-Electric-Kettle-Stainless</t>
  </si>
  <si>
    <t>Lapster-Gaming-Nonslip-Laptop-Computer</t>
  </si>
  <si>
    <t>Lenovo-IdeaPad-Warranty-Platinum-81X800LGIN</t>
  </si>
  <si>
    <t>Noise-ColorFit-Bluetooth-Calling-Metallic</t>
  </si>
  <si>
    <t>Boult-Audio-Lightning-Environmental-Cancellation</t>
  </si>
  <si>
    <t>Boult-Audio-Equalizer-Cancellation-Bluetooth</t>
  </si>
  <si>
    <t>OnePlus-Nord-Jade-128GB-Storage</t>
  </si>
  <si>
    <t>OnePlus-Nord-Shadow-128GB-Storage</t>
  </si>
  <si>
    <t>OnePlus-Nord-Jade-256GB-Storage</t>
  </si>
  <si>
    <t>EN-LIGNE-Adjustable-Tabletop-Compatible</t>
  </si>
  <si>
    <t>Hair-Removers-Laundry-Remover-Reusable</t>
  </si>
  <si>
    <t>OnePlus-50-inches-Android-Pro</t>
  </si>
  <si>
    <t>FLiX-Charging-480Mbps-Andriod-XCD-FPM01</t>
  </si>
  <si>
    <t>Fire-Boltt-Bluetooth-Assistance-Calculator-Monitoring</t>
  </si>
  <si>
    <t>Fire-Boltt-Smartwatch-Resolution-Connection-Assistance</t>
  </si>
  <si>
    <t>FLiX-Charging-480Mbps-Andriod-Devices</t>
  </si>
  <si>
    <t>Ambrane-BCL-15-Lightning-Cable-Smartphone</t>
  </si>
  <si>
    <t>Fire-Boltt-Phoenix-Bluetooth-Calling-Monitoring</t>
  </si>
  <si>
    <t>AGARO-Double-Layered-Boiling-Protection</t>
  </si>
  <si>
    <t>Crompton-Gracee-Instant-Heater-Geyser</t>
  </si>
  <si>
    <t>LG-inches-Ultra-55UQ7500PSF-Ceramic</t>
  </si>
  <si>
    <t>LG-inches-Ultra-43UQ7500PSF-Ceramic</t>
  </si>
  <si>
    <t>Karbonn-Millennium-KJW32SKHD-Phantom-Bezel-Less</t>
  </si>
  <si>
    <t>Karbonn-Millennium-KJW32NSHDF-Phantom-Bezel-Less</t>
  </si>
  <si>
    <t>WeCool-Unbreakable-Charging-Purpose-iPhone</t>
  </si>
  <si>
    <t>Samsung-Midnight-Storage-5000mAh-Battery</t>
  </si>
  <si>
    <t>Samsung-Galaxy-Storage-6000mAh-Battery</t>
  </si>
  <si>
    <t>Samsung-Stardust-Storage-6000mAh-Battery</t>
  </si>
  <si>
    <t>Samsung-Galaxy-Storage-5000mAh-Battery</t>
  </si>
  <si>
    <t>Samsung-Stardust-Storage-5000mAh-Battery</t>
  </si>
  <si>
    <t>Samsung-Midnight-Storage-6000mAh-Battery</t>
  </si>
  <si>
    <t>Lapster-camera-usb2-0-External-Readers</t>
  </si>
  <si>
    <t>pTron-3-5Amps-Charging-480Mbps-Smartphones</t>
  </si>
  <si>
    <t>pTron-3-4Amps-Multifunction-Charging-Tangle-free</t>
  </si>
  <si>
    <t>Ikea-45454-IKEA-Frother-Milk</t>
  </si>
  <si>
    <t>Kitchenwell-Plastic-Keeping-Kitchen-Multi-Color</t>
  </si>
  <si>
    <t>Kitchenwell-Multipurpose-Portable-Electronic-Scale</t>
  </si>
  <si>
    <t>pTron-Charging-480Mbps-Durable-1-Meter</t>
  </si>
  <si>
    <t>pTron-Charging-480Mbps-Durable-Smartphone</t>
  </si>
  <si>
    <t>Instant-Vortex-2QT-EvenCrispTM-Technology</t>
  </si>
  <si>
    <t>PTron-Force-Bluetooth-Smartwatch-Waterproof</t>
  </si>
  <si>
    <t>Compatible-I-Phone13-I-Phone11-Only-Adapter</t>
  </si>
  <si>
    <t>Tecno-Spark-Storage-Expandable-Processor</t>
  </si>
  <si>
    <t>Wolpin-Roller-Sheets-Remove-Clothes</t>
  </si>
  <si>
    <t>boAt-Wave-Call-Dedicated-Multi-Sport</t>
  </si>
  <si>
    <t>Wayona-Braided-Charging-Lightening-Compatible</t>
  </si>
  <si>
    <t>Noise-Bluetooth-Calling-Display-Assistant</t>
  </si>
  <si>
    <t>Moonwalk-Wireless-Titanium-Experience-Charging</t>
  </si>
  <si>
    <t>KENT-Electric-Steamer-Vegetables-Stainless</t>
  </si>
  <si>
    <t>Noise-Bluetooth-Calling-Tracking-Detection</t>
  </si>
  <si>
    <t>SM1515NEW-Sandwich-Floating-Hinges-1000Watt</t>
  </si>
  <si>
    <t>OnePlus-Moonstone-Black-128GB-Storage</t>
  </si>
  <si>
    <t>POPIO-Compatible-iPhone-Transparent-Installation</t>
  </si>
  <si>
    <t>CEDO-OnePlus-Charging-Compatible-Devices</t>
  </si>
  <si>
    <t>beatXP-Multipurpose-Portable-Electronic-Weighing</t>
  </si>
  <si>
    <t>LS-LAPSTER-Quality-Assured-Biometric</t>
  </si>
  <si>
    <t>Lapster-mantra-cable-data-black</t>
  </si>
  <si>
    <t>Zebronics-CU3100V-charging-capacity-durability</t>
  </si>
  <si>
    <t>Zebronics-charging-capacity-durability-Black</t>
  </si>
  <si>
    <t>Gadgetronics-Weighing-Warranty-Batteries-Included</t>
  </si>
  <si>
    <t>Noise-Advanced-Bluetooth-Brightness-Smartwatch</t>
  </si>
  <si>
    <t>MI-inches-Ready-Android-L32M7-5AIN</t>
  </si>
  <si>
    <t>MI-inches-Smart-Android-L43M7-EAIN</t>
  </si>
  <si>
    <t>MI-inches-Smart-Android-Bezel-Less</t>
  </si>
  <si>
    <t>SKE-Portable-Multifunction-Laptop-Table-Children</t>
  </si>
  <si>
    <t>VU-inches-Premium-Smart-43GA</t>
  </si>
  <si>
    <t>Nokia-8210-4G-Display-Wireless</t>
  </si>
  <si>
    <t>Proven%C2%AE-Copper-ADJUSTER-Purifier-Technology</t>
  </si>
  <si>
    <t>Green-Tales-Sealer-Impulse-Machine-Packaging</t>
  </si>
  <si>
    <t>Havells-Quartz-Settings-Product-Warranty</t>
  </si>
  <si>
    <t>Tokdis-MX-1-Bluetooth-Calling-Smartwatch</t>
  </si>
  <si>
    <t>Heavyweight-Automatic-bacterial-Weilburger-Soleplate</t>
  </si>
  <si>
    <t>Lightweight-Automatic-bacterial-Weilburger-Soleplate</t>
  </si>
  <si>
    <t>oraimo-Charging-Syncing-Indicator-Compatible</t>
  </si>
  <si>
    <t>Electric-Handheld-BLACK-COFFEE-BEATER</t>
  </si>
  <si>
    <t>Compatible-Pixel-6a-Military-Grade-Anti-Explosion</t>
  </si>
  <si>
    <t>MI-inches-Ready-Android-L32M7-EAIN</t>
  </si>
  <si>
    <t>AmazonBasics-Lightning-Aluminum-Certified-Charging</t>
  </si>
  <si>
    <t>Amazon-Basics-Lightning-Certified-Charging</t>
  </si>
  <si>
    <t>Airtel-Pack-Entertainment-Installation-Months</t>
  </si>
  <si>
    <t>Pigeon-Healthifry-Circulation-Technology-Non-Stick</t>
  </si>
  <si>
    <t>Generation-Space-Saving-Solution-Management-Speakers</t>
  </si>
  <si>
    <t>Zuvexa-Poacher-Automatic-Steaming-Multicolor</t>
  </si>
  <si>
    <t>KENT-Chopper-B-Stainless-Transparent-Anti-Skid</t>
  </si>
  <si>
    <t>Larrito-Humidifiers-Humidifier-humidifiers-HUMIDIFIRE</t>
  </si>
  <si>
    <t>Acer-inches-Ready-Android-AR32AR2841HDSB</t>
  </si>
  <si>
    <t>Acer-inches-Ultra-Android-AR55AR2851UDPRO</t>
  </si>
  <si>
    <t>Wireless-Generation-Sensitive-Rejection-Compatible</t>
  </si>
  <si>
    <t>WeCool-Reinforced-Function-Bluetooth-Compatible</t>
  </si>
  <si>
    <t>Eopora-Ceramic-Heating-Bedroom-Electric</t>
  </si>
  <si>
    <t>Handheld-Electric-Vegetable-Wireless-Processor</t>
  </si>
  <si>
    <t>STRIFF-230X190X3mm-Waterproof-Premium-Textured-Compatible</t>
  </si>
  <si>
    <t>V-Guard-Instant-Heating-White-Blue-Warranty</t>
  </si>
  <si>
    <t>Amazon-Blender-Stainless-Blending-ISI-Marked</t>
  </si>
  <si>
    <t>VU-inches-GloLED-Google-55GloLED</t>
  </si>
  <si>
    <t>Acer-inches-Ready-AR32NSV53HD-Black</t>
  </si>
  <si>
    <t>VU-inches-Premium-Ultra-Smart</t>
  </si>
  <si>
    <t>Redmi-Meadow-Design-Dimensity-5000mAh</t>
  </si>
  <si>
    <t>Redmi-Thunder-Storage-Dimensity-5000mAh</t>
  </si>
  <si>
    <t>IONIX-Tap-Multilayer-Filter-Filter-Pack</t>
  </si>
  <si>
    <t>Tuarso-High-Speed-Compatible-Television-Projectors</t>
  </si>
  <si>
    <t>Amazon-Basics-8-5-inch-Writing-Drawing</t>
  </si>
  <si>
    <t>Redmi-Segment-5000mAh-Battery-Leather</t>
  </si>
  <si>
    <t>Redmi-Storage-Segment-5000mAh-Battery</t>
  </si>
  <si>
    <t>SHREENOVA-Bluetooth-Fitness-Activity-Tracker</t>
  </si>
  <si>
    <t>LAPSTER-Protectors-Charger-Protector-Computers</t>
  </si>
  <si>
    <t>Shakti-Technology-S3-Pressure-Cleaning</t>
  </si>
  <si>
    <t>VU-inches-GloLED-Google-65GloLED</t>
  </si>
  <si>
    <t>Acer-inches-Android-Smart-AR40AR2841FDFL</t>
  </si>
  <si>
    <t>Hindware-Atlantic-Instant-Heating-Stainless</t>
  </si>
  <si>
    <t>Caldipree-Silicone-Compatible-BN68-13897A-2022-BLACK</t>
  </si>
  <si>
    <t>SupCares-Adjustable-Aluminium-Ventilated-Foldable</t>
  </si>
  <si>
    <t>Livpure-Glo-Star-RO-Mineraliser</t>
  </si>
  <si>
    <t>Basesailor-2nd-generation-Firestick-Remote</t>
  </si>
  <si>
    <t>Samsung-Galaxy-Prime-Light-Blue</t>
  </si>
  <si>
    <t>OnePlus-Display-Refresh-Multiple-Midnight</t>
  </si>
  <si>
    <t>Activa-Heat-Max-Watts-Heater-White</t>
  </si>
  <si>
    <t>SanDisk-Ultra%C2%AE-microSDXCTM-Warranty-Smartphones</t>
  </si>
  <si>
    <t>Lapster-Caddy-Optical-Drive-Laptop</t>
  </si>
  <si>
    <t>Activa-Nutri-Mixer-Grinder-Lasting</t>
  </si>
  <si>
    <t>Fire-Boltt-Bluetooth-Calling-Assistance-Resolution</t>
  </si>
  <si>
    <t>Personal-Blender-Portable-Battery-Smoothies</t>
  </si>
  <si>
    <t>Ambrane-Unbreakable-Charging-RCT15-Supports</t>
  </si>
  <si>
    <t>Cablet-Portable-External-Enclosure-Tool-Free</t>
  </si>
  <si>
    <t>Lifelong-LLQH925-settings-operation-Indicator</t>
  </si>
  <si>
    <t>Noise-ColorFit-Bluetooth-instacharge-Functional</t>
  </si>
  <si>
    <t>LONAXA-Travel-Rechargeable-Fruit-Juicer</t>
  </si>
  <si>
    <t>HB-Adjustable-Aluminum-Foldable-Adjustment</t>
  </si>
  <si>
    <t>Portronics-Multimedia-Wireless-Keyboard-Technology</t>
  </si>
  <si>
    <t>AVNISH-Water-Filter-Layer-Filtration</t>
  </si>
  <si>
    <t>Remote-Control-Compatible-Amazon-basesailor</t>
  </si>
  <si>
    <t>Aquadpure-Copper-RO-Automatic-Controller</t>
  </si>
  <si>
    <t>Aquadpure-Copper-ADJUSTER-Purifier-Technology</t>
  </si>
  <si>
    <t>Kitchengenixs-Waffle-Maker-Inch-Watts</t>
  </si>
  <si>
    <t>AGARO-Rechargeable-Sweaters-Blankets-Curtains</t>
  </si>
  <si>
    <t>Induction-Cooktop-Overheat-Protection-Certified</t>
  </si>
  <si>
    <t>Portable-Rechargeable-Smoothies-Vegetables-BOTTLE</t>
  </si>
  <si>
    <t>Zuvexa-Rechargeable-Electric-Foam-Maker</t>
  </si>
  <si>
    <t>WZATCO-Pixel-Portable-Projector-Compatible</t>
  </si>
  <si>
    <t>FIGMENT-Rechargeable-Decoration-ENTERPRISES-A1</t>
  </si>
  <si>
    <t>Multifunctional-Electric-Automatic-Non-Stick-Pan-Tiger</t>
  </si>
  <si>
    <t>White-Feather-Portable-Sealing-Multicolor</t>
  </si>
  <si>
    <t>Samsung-Galaxy-Storage-MediaTek-Battery</t>
  </si>
  <si>
    <t>Noise_Colorfit-Charger-Magnetic-Charging-Adapter</t>
  </si>
  <si>
    <t>2000-Watt-Heater-White-HN-2500-India</t>
  </si>
  <si>
    <t>Boult-Bluetooth-Smartwatch-Brightness-Waterproof</t>
  </si>
  <si>
    <t>Lapster-compatible-OnePlus-charging-Compatible</t>
  </si>
  <si>
    <t>HANEUL-2000-Watt-Heater-HN-2500-Thermoset</t>
  </si>
  <si>
    <t>DEVICE-Remover-Woolen-Clothes-Electric</t>
  </si>
  <si>
    <t>VRPRIME-Remover-Reusable-Easy-Tear-Furniture</t>
  </si>
  <si>
    <t>WANBO-X1-Pro-Projector-Correction</t>
  </si>
  <si>
    <t>MR-BRAND-Portable-Electric-Rechargeable</t>
  </si>
  <si>
    <t>IONIX-Tap-filter-Multilayer-Filter-Pack</t>
  </si>
  <si>
    <t>Longway-Blaze-Quartz-Heater-White</t>
  </si>
  <si>
    <t>boAt-Launched-Ultra-Seamless-Personalization-Charcoal</t>
  </si>
  <si>
    <t>boAt-Launched-Electra-Ultra-Seamless-Personalization</t>
  </si>
  <si>
    <t>Fire-Boltt-Bluetooth-Calling-Interactions-Speaker</t>
  </si>
  <si>
    <t>Fire-Boltt-Gladiator-Bluetooth-Assistant-Interactions</t>
  </si>
  <si>
    <t>Syncwire-Cable-Charging-Compatible-Devices</t>
  </si>
  <si>
    <t>Spring-Chef-Stainless-Restaurant-Installation</t>
  </si>
  <si>
    <t>Portable-Compact-Electric-Wall-Outlet-Adjustable</t>
  </si>
  <si>
    <t>Wall-Outlet-Electric-Heaters-Bedroom-bathrooms</t>
  </si>
  <si>
    <t>WIDEWINGS-Electric-Handheld-Frother-Blender</t>
  </si>
  <si>
    <t>Khaitan-ORFin-heater-Home-kitchen-K0</t>
  </si>
  <si>
    <t>Oratech-electric-cappuccino-Mocktail-Multicolour</t>
  </si>
  <si>
    <t>REDTECH-Lightning-Certified-Charging-Compatible</t>
  </si>
  <si>
    <t>Swiffer-Instant-Electric-Home-Kitchen-Instantaneous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</si>
</sst>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0.0"/>
    <numFmt numFmtId="167" formatCode="&quot;₹&quot;0.00,,,&quot;B&quot;"/>
    <numFmt numFmtId="168" formatCode="&quot;$&quot;0.00,,&quot;M&quot;"/>
    <numFmt numFmtId="169" formatCode="&quot;₹&quot;0.00&quot;K&quot;"/>
    <numFmt numFmtId="170" formatCode="&quot;₹&quot;#,#00.00"/>
    <numFmt numFmtId="171" formatCode="0.000,,&quot;M&quot;"/>
    <numFmt numFmtId="172" formatCode="0.00,,&quot;M&quot;"/>
  </numFmts>
  <fonts count="25">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0"/>
      <color theme="1"/>
      <name val="Arial Unicode MS"/>
    </font>
    <font>
      <sz val="11"/>
      <color indexed="8"/>
      <name val="Calibri"/>
      <family val="2"/>
    </font>
    <font>
      <b/>
      <sz val="12"/>
      <color theme="1"/>
      <name val="Aptos Narrow"/>
      <scheme val="minor"/>
    </font>
    <font>
      <sz val="12"/>
      <color theme="1"/>
      <name val="Aptos Narrow"/>
      <scheme val="minor"/>
    </font>
    <font>
      <u/>
      <sz val="12"/>
      <color theme="10"/>
      <name val="Aptos Narrow"/>
      <family val="2"/>
      <scheme val="minor"/>
    </font>
    <font>
      <sz val="8"/>
      <name val="Aptos Narrow"/>
      <family val="2"/>
      <scheme val="minor"/>
    </font>
    <font>
      <sz val="11"/>
      <name val="Calibri"/>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4"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0" fontId="22" fillId="0" borderId="0" applyNumberFormat="0" applyFill="0" applyBorder="0" applyAlignment="0" applyProtection="0"/>
    <xf numFmtId="9" fontId="1" fillId="0" borderId="0" applyFont="0" applyFill="0" applyBorder="0" applyAlignment="0" applyProtection="0"/>
  </cellStyleXfs>
  <cellXfs count="53">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2" fontId="0" fillId="0" borderId="0" xfId="0" applyNumberFormat="1"/>
    <xf numFmtId="165" fontId="0" fillId="33" borderId="0" xfId="42" applyNumberFormat="1" applyFont="1" applyFill="1"/>
    <xf numFmtId="0" fontId="0" fillId="33" borderId="0" xfId="0" applyFill="1"/>
    <xf numFmtId="166" fontId="0" fillId="0" borderId="0" xfId="0" applyNumberFormat="1"/>
    <xf numFmtId="1" fontId="0" fillId="0" borderId="0" xfId="42" applyNumberFormat="1" applyFont="1"/>
    <xf numFmtId="0" fontId="0" fillId="0" borderId="0" xfId="0" applyAlignment="1">
      <alignment horizontal="left"/>
    </xf>
    <xf numFmtId="0" fontId="0" fillId="0" borderId="0" xfId="0" applyAlignment="1">
      <alignment horizontal="left" vertical="top"/>
    </xf>
    <xf numFmtId="0" fontId="16" fillId="0" borderId="0" xfId="0" applyFont="1" applyAlignment="1">
      <alignment horizontal="left" vertical="top" wrapText="1"/>
    </xf>
    <xf numFmtId="0" fontId="0" fillId="0" borderId="0" xfId="0" applyAlignment="1">
      <alignment horizontal="left" vertical="top" wrapText="1"/>
    </xf>
    <xf numFmtId="0" fontId="18" fillId="0" borderId="0" xfId="0" applyFont="1" applyAlignment="1">
      <alignment horizontal="left" vertical="top" wrapText="1"/>
    </xf>
    <xf numFmtId="0" fontId="0" fillId="0" borderId="0" xfId="0" applyAlignment="1">
      <alignment horizontal="center" vertical="top"/>
    </xf>
    <xf numFmtId="0" fontId="19" fillId="0" borderId="0" xfId="0" applyNumberFormat="1" applyFont="1" applyFill="1" applyBorder="1" applyAlignment="1" applyProtection="1"/>
    <xf numFmtId="0" fontId="0" fillId="0" borderId="0" xfId="0" pivotButton="1"/>
    <xf numFmtId="0" fontId="0" fillId="0" borderId="0" xfId="0" applyNumberFormat="1"/>
    <xf numFmtId="2" fontId="19" fillId="0" borderId="0" xfId="0" applyNumberFormat="1" applyFont="1" applyFill="1" applyBorder="1" applyAlignment="1" applyProtection="1"/>
    <xf numFmtId="166" fontId="0" fillId="0" borderId="0" xfId="0" applyNumberFormat="1" applyAlignment="1">
      <alignment horizontal="left"/>
    </xf>
    <xf numFmtId="0" fontId="20" fillId="0" borderId="0" xfId="0" applyFont="1"/>
    <xf numFmtId="0" fontId="16" fillId="34" borderId="10" xfId="0" applyFont="1" applyFill="1" applyBorder="1"/>
    <xf numFmtId="167" fontId="20" fillId="0" borderId="0" xfId="0" applyNumberFormat="1" applyFont="1"/>
    <xf numFmtId="168" fontId="16" fillId="0" borderId="0" xfId="0" applyNumberFormat="1" applyFont="1"/>
    <xf numFmtId="0" fontId="0" fillId="0" borderId="0" xfId="0" applyAlignment="1">
      <alignment horizontal="center"/>
    </xf>
    <xf numFmtId="10" fontId="16" fillId="35" borderId="0" xfId="0" applyNumberFormat="1" applyFont="1" applyFill="1"/>
    <xf numFmtId="0" fontId="20" fillId="0" borderId="0" xfId="0" applyFont="1" applyAlignment="1">
      <alignment horizontal="center"/>
    </xf>
    <xf numFmtId="0" fontId="0" fillId="0" borderId="0" xfId="0" applyNumberFormat="1" applyAlignment="1">
      <alignment horizontal="center"/>
    </xf>
    <xf numFmtId="169" fontId="21" fillId="0" borderId="0" xfId="0" applyNumberFormat="1" applyFont="1"/>
    <xf numFmtId="170" fontId="21" fillId="0" borderId="0" xfId="0" applyNumberFormat="1" applyFont="1"/>
    <xf numFmtId="171" fontId="16" fillId="0" borderId="0" xfId="0" applyNumberFormat="1" applyFont="1"/>
    <xf numFmtId="172" fontId="16" fillId="0" borderId="0" xfId="0" applyNumberFormat="1" applyFont="1"/>
    <xf numFmtId="3" fontId="20" fillId="0" borderId="0" xfId="0" applyNumberFormat="1" applyFont="1" applyAlignment="1">
      <alignment horizontal="center"/>
    </xf>
    <xf numFmtId="0" fontId="22" fillId="0" borderId="0" xfId="43"/>
    <xf numFmtId="166" fontId="20" fillId="0" borderId="0" xfId="0" applyNumberFormat="1" applyFont="1"/>
    <xf numFmtId="0" fontId="20" fillId="0" borderId="0" xfId="0" applyFont="1" applyAlignment="1">
      <alignment horizontal="left"/>
    </xf>
    <xf numFmtId="10" fontId="21" fillId="35" borderId="0" xfId="0" applyNumberFormat="1" applyFont="1" applyFill="1"/>
    <xf numFmtId="0" fontId="20" fillId="0" borderId="0" xfId="0" applyNumberFormat="1" applyFont="1" applyAlignment="1">
      <alignment horizontal="left"/>
    </xf>
    <xf numFmtId="170" fontId="20" fillId="0" borderId="0" xfId="0" applyNumberFormat="1" applyFont="1"/>
    <xf numFmtId="1" fontId="0" fillId="0" borderId="0" xfId="0" applyNumberFormat="1" applyAlignment="1">
      <alignment horizontal="center"/>
    </xf>
    <xf numFmtId="1" fontId="20" fillId="0" borderId="0" xfId="0" applyNumberFormat="1" applyFont="1" applyAlignment="1">
      <alignment horizontal="center"/>
    </xf>
    <xf numFmtId="0" fontId="20" fillId="0" borderId="0" xfId="0" applyFont="1" applyBorder="1" applyAlignment="1">
      <alignment horizontal="left" vertical="top" wrapText="1"/>
    </xf>
    <xf numFmtId="0" fontId="0" fillId="0" borderId="0" xfId="0" applyBorder="1" applyAlignment="1">
      <alignment horizontal="left"/>
    </xf>
    <xf numFmtId="0" fontId="0" fillId="0" borderId="0" xfId="0" applyBorder="1" applyAlignment="1">
      <alignment horizontal="center"/>
    </xf>
    <xf numFmtId="0" fontId="20" fillId="0" borderId="0" xfId="0" applyFont="1" applyBorder="1" applyAlignment="1">
      <alignment horizontal="center"/>
    </xf>
    <xf numFmtId="0" fontId="20" fillId="0" borderId="0" xfId="0" applyFont="1" applyFill="1" applyBorder="1" applyAlignment="1">
      <alignment horizontal="left"/>
    </xf>
    <xf numFmtId="169" fontId="20" fillId="0" borderId="0" xfId="0" applyNumberFormat="1" applyFont="1"/>
    <xf numFmtId="9" fontId="0" fillId="0" borderId="0" xfId="44" applyFont="1" applyAlignment="1">
      <alignment horizontal="center"/>
    </xf>
    <xf numFmtId="9" fontId="0" fillId="35" borderId="0" xfId="0" applyNumberFormat="1" applyFill="1" applyAlignment="1">
      <alignment horizontal="center"/>
    </xf>
    <xf numFmtId="0" fontId="24" fillId="0" borderId="0" xfId="43" applyNumberFormat="1" applyFont="1" applyFill="1" applyBorder="1" applyAlignment="1" applyProtection="1"/>
    <xf numFmtId="0" fontId="19" fillId="0" borderId="0" xfId="0" applyNumberFormat="1" applyFont="1" applyFill="1" applyBorder="1" applyAlignment="1" applyProtection="1">
      <alignment horizontal="center"/>
    </xf>
    <xf numFmtId="2" fontId="19" fillId="0" borderId="0" xfId="0" applyNumberFormat="1" applyFont="1" applyFill="1" applyBorder="1" applyAlignment="1" applyProtection="1">
      <alignment horizontal="center"/>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4" builtinId="5"/>
    <cellStyle name="Title" xfId="1" builtinId="15" customBuiltin="1"/>
    <cellStyle name="Total" xfId="17" builtinId="25" customBuiltin="1"/>
    <cellStyle name="Warning Text" xfId="14" builtinId="11" customBuiltin="1"/>
  </cellStyles>
  <dxfs count="26">
    <dxf>
      <font>
        <b val="0"/>
        <i val="0"/>
        <strike val="0"/>
        <condense val="0"/>
        <extend val="0"/>
        <outline val="0"/>
        <shadow val="0"/>
        <u val="none"/>
        <vertAlign val="baseline"/>
        <sz val="11"/>
        <color indexed="8"/>
        <name val="Calibri"/>
        <family val="2"/>
        <scheme val="none"/>
      </font>
      <numFmt numFmtId="2" formatCode="0.00"/>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2" formatCode="0.00"/>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2" formatCode="0.0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alignment horizontal="center"/>
    </dxf>
    <dxf>
      <numFmt numFmtId="13" formatCode="0%"/>
    </dxf>
    <dxf>
      <numFmt numFmtId="14" formatCode="0.00%"/>
      <fill>
        <patternFill patternType="solid">
          <fgColor indexed="64"/>
          <bgColor theme="4" tint="0.59999389629810485"/>
        </patternFill>
      </fill>
    </dxf>
    <dxf>
      <font>
        <b val="0"/>
        <i val="0"/>
        <strike val="0"/>
        <condense val="0"/>
        <extend val="0"/>
        <outline val="0"/>
        <shadow val="0"/>
        <u val="none"/>
        <vertAlign val="baseline"/>
        <sz val="11"/>
        <color indexed="8"/>
        <name val="Calibri"/>
        <family val="2"/>
        <scheme val="none"/>
      </font>
      <numFmt numFmtId="2" formatCode="0.0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2" formatCode="0.0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2" formatCode="0.0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2" formatCode="0.0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2" formatCode="0.0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Product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barChart>
        <c:barDir val="bar"/>
        <c:grouping val="clustered"/>
        <c:varyColors val="0"/>
        <c:ser>
          <c:idx val="0"/>
          <c:order val="0"/>
          <c:tx>
            <c:strRef>
              <c:f>Pivot_Table!$F$16</c:f>
              <c:strCache>
                <c:ptCount val="1"/>
                <c:pt idx="0">
                  <c:v>Number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Pivot_Table!$E$17:$E$25</c:f>
              <c:strCache>
                <c:ptCount val="9"/>
                <c:pt idx="0">
                  <c:v>Car &amp; Motorbike</c:v>
                </c:pt>
                <c:pt idx="1">
                  <c:v>Health &amp; Personal Care</c:v>
                </c:pt>
                <c:pt idx="2">
                  <c:v>Toys &amp; Games</c:v>
                </c:pt>
                <c:pt idx="3">
                  <c:v>Home Improvement</c:v>
                </c:pt>
                <c:pt idx="4">
                  <c:v>Musical Instruments</c:v>
                </c:pt>
                <c:pt idx="5">
                  <c:v>Office Products</c:v>
                </c:pt>
                <c:pt idx="6">
                  <c:v>Computers &amp; Accessories</c:v>
                </c:pt>
                <c:pt idx="7">
                  <c:v>Home &amp; Kitchen</c:v>
                </c:pt>
                <c:pt idx="8">
                  <c:v>Electronics</c:v>
                </c:pt>
              </c:strCache>
            </c:strRef>
          </c:cat>
          <c:val>
            <c:numRef>
              <c:f>Pivot_Table!$F$17:$F$25</c:f>
              <c:numCache>
                <c:formatCode>General</c:formatCode>
                <c:ptCount val="9"/>
                <c:pt idx="0">
                  <c:v>1</c:v>
                </c:pt>
                <c:pt idx="1">
                  <c:v>1</c:v>
                </c:pt>
                <c:pt idx="2">
                  <c:v>1</c:v>
                </c:pt>
                <c:pt idx="3">
                  <c:v>2</c:v>
                </c:pt>
                <c:pt idx="4">
                  <c:v>2</c:v>
                </c:pt>
                <c:pt idx="5">
                  <c:v>31</c:v>
                </c:pt>
                <c:pt idx="6">
                  <c:v>375</c:v>
                </c:pt>
                <c:pt idx="7">
                  <c:v>448</c:v>
                </c:pt>
                <c:pt idx="8">
                  <c:v>490</c:v>
                </c:pt>
              </c:numCache>
            </c:numRef>
          </c:val>
          <c:extLst>
            <c:ext xmlns:c16="http://schemas.microsoft.com/office/drawing/2014/chart" uri="{C3380CC4-5D6E-409C-BE32-E72D297353CC}">
              <c16:uniqueId val="{00000000-56C5-4C6E-BC29-934C5D2530CF}"/>
            </c:ext>
          </c:extLst>
        </c:ser>
        <c:dLbls>
          <c:showLegendKey val="0"/>
          <c:showVal val="1"/>
          <c:showCatName val="0"/>
          <c:showSerName val="0"/>
          <c:showPercent val="0"/>
          <c:showBubbleSize val="0"/>
        </c:dLbls>
        <c:gapWidth val="182"/>
        <c:axId val="44445616"/>
        <c:axId val="44446448"/>
      </c:barChart>
      <c:catAx>
        <c:axId val="44445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4446448"/>
        <c:crosses val="autoZero"/>
        <c:auto val="1"/>
        <c:lblAlgn val="ctr"/>
        <c:lblOffset val="100"/>
        <c:noMultiLvlLbl val="0"/>
      </c:catAx>
      <c:valAx>
        <c:axId val="44446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4445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kumimoji="0" lang="en-US" sz="1200" b="1" i="0" u="none" strike="noStrike" kern="1200" cap="none" spc="0" normalizeH="0" baseline="0" noProof="0">
                <a:ln>
                  <a:noFill/>
                </a:ln>
                <a:solidFill>
                  <a:sysClr val="windowText" lastClr="000000"/>
                </a:solidFill>
                <a:effectLst/>
                <a:uLnTx/>
                <a:uFillTx/>
                <a:latin typeface="Aptos Narrow" panose="02110004020202020204"/>
              </a:rPr>
              <a:t>Total Reviews by Category</a:t>
            </a:r>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NG"/>
        </a:p>
      </c:txPr>
    </c:title>
    <c:autoTitleDeleted val="0"/>
    <c:plotArea>
      <c:layout/>
      <c:barChart>
        <c:barDir val="bar"/>
        <c:grouping val="clustered"/>
        <c:varyColors val="0"/>
        <c:ser>
          <c:idx val="0"/>
          <c:order val="0"/>
          <c:tx>
            <c:strRef>
              <c:f>Pivot_Table!$F$29</c:f>
              <c:strCache>
                <c:ptCount val="1"/>
                <c:pt idx="0">
                  <c:v>Number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baseline="0">
                    <a:solidFill>
                      <a:sysClr val="windowText" lastClr="000000"/>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Pivot_Table!$E$30:$E$38</c:f>
              <c:strCache>
                <c:ptCount val="9"/>
                <c:pt idx="0">
                  <c:v>Electronics</c:v>
                </c:pt>
                <c:pt idx="1">
                  <c:v>Computers &amp; Accessories</c:v>
                </c:pt>
                <c:pt idx="2">
                  <c:v>Home &amp; Kitchen</c:v>
                </c:pt>
                <c:pt idx="3">
                  <c:v>Office Products</c:v>
                </c:pt>
                <c:pt idx="4">
                  <c:v>Musical Instruments</c:v>
                </c:pt>
                <c:pt idx="5">
                  <c:v>Toys &amp; Games</c:v>
                </c:pt>
                <c:pt idx="6">
                  <c:v>Home Improvement</c:v>
                </c:pt>
                <c:pt idx="7">
                  <c:v>Health &amp; Personal Care</c:v>
                </c:pt>
                <c:pt idx="8">
                  <c:v>Car &amp; Motorbike</c:v>
                </c:pt>
              </c:strCache>
            </c:strRef>
          </c:cat>
          <c:val>
            <c:numRef>
              <c:f>Pivot_Table!$F$30:$F$38</c:f>
              <c:numCache>
                <c:formatCode>0.000,,"M"</c:formatCode>
                <c:ptCount val="9"/>
                <c:pt idx="0">
                  <c:v>14208406</c:v>
                </c:pt>
                <c:pt idx="1">
                  <c:v>6335177</c:v>
                </c:pt>
                <c:pt idx="2">
                  <c:v>2991069</c:v>
                </c:pt>
                <c:pt idx="3">
                  <c:v>149675</c:v>
                </c:pt>
                <c:pt idx="4">
                  <c:v>88882</c:v>
                </c:pt>
                <c:pt idx="5">
                  <c:v>15867</c:v>
                </c:pt>
                <c:pt idx="6">
                  <c:v>8566</c:v>
                </c:pt>
                <c:pt idx="7">
                  <c:v>3663</c:v>
                </c:pt>
                <c:pt idx="8">
                  <c:v>1118</c:v>
                </c:pt>
              </c:numCache>
            </c:numRef>
          </c:val>
          <c:extLst>
            <c:ext xmlns:c16="http://schemas.microsoft.com/office/drawing/2014/chart" uri="{C3380CC4-5D6E-409C-BE32-E72D297353CC}">
              <c16:uniqueId val="{00000000-DB2F-48F0-800D-A5409105CA1A}"/>
            </c:ext>
          </c:extLst>
        </c:ser>
        <c:dLbls>
          <c:showLegendKey val="0"/>
          <c:showVal val="1"/>
          <c:showCatName val="0"/>
          <c:showSerName val="0"/>
          <c:showPercent val="0"/>
          <c:showBubbleSize val="0"/>
        </c:dLbls>
        <c:gapWidth val="6"/>
        <c:axId val="2030670352"/>
        <c:axId val="2030672016"/>
      </c:barChart>
      <c:catAx>
        <c:axId val="2030670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baseline="0">
                <a:solidFill>
                  <a:sysClr val="windowText" lastClr="000000"/>
                </a:solidFill>
                <a:latin typeface="+mn-lt"/>
                <a:ea typeface="+mn-ea"/>
                <a:cs typeface="+mn-cs"/>
              </a:defRPr>
            </a:pPr>
            <a:endParaRPr lang="en-NG"/>
          </a:p>
        </c:txPr>
        <c:crossAx val="2030672016"/>
        <c:crosses val="autoZero"/>
        <c:auto val="1"/>
        <c:lblAlgn val="ctr"/>
        <c:lblOffset val="100"/>
        <c:noMultiLvlLbl val="0"/>
      </c:catAx>
      <c:valAx>
        <c:axId val="2030672016"/>
        <c:scaling>
          <c:orientation val="minMax"/>
        </c:scaling>
        <c:delete val="1"/>
        <c:axPos val="b"/>
        <c:numFmt formatCode="0.000,,&quot;M&quot;" sourceLinked="1"/>
        <c:majorTickMark val="none"/>
        <c:minorTickMark val="none"/>
        <c:tickLblPos val="nextTo"/>
        <c:crossAx val="2030670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a:t>
            </a:r>
            <a:r>
              <a:rPr lang="en-US" b="1" baseline="0"/>
              <a:t> Discounted Rating By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barChart>
        <c:barDir val="bar"/>
        <c:grouping val="clustered"/>
        <c:varyColors val="0"/>
        <c:ser>
          <c:idx val="0"/>
          <c:order val="0"/>
          <c:tx>
            <c:strRef>
              <c:f>Pivot_Table!$AI$2</c:f>
              <c:strCache>
                <c:ptCount val="1"/>
                <c:pt idx="0">
                  <c:v>Price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Pivot_Table!$AH$3:$AH$11</c:f>
              <c:strCache>
                <c:ptCount val="9"/>
                <c:pt idx="0">
                  <c:v>Toys &amp; Games</c:v>
                </c:pt>
                <c:pt idx="1">
                  <c:v>Office Products</c:v>
                </c:pt>
                <c:pt idx="2">
                  <c:v>Home Improvement</c:v>
                </c:pt>
                <c:pt idx="3">
                  <c:v>Musical Instruments</c:v>
                </c:pt>
                <c:pt idx="4">
                  <c:v>Health &amp; Personal Care</c:v>
                </c:pt>
                <c:pt idx="5">
                  <c:v>Computers &amp; Accessories</c:v>
                </c:pt>
                <c:pt idx="6">
                  <c:v>Home &amp; Kitchen</c:v>
                </c:pt>
                <c:pt idx="7">
                  <c:v>Car &amp; Motorbike</c:v>
                </c:pt>
                <c:pt idx="8">
                  <c:v>Electronics</c:v>
                </c:pt>
              </c:strCache>
            </c:strRef>
          </c:cat>
          <c:val>
            <c:numRef>
              <c:f>Pivot_Table!$AI$3:$AI$11</c:f>
              <c:numCache>
                <c:formatCode>"₹"0.00"K"</c:formatCode>
                <c:ptCount val="9"/>
                <c:pt idx="0">
                  <c:v>150</c:v>
                </c:pt>
                <c:pt idx="1">
                  <c:v>301.58064516129031</c:v>
                </c:pt>
                <c:pt idx="2">
                  <c:v>337</c:v>
                </c:pt>
                <c:pt idx="3">
                  <c:v>638</c:v>
                </c:pt>
                <c:pt idx="4">
                  <c:v>899</c:v>
                </c:pt>
                <c:pt idx="5">
                  <c:v>947.48800000000006</c:v>
                </c:pt>
                <c:pt idx="6">
                  <c:v>2330.6183035714284</c:v>
                </c:pt>
                <c:pt idx="7">
                  <c:v>2339</c:v>
                </c:pt>
                <c:pt idx="8">
                  <c:v>6225.8693877551023</c:v>
                </c:pt>
              </c:numCache>
            </c:numRef>
          </c:val>
          <c:extLst>
            <c:ext xmlns:c16="http://schemas.microsoft.com/office/drawing/2014/chart" uri="{C3380CC4-5D6E-409C-BE32-E72D297353CC}">
              <c16:uniqueId val="{00000000-E96A-4A0C-89D0-B1FA52BBA6F8}"/>
            </c:ext>
          </c:extLst>
        </c:ser>
        <c:dLbls>
          <c:dLblPos val="outEnd"/>
          <c:showLegendKey val="0"/>
          <c:showVal val="1"/>
          <c:showCatName val="0"/>
          <c:showSerName val="0"/>
          <c:showPercent val="0"/>
          <c:showBubbleSize val="0"/>
        </c:dLbls>
        <c:gapWidth val="219"/>
        <c:axId val="2034002096"/>
        <c:axId val="2034012080"/>
      </c:barChart>
      <c:catAx>
        <c:axId val="2034002096"/>
        <c:scaling>
          <c:orientation val="minMax"/>
        </c:scaling>
        <c:delete val="1"/>
        <c:axPos val="l"/>
        <c:numFmt formatCode="General" sourceLinked="1"/>
        <c:majorTickMark val="none"/>
        <c:minorTickMark val="none"/>
        <c:tickLblPos val="nextTo"/>
        <c:crossAx val="2034012080"/>
        <c:crosses val="autoZero"/>
        <c:auto val="1"/>
        <c:lblAlgn val="ctr"/>
        <c:lblOffset val="100"/>
        <c:noMultiLvlLbl val="0"/>
      </c:catAx>
      <c:valAx>
        <c:axId val="2034012080"/>
        <c:scaling>
          <c:orientation val="minMax"/>
        </c:scaling>
        <c:delete val="1"/>
        <c:axPos val="b"/>
        <c:numFmt formatCode="&quot;₹&quot;0.00&quot;K&quot;" sourceLinked="1"/>
        <c:majorTickMark val="none"/>
        <c:minorTickMark val="none"/>
        <c:tickLblPos val="nextTo"/>
        <c:crossAx val="20340020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 Rating vs 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lineChart>
        <c:grouping val="standard"/>
        <c:varyColors val="0"/>
        <c:ser>
          <c:idx val="0"/>
          <c:order val="0"/>
          <c:tx>
            <c:strRef>
              <c:f>Pivot_Table!$U$3</c:f>
              <c:strCache>
                <c:ptCount val="1"/>
                <c:pt idx="0">
                  <c:v>Actual Price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Pivot_Table!$T$4:$T$12</c:f>
              <c:strCache>
                <c:ptCount val="9"/>
                <c:pt idx="0">
                  <c:v>Car &amp; Motorbike</c:v>
                </c:pt>
                <c:pt idx="1">
                  <c:v>Computers &amp; Accessories</c:v>
                </c:pt>
                <c:pt idx="2">
                  <c:v>Electronics</c:v>
                </c:pt>
                <c:pt idx="3">
                  <c:v>Health &amp; Personal Care</c:v>
                </c:pt>
                <c:pt idx="4">
                  <c:v>Home &amp; Kitchen</c:v>
                </c:pt>
                <c:pt idx="5">
                  <c:v>Home Improvement</c:v>
                </c:pt>
                <c:pt idx="6">
                  <c:v>Musical Instruments</c:v>
                </c:pt>
                <c:pt idx="7">
                  <c:v>Office Products</c:v>
                </c:pt>
                <c:pt idx="8">
                  <c:v>Toys &amp; Games</c:v>
                </c:pt>
              </c:strCache>
            </c:strRef>
          </c:cat>
          <c:val>
            <c:numRef>
              <c:f>Pivot_Table!$U$4:$U$12</c:f>
              <c:numCache>
                <c:formatCode>"₹"#,#00.00</c:formatCode>
                <c:ptCount val="9"/>
                <c:pt idx="0">
                  <c:v>4000</c:v>
                </c:pt>
                <c:pt idx="1">
                  <c:v>1857.7466666666667</c:v>
                </c:pt>
                <c:pt idx="2">
                  <c:v>10418.083673469388</c:v>
                </c:pt>
                <c:pt idx="3">
                  <c:v>1900</c:v>
                </c:pt>
                <c:pt idx="4">
                  <c:v>4162.0736607142853</c:v>
                </c:pt>
                <c:pt idx="5">
                  <c:v>799</c:v>
                </c:pt>
                <c:pt idx="6">
                  <c:v>1347</c:v>
                </c:pt>
                <c:pt idx="7">
                  <c:v>397.19354838709677</c:v>
                </c:pt>
                <c:pt idx="8">
                  <c:v>150</c:v>
                </c:pt>
              </c:numCache>
            </c:numRef>
          </c:val>
          <c:smooth val="0"/>
          <c:extLst>
            <c:ext xmlns:c16="http://schemas.microsoft.com/office/drawing/2014/chart" uri="{C3380CC4-5D6E-409C-BE32-E72D297353CC}">
              <c16:uniqueId val="{00000000-CEC3-46F2-8686-4CB537E62357}"/>
            </c:ext>
          </c:extLst>
        </c:ser>
        <c:ser>
          <c:idx val="1"/>
          <c:order val="1"/>
          <c:tx>
            <c:strRef>
              <c:f>Pivot_Table!$V$3</c:f>
              <c:strCache>
                <c:ptCount val="1"/>
                <c:pt idx="0">
                  <c:v>Discounted 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Pivot_Table!$T$4:$T$12</c:f>
              <c:strCache>
                <c:ptCount val="9"/>
                <c:pt idx="0">
                  <c:v>Car &amp; Motorbike</c:v>
                </c:pt>
                <c:pt idx="1">
                  <c:v>Computers &amp; Accessories</c:v>
                </c:pt>
                <c:pt idx="2">
                  <c:v>Electronics</c:v>
                </c:pt>
                <c:pt idx="3">
                  <c:v>Health &amp; Personal Care</c:v>
                </c:pt>
                <c:pt idx="4">
                  <c:v>Home &amp; Kitchen</c:v>
                </c:pt>
                <c:pt idx="5">
                  <c:v>Home Improvement</c:v>
                </c:pt>
                <c:pt idx="6">
                  <c:v>Musical Instruments</c:v>
                </c:pt>
                <c:pt idx="7">
                  <c:v>Office Products</c:v>
                </c:pt>
                <c:pt idx="8">
                  <c:v>Toys &amp; Games</c:v>
                </c:pt>
              </c:strCache>
            </c:strRef>
          </c:cat>
          <c:val>
            <c:numRef>
              <c:f>Pivot_Table!$V$4:$V$12</c:f>
              <c:numCache>
                <c:formatCode>"₹"#,#00.00</c:formatCode>
                <c:ptCount val="9"/>
                <c:pt idx="0">
                  <c:v>2339</c:v>
                </c:pt>
                <c:pt idx="1">
                  <c:v>947.48800000000006</c:v>
                </c:pt>
                <c:pt idx="2">
                  <c:v>6225.8693877551023</c:v>
                </c:pt>
                <c:pt idx="3">
                  <c:v>899</c:v>
                </c:pt>
                <c:pt idx="4">
                  <c:v>2330.6183035714284</c:v>
                </c:pt>
                <c:pt idx="5">
                  <c:v>337</c:v>
                </c:pt>
                <c:pt idx="6">
                  <c:v>638</c:v>
                </c:pt>
                <c:pt idx="7">
                  <c:v>301.58064516129031</c:v>
                </c:pt>
                <c:pt idx="8">
                  <c:v>150</c:v>
                </c:pt>
              </c:numCache>
            </c:numRef>
          </c:val>
          <c:smooth val="0"/>
          <c:extLst>
            <c:ext xmlns:c16="http://schemas.microsoft.com/office/drawing/2014/chart" uri="{C3380CC4-5D6E-409C-BE32-E72D297353CC}">
              <c16:uniqueId val="{00000001-CEC3-46F2-8686-4CB537E62357}"/>
            </c:ext>
          </c:extLst>
        </c:ser>
        <c:dLbls>
          <c:showLegendKey val="0"/>
          <c:showVal val="0"/>
          <c:showCatName val="0"/>
          <c:showSerName val="0"/>
          <c:showPercent val="0"/>
          <c:showBubbleSize val="0"/>
        </c:dLbls>
        <c:marker val="1"/>
        <c:smooth val="0"/>
        <c:axId val="110756912"/>
        <c:axId val="110759824"/>
      </c:lineChart>
      <c:catAx>
        <c:axId val="11075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0759824"/>
        <c:crosses val="autoZero"/>
        <c:auto val="1"/>
        <c:lblAlgn val="ctr"/>
        <c:lblOffset val="100"/>
        <c:noMultiLvlLbl val="0"/>
      </c:catAx>
      <c:valAx>
        <c:axId val="1107598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0756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baseline="0">
                <a:effectLst/>
              </a:rPr>
              <a:t>Product Distributiom Ratings</a:t>
            </a:r>
            <a:endParaRPr lang="en-NG"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barChart>
        <c:barDir val="col"/>
        <c:grouping val="clustered"/>
        <c:varyColors val="0"/>
        <c:ser>
          <c:idx val="0"/>
          <c:order val="0"/>
          <c:tx>
            <c:strRef>
              <c:f>Pivot_Table!$P$31</c:f>
              <c:strCache>
                <c:ptCount val="1"/>
                <c:pt idx="0">
                  <c:v>Number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Pivot_Table!$O$32:$O$36</c:f>
              <c:strCache>
                <c:ptCount val="5"/>
                <c:pt idx="0">
                  <c:v>1.0</c:v>
                </c:pt>
                <c:pt idx="1">
                  <c:v>2.0</c:v>
                </c:pt>
                <c:pt idx="2">
                  <c:v>3.0</c:v>
                </c:pt>
                <c:pt idx="3">
                  <c:v>4.0</c:v>
                </c:pt>
                <c:pt idx="4">
                  <c:v>5.0</c:v>
                </c:pt>
              </c:strCache>
            </c:strRef>
          </c:cat>
          <c:val>
            <c:numRef>
              <c:f>Pivot_Table!$P$32:$P$36</c:f>
              <c:numCache>
                <c:formatCode>General</c:formatCode>
                <c:ptCount val="5"/>
                <c:pt idx="0">
                  <c:v>1</c:v>
                </c:pt>
                <c:pt idx="1">
                  <c:v>1</c:v>
                </c:pt>
                <c:pt idx="2">
                  <c:v>9</c:v>
                </c:pt>
                <c:pt idx="3">
                  <c:v>489</c:v>
                </c:pt>
                <c:pt idx="4">
                  <c:v>851</c:v>
                </c:pt>
              </c:numCache>
            </c:numRef>
          </c:val>
          <c:extLst>
            <c:ext xmlns:c16="http://schemas.microsoft.com/office/drawing/2014/chart" uri="{C3380CC4-5D6E-409C-BE32-E72D297353CC}">
              <c16:uniqueId val="{00000000-3A5B-47FE-9527-B371C1E6E2F5}"/>
            </c:ext>
          </c:extLst>
        </c:ser>
        <c:dLbls>
          <c:dLblPos val="outEnd"/>
          <c:showLegendKey val="0"/>
          <c:showVal val="1"/>
          <c:showCatName val="0"/>
          <c:showSerName val="0"/>
          <c:showPercent val="0"/>
          <c:showBubbleSize val="0"/>
        </c:dLbls>
        <c:gapWidth val="219"/>
        <c:overlap val="-27"/>
        <c:axId val="1425887040"/>
        <c:axId val="1425884960"/>
      </c:barChart>
      <c:catAx>
        <c:axId val="14258870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25884960"/>
        <c:crosses val="autoZero"/>
        <c:auto val="1"/>
        <c:lblAlgn val="ctr"/>
        <c:lblOffset val="100"/>
        <c:noMultiLvlLbl val="0"/>
      </c:catAx>
      <c:valAx>
        <c:axId val="142588496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25887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200" b="1" baseline="0">
                <a:solidFill>
                  <a:sysClr val="windowText" lastClr="000000"/>
                </a:solidFill>
              </a:rPr>
              <a:t>Total Product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NG"/>
        </a:p>
      </c:txPr>
    </c:title>
    <c:autoTitleDeleted val="0"/>
    <c:plotArea>
      <c:layout/>
      <c:barChart>
        <c:barDir val="bar"/>
        <c:grouping val="clustered"/>
        <c:varyColors val="0"/>
        <c:ser>
          <c:idx val="0"/>
          <c:order val="0"/>
          <c:tx>
            <c:strRef>
              <c:f>Pivot_Table!$F$16</c:f>
              <c:strCache>
                <c:ptCount val="1"/>
                <c:pt idx="0">
                  <c:v>Number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Pivot_Table!$E$17:$E$25</c:f>
              <c:strCache>
                <c:ptCount val="9"/>
                <c:pt idx="0">
                  <c:v>Car &amp; Motorbike</c:v>
                </c:pt>
                <c:pt idx="1">
                  <c:v>Health &amp; Personal Care</c:v>
                </c:pt>
                <c:pt idx="2">
                  <c:v>Toys &amp; Games</c:v>
                </c:pt>
                <c:pt idx="3">
                  <c:v>Home Improvement</c:v>
                </c:pt>
                <c:pt idx="4">
                  <c:v>Musical Instruments</c:v>
                </c:pt>
                <c:pt idx="5">
                  <c:v>Office Products</c:v>
                </c:pt>
                <c:pt idx="6">
                  <c:v>Computers &amp; Accessories</c:v>
                </c:pt>
                <c:pt idx="7">
                  <c:v>Home &amp; Kitchen</c:v>
                </c:pt>
                <c:pt idx="8">
                  <c:v>Electronics</c:v>
                </c:pt>
              </c:strCache>
            </c:strRef>
          </c:cat>
          <c:val>
            <c:numRef>
              <c:f>Pivot_Table!$F$17:$F$25</c:f>
              <c:numCache>
                <c:formatCode>General</c:formatCode>
                <c:ptCount val="9"/>
                <c:pt idx="0">
                  <c:v>1</c:v>
                </c:pt>
                <c:pt idx="1">
                  <c:v>1</c:v>
                </c:pt>
                <c:pt idx="2">
                  <c:v>1</c:v>
                </c:pt>
                <c:pt idx="3">
                  <c:v>2</c:v>
                </c:pt>
                <c:pt idx="4">
                  <c:v>2</c:v>
                </c:pt>
                <c:pt idx="5">
                  <c:v>31</c:v>
                </c:pt>
                <c:pt idx="6">
                  <c:v>375</c:v>
                </c:pt>
                <c:pt idx="7">
                  <c:v>448</c:v>
                </c:pt>
                <c:pt idx="8">
                  <c:v>490</c:v>
                </c:pt>
              </c:numCache>
            </c:numRef>
          </c:val>
          <c:extLst>
            <c:ext xmlns:c16="http://schemas.microsoft.com/office/drawing/2014/chart" uri="{C3380CC4-5D6E-409C-BE32-E72D297353CC}">
              <c16:uniqueId val="{00000000-C5E7-4C3B-ABEF-EFCCA83EDF40}"/>
            </c:ext>
          </c:extLst>
        </c:ser>
        <c:dLbls>
          <c:dLblPos val="outEnd"/>
          <c:showLegendKey val="0"/>
          <c:showVal val="1"/>
          <c:showCatName val="0"/>
          <c:showSerName val="0"/>
          <c:showPercent val="0"/>
          <c:showBubbleSize val="0"/>
        </c:dLbls>
        <c:gapWidth val="182"/>
        <c:axId val="44445616"/>
        <c:axId val="44446448"/>
      </c:barChart>
      <c:catAx>
        <c:axId val="444456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NG"/>
          </a:p>
        </c:txPr>
        <c:crossAx val="44446448"/>
        <c:crosses val="autoZero"/>
        <c:auto val="1"/>
        <c:lblAlgn val="ctr"/>
        <c:lblOffset val="100"/>
        <c:noMultiLvlLbl val="0"/>
      </c:catAx>
      <c:valAx>
        <c:axId val="44446448"/>
        <c:scaling>
          <c:orientation val="minMax"/>
        </c:scaling>
        <c:delete val="1"/>
        <c:axPos val="b"/>
        <c:numFmt formatCode="General" sourceLinked="1"/>
        <c:majorTickMark val="out"/>
        <c:minorTickMark val="none"/>
        <c:tickLblPos val="nextTo"/>
        <c:crossAx val="44445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ysClr val="windowText" lastClr="000000"/>
                </a:solidFill>
                <a:latin typeface="+mn-lt"/>
                <a:ea typeface="Calibri" panose="020F0502020204030204" pitchFamily="34" charset="0"/>
                <a:cs typeface="Calibri" panose="020F0502020204030204" pitchFamily="34" charset="0"/>
              </a:defRPr>
            </a:pPr>
            <a:r>
              <a:rPr kumimoji="0" lang="en-US" sz="1200" b="1" i="0" u="none" strike="noStrike" kern="1200" cap="none" spc="0" normalizeH="0" baseline="0" noProof="0">
                <a:ln>
                  <a:noFill/>
                </a:ln>
                <a:solidFill>
                  <a:sysClr val="windowText" lastClr="000000"/>
                </a:solidFill>
                <a:effectLst/>
                <a:uLnTx/>
                <a:uFillTx/>
                <a:latin typeface="+mn-lt"/>
                <a:ea typeface="Calibri" panose="020F0502020204030204" pitchFamily="34" charset="0"/>
                <a:cs typeface="Calibri" panose="020F0502020204030204" pitchFamily="34" charset="0"/>
              </a:rPr>
              <a:t>Average Highest Rating Products</a:t>
            </a:r>
          </a:p>
        </c:rich>
      </c:tx>
      <c:overlay val="0"/>
      <c:spPr>
        <a:noFill/>
        <a:ln>
          <a:noFill/>
        </a:ln>
        <a:effectLst/>
      </c:spPr>
      <c:txPr>
        <a:bodyPr rot="0" spcFirstLastPara="1" vertOverflow="ellipsis" vert="horz" wrap="square" anchor="ctr" anchorCtr="1"/>
        <a:lstStyle/>
        <a:p>
          <a:pPr>
            <a:defRPr sz="1200" b="0" i="0" u="none" strike="noStrike" kern="1200" spc="0" baseline="0">
              <a:solidFill>
                <a:sysClr val="windowText" lastClr="000000"/>
              </a:solidFill>
              <a:latin typeface="+mn-lt"/>
              <a:ea typeface="Calibri" panose="020F0502020204030204" pitchFamily="34" charset="0"/>
              <a:cs typeface="Calibri" panose="020F0502020204030204" pitchFamily="34" charset="0"/>
            </a:defRPr>
          </a:pPr>
          <a:endParaRPr lang="en-NG"/>
        </a:p>
      </c:txPr>
    </c:title>
    <c:autoTitleDeleted val="0"/>
    <c:plotArea>
      <c:layout/>
      <c:doughnutChart>
        <c:varyColors val="1"/>
        <c:ser>
          <c:idx val="0"/>
          <c:order val="0"/>
          <c:tx>
            <c:strRef>
              <c:f>Pivot_Table!$F$42</c:f>
              <c:strCache>
                <c:ptCount val="1"/>
                <c:pt idx="0">
                  <c:v>Rating</c:v>
                </c:pt>
              </c:strCache>
            </c:strRef>
          </c:tx>
          <c:dPt>
            <c:idx val="0"/>
            <c:bubble3D val="0"/>
            <c:spPr>
              <a:solidFill>
                <a:schemeClr val="accent1"/>
              </a:solidFill>
              <a:ln>
                <a:noFill/>
              </a:ln>
              <a:effectLst/>
            </c:spPr>
            <c:extLst>
              <c:ext xmlns:c16="http://schemas.microsoft.com/office/drawing/2014/chart" uri="{C3380CC4-5D6E-409C-BE32-E72D297353CC}">
                <c16:uniqueId val="{00000001-6109-4F7B-876D-7547F864B93E}"/>
              </c:ext>
            </c:extLst>
          </c:dPt>
          <c:dPt>
            <c:idx val="1"/>
            <c:bubble3D val="0"/>
            <c:spPr>
              <a:solidFill>
                <a:schemeClr val="accent2"/>
              </a:solidFill>
              <a:ln>
                <a:noFill/>
              </a:ln>
              <a:effectLst/>
            </c:spPr>
            <c:extLst>
              <c:ext xmlns:c16="http://schemas.microsoft.com/office/drawing/2014/chart" uri="{C3380CC4-5D6E-409C-BE32-E72D297353CC}">
                <c16:uniqueId val="{00000003-6109-4F7B-876D-7547F864B93E}"/>
              </c:ext>
            </c:extLst>
          </c:dPt>
          <c:dPt>
            <c:idx val="2"/>
            <c:bubble3D val="0"/>
            <c:spPr>
              <a:solidFill>
                <a:schemeClr val="accent3"/>
              </a:solidFill>
              <a:ln>
                <a:noFill/>
              </a:ln>
              <a:effectLst/>
            </c:spPr>
            <c:extLst>
              <c:ext xmlns:c16="http://schemas.microsoft.com/office/drawing/2014/chart" uri="{C3380CC4-5D6E-409C-BE32-E72D297353CC}">
                <c16:uniqueId val="{00000005-6109-4F7B-876D-7547F864B93E}"/>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Pivot_Table!$E$43:$E$45</c:f>
              <c:strCache>
                <c:ptCount val="3"/>
                <c:pt idx="0">
                  <c:v>B09ZHCJDP1</c:v>
                </c:pt>
                <c:pt idx="1">
                  <c:v>B0BP7XLX48</c:v>
                </c:pt>
                <c:pt idx="2">
                  <c:v>B0BQRJ3C47</c:v>
                </c:pt>
              </c:strCache>
            </c:strRef>
          </c:cat>
          <c:val>
            <c:numRef>
              <c:f>Pivot_Table!$F$43:$F$45</c:f>
              <c:numCache>
                <c:formatCode>General</c:formatCode>
                <c:ptCount val="3"/>
                <c:pt idx="0">
                  <c:v>5</c:v>
                </c:pt>
                <c:pt idx="1">
                  <c:v>5</c:v>
                </c:pt>
                <c:pt idx="2">
                  <c:v>5</c:v>
                </c:pt>
              </c:numCache>
            </c:numRef>
          </c:val>
          <c:extLst>
            <c:ext xmlns:c16="http://schemas.microsoft.com/office/drawing/2014/chart" uri="{C3380CC4-5D6E-409C-BE32-E72D297353CC}">
              <c16:uniqueId val="{00000000-97C2-48E2-8731-F2123D72E470}"/>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b="1">
                <a:solidFill>
                  <a:sysClr val="windowText" lastClr="000000"/>
                </a:solidFill>
              </a:rPr>
              <a:t> </a:t>
            </a:r>
            <a:r>
              <a:rPr lang="en-US" sz="1200" b="1">
                <a:solidFill>
                  <a:sysClr val="windowText" lastClr="000000"/>
                </a:solidFill>
              </a:rPr>
              <a:t>Average Actual vs Discounted Price by Category</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NG"/>
        </a:p>
      </c:txPr>
    </c:title>
    <c:autoTitleDeleted val="0"/>
    <c:plotArea>
      <c:layout/>
      <c:lineChart>
        <c:grouping val="standard"/>
        <c:varyColors val="0"/>
        <c:ser>
          <c:idx val="0"/>
          <c:order val="0"/>
          <c:tx>
            <c:strRef>
              <c:f>Pivot_Table!$U$3</c:f>
              <c:strCache>
                <c:ptCount val="1"/>
                <c:pt idx="0">
                  <c:v>Actual Price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Pivot_Table!$T$4:$T$12</c:f>
              <c:strCache>
                <c:ptCount val="9"/>
                <c:pt idx="0">
                  <c:v>Car &amp; Motorbike</c:v>
                </c:pt>
                <c:pt idx="1">
                  <c:v>Computers &amp; Accessories</c:v>
                </c:pt>
                <c:pt idx="2">
                  <c:v>Electronics</c:v>
                </c:pt>
                <c:pt idx="3">
                  <c:v>Health &amp; Personal Care</c:v>
                </c:pt>
                <c:pt idx="4">
                  <c:v>Home &amp; Kitchen</c:v>
                </c:pt>
                <c:pt idx="5">
                  <c:v>Home Improvement</c:v>
                </c:pt>
                <c:pt idx="6">
                  <c:v>Musical Instruments</c:v>
                </c:pt>
                <c:pt idx="7">
                  <c:v>Office Products</c:v>
                </c:pt>
                <c:pt idx="8">
                  <c:v>Toys &amp; Games</c:v>
                </c:pt>
              </c:strCache>
            </c:strRef>
          </c:cat>
          <c:val>
            <c:numRef>
              <c:f>Pivot_Table!$U$4:$U$12</c:f>
              <c:numCache>
                <c:formatCode>"₹"#,#00.00</c:formatCode>
                <c:ptCount val="9"/>
                <c:pt idx="0">
                  <c:v>4000</c:v>
                </c:pt>
                <c:pt idx="1">
                  <c:v>1857.7466666666667</c:v>
                </c:pt>
                <c:pt idx="2">
                  <c:v>10418.083673469388</c:v>
                </c:pt>
                <c:pt idx="3">
                  <c:v>1900</c:v>
                </c:pt>
                <c:pt idx="4">
                  <c:v>4162.0736607142853</c:v>
                </c:pt>
                <c:pt idx="5">
                  <c:v>799</c:v>
                </c:pt>
                <c:pt idx="6">
                  <c:v>1347</c:v>
                </c:pt>
                <c:pt idx="7">
                  <c:v>397.19354838709677</c:v>
                </c:pt>
                <c:pt idx="8">
                  <c:v>150</c:v>
                </c:pt>
              </c:numCache>
            </c:numRef>
          </c:val>
          <c:smooth val="0"/>
          <c:extLst>
            <c:ext xmlns:c16="http://schemas.microsoft.com/office/drawing/2014/chart" uri="{C3380CC4-5D6E-409C-BE32-E72D297353CC}">
              <c16:uniqueId val="{00000000-ABDF-47EC-8853-F243B1D4DB3B}"/>
            </c:ext>
          </c:extLst>
        </c:ser>
        <c:ser>
          <c:idx val="1"/>
          <c:order val="1"/>
          <c:tx>
            <c:strRef>
              <c:f>Pivot_Table!$V$3</c:f>
              <c:strCache>
                <c:ptCount val="1"/>
                <c:pt idx="0">
                  <c:v>Discounted 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Pivot_Table!$T$4:$T$12</c:f>
              <c:strCache>
                <c:ptCount val="9"/>
                <c:pt idx="0">
                  <c:v>Car &amp; Motorbike</c:v>
                </c:pt>
                <c:pt idx="1">
                  <c:v>Computers &amp; Accessories</c:v>
                </c:pt>
                <c:pt idx="2">
                  <c:v>Electronics</c:v>
                </c:pt>
                <c:pt idx="3">
                  <c:v>Health &amp; Personal Care</c:v>
                </c:pt>
                <c:pt idx="4">
                  <c:v>Home &amp; Kitchen</c:v>
                </c:pt>
                <c:pt idx="5">
                  <c:v>Home Improvement</c:v>
                </c:pt>
                <c:pt idx="6">
                  <c:v>Musical Instruments</c:v>
                </c:pt>
                <c:pt idx="7">
                  <c:v>Office Products</c:v>
                </c:pt>
                <c:pt idx="8">
                  <c:v>Toys &amp; Games</c:v>
                </c:pt>
              </c:strCache>
            </c:strRef>
          </c:cat>
          <c:val>
            <c:numRef>
              <c:f>Pivot_Table!$V$4:$V$12</c:f>
              <c:numCache>
                <c:formatCode>"₹"#,#00.00</c:formatCode>
                <c:ptCount val="9"/>
                <c:pt idx="0">
                  <c:v>2339</c:v>
                </c:pt>
                <c:pt idx="1">
                  <c:v>947.48800000000006</c:v>
                </c:pt>
                <c:pt idx="2">
                  <c:v>6225.8693877551023</c:v>
                </c:pt>
                <c:pt idx="3">
                  <c:v>899</c:v>
                </c:pt>
                <c:pt idx="4">
                  <c:v>2330.6183035714284</c:v>
                </c:pt>
                <c:pt idx="5">
                  <c:v>337</c:v>
                </c:pt>
                <c:pt idx="6">
                  <c:v>638</c:v>
                </c:pt>
                <c:pt idx="7">
                  <c:v>301.58064516129031</c:v>
                </c:pt>
                <c:pt idx="8">
                  <c:v>150</c:v>
                </c:pt>
              </c:numCache>
            </c:numRef>
          </c:val>
          <c:smooth val="0"/>
          <c:extLst>
            <c:ext xmlns:c16="http://schemas.microsoft.com/office/drawing/2014/chart" uri="{C3380CC4-5D6E-409C-BE32-E72D297353CC}">
              <c16:uniqueId val="{00000001-ABDF-47EC-8853-F243B1D4DB3B}"/>
            </c:ext>
          </c:extLst>
        </c:ser>
        <c:dLbls>
          <c:showLegendKey val="0"/>
          <c:showVal val="0"/>
          <c:showCatName val="0"/>
          <c:showSerName val="0"/>
          <c:showPercent val="0"/>
          <c:showBubbleSize val="0"/>
        </c:dLbls>
        <c:marker val="1"/>
        <c:smooth val="0"/>
        <c:axId val="110756912"/>
        <c:axId val="110759824"/>
      </c:lineChart>
      <c:catAx>
        <c:axId val="1107569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t" anchorCtr="0"/>
          <a:lstStyle/>
          <a:p>
            <a:pPr>
              <a:defRPr sz="900" b="1" i="0" u="none" strike="noStrike" kern="1200" baseline="0">
                <a:solidFill>
                  <a:sysClr val="windowText" lastClr="000000"/>
                </a:solidFill>
                <a:latin typeface="+mn-lt"/>
                <a:ea typeface="+mn-ea"/>
                <a:cs typeface="+mn-cs"/>
              </a:defRPr>
            </a:pPr>
            <a:endParaRPr lang="en-NG"/>
          </a:p>
        </c:txPr>
        <c:crossAx val="110759824"/>
        <c:crosses val="autoZero"/>
        <c:auto val="1"/>
        <c:lblAlgn val="ctr"/>
        <c:lblOffset val="100"/>
        <c:noMultiLvlLbl val="0"/>
      </c:catAx>
      <c:valAx>
        <c:axId val="110759824"/>
        <c:scaling>
          <c:orientation val="minMax"/>
        </c:scaling>
        <c:delete val="0"/>
        <c:axPos val="l"/>
        <c:numFmt formatCode="&quot;₹&quot;#,#00.0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NG"/>
          </a:p>
        </c:txPr>
        <c:crossAx val="110756912"/>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NG"/>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kumimoji="0" lang="en-US" sz="1200" b="1" i="0" u="none" strike="noStrike" kern="1200" cap="none" spc="0" normalizeH="0" baseline="0" noProof="0">
                <a:ln>
                  <a:noFill/>
                </a:ln>
                <a:solidFill>
                  <a:sysClr val="windowText" lastClr="000000"/>
                </a:solidFill>
                <a:effectLst/>
                <a:uLnTx/>
                <a:uFillTx/>
                <a:latin typeface="Aptos Narrow" panose="02110004020202020204"/>
              </a:rPr>
              <a:t>Total Reviews by Category</a:t>
            </a:r>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NG"/>
        </a:p>
      </c:txPr>
    </c:title>
    <c:autoTitleDeleted val="0"/>
    <c:plotArea>
      <c:layout/>
      <c:barChart>
        <c:barDir val="bar"/>
        <c:grouping val="clustered"/>
        <c:varyColors val="0"/>
        <c:ser>
          <c:idx val="0"/>
          <c:order val="0"/>
          <c:tx>
            <c:strRef>
              <c:f>Pivot_Table!$F$29</c:f>
              <c:strCache>
                <c:ptCount val="1"/>
                <c:pt idx="0">
                  <c:v>Number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baseline="0">
                    <a:solidFill>
                      <a:sysClr val="windowText" lastClr="000000"/>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Pivot_Table!$E$30:$E$38</c:f>
              <c:strCache>
                <c:ptCount val="9"/>
                <c:pt idx="0">
                  <c:v>Electronics</c:v>
                </c:pt>
                <c:pt idx="1">
                  <c:v>Computers &amp; Accessories</c:v>
                </c:pt>
                <c:pt idx="2">
                  <c:v>Home &amp; Kitchen</c:v>
                </c:pt>
                <c:pt idx="3">
                  <c:v>Office Products</c:v>
                </c:pt>
                <c:pt idx="4">
                  <c:v>Musical Instruments</c:v>
                </c:pt>
                <c:pt idx="5">
                  <c:v>Toys &amp; Games</c:v>
                </c:pt>
                <c:pt idx="6">
                  <c:v>Home Improvement</c:v>
                </c:pt>
                <c:pt idx="7">
                  <c:v>Health &amp; Personal Care</c:v>
                </c:pt>
                <c:pt idx="8">
                  <c:v>Car &amp; Motorbike</c:v>
                </c:pt>
              </c:strCache>
            </c:strRef>
          </c:cat>
          <c:val>
            <c:numRef>
              <c:f>Pivot_Table!$F$30:$F$38</c:f>
              <c:numCache>
                <c:formatCode>0.000,,"M"</c:formatCode>
                <c:ptCount val="9"/>
                <c:pt idx="0">
                  <c:v>14208406</c:v>
                </c:pt>
                <c:pt idx="1">
                  <c:v>6335177</c:v>
                </c:pt>
                <c:pt idx="2">
                  <c:v>2991069</c:v>
                </c:pt>
                <c:pt idx="3">
                  <c:v>149675</c:v>
                </c:pt>
                <c:pt idx="4">
                  <c:v>88882</c:v>
                </c:pt>
                <c:pt idx="5">
                  <c:v>15867</c:v>
                </c:pt>
                <c:pt idx="6">
                  <c:v>8566</c:v>
                </c:pt>
                <c:pt idx="7">
                  <c:v>3663</c:v>
                </c:pt>
                <c:pt idx="8">
                  <c:v>1118</c:v>
                </c:pt>
              </c:numCache>
            </c:numRef>
          </c:val>
          <c:extLst>
            <c:ext xmlns:c16="http://schemas.microsoft.com/office/drawing/2014/chart" uri="{C3380CC4-5D6E-409C-BE32-E72D297353CC}">
              <c16:uniqueId val="{00000000-90CB-4F8B-A596-1B1D497FFE9D}"/>
            </c:ext>
          </c:extLst>
        </c:ser>
        <c:dLbls>
          <c:showLegendKey val="0"/>
          <c:showVal val="1"/>
          <c:showCatName val="0"/>
          <c:showSerName val="0"/>
          <c:showPercent val="0"/>
          <c:showBubbleSize val="0"/>
        </c:dLbls>
        <c:gapWidth val="6"/>
        <c:axId val="2030670352"/>
        <c:axId val="2030672016"/>
      </c:barChart>
      <c:catAx>
        <c:axId val="2030670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baseline="0">
                <a:solidFill>
                  <a:sysClr val="windowText" lastClr="000000"/>
                </a:solidFill>
                <a:latin typeface="+mn-lt"/>
                <a:ea typeface="+mn-ea"/>
                <a:cs typeface="+mn-cs"/>
              </a:defRPr>
            </a:pPr>
            <a:endParaRPr lang="en-NG"/>
          </a:p>
        </c:txPr>
        <c:crossAx val="2030672016"/>
        <c:crosses val="autoZero"/>
        <c:auto val="1"/>
        <c:lblAlgn val="ctr"/>
        <c:lblOffset val="100"/>
        <c:noMultiLvlLbl val="0"/>
      </c:catAx>
      <c:valAx>
        <c:axId val="2030672016"/>
        <c:scaling>
          <c:orientation val="minMax"/>
        </c:scaling>
        <c:delete val="1"/>
        <c:axPos val="b"/>
        <c:numFmt formatCode="0.000,,&quot;M&quot;" sourceLinked="1"/>
        <c:majorTickMark val="none"/>
        <c:minorTickMark val="none"/>
        <c:tickLblPos val="nextTo"/>
        <c:crossAx val="2030670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200" b="1" i="0" baseline="0">
                <a:solidFill>
                  <a:sysClr val="windowText" lastClr="000000"/>
                </a:solidFill>
                <a:effectLst/>
              </a:rPr>
              <a:t>Product Distributiom Ratings</a:t>
            </a:r>
            <a:endParaRPr lang="en-NG" sz="1200">
              <a:solidFill>
                <a:sysClr val="windowText" lastClr="000000"/>
              </a:solidFill>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NG"/>
        </a:p>
      </c:txPr>
    </c:title>
    <c:autoTitleDeleted val="0"/>
    <c:plotArea>
      <c:layout/>
      <c:barChart>
        <c:barDir val="col"/>
        <c:grouping val="clustered"/>
        <c:varyColors val="0"/>
        <c:ser>
          <c:idx val="0"/>
          <c:order val="0"/>
          <c:tx>
            <c:strRef>
              <c:f>Pivot_Table!$P$31</c:f>
              <c:strCache>
                <c:ptCount val="1"/>
                <c:pt idx="0">
                  <c:v>Number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Pivot_Table!$O$32:$O$36</c:f>
              <c:strCache>
                <c:ptCount val="5"/>
                <c:pt idx="0">
                  <c:v>1.0</c:v>
                </c:pt>
                <c:pt idx="1">
                  <c:v>2.0</c:v>
                </c:pt>
                <c:pt idx="2">
                  <c:v>3.0</c:v>
                </c:pt>
                <c:pt idx="3">
                  <c:v>4.0</c:v>
                </c:pt>
                <c:pt idx="4">
                  <c:v>5.0</c:v>
                </c:pt>
              </c:strCache>
            </c:strRef>
          </c:cat>
          <c:val>
            <c:numRef>
              <c:f>Pivot_Table!$P$32:$P$36</c:f>
              <c:numCache>
                <c:formatCode>General</c:formatCode>
                <c:ptCount val="5"/>
                <c:pt idx="0">
                  <c:v>1</c:v>
                </c:pt>
                <c:pt idx="1">
                  <c:v>1</c:v>
                </c:pt>
                <c:pt idx="2">
                  <c:v>9</c:v>
                </c:pt>
                <c:pt idx="3">
                  <c:v>489</c:v>
                </c:pt>
                <c:pt idx="4">
                  <c:v>851</c:v>
                </c:pt>
              </c:numCache>
            </c:numRef>
          </c:val>
          <c:extLst>
            <c:ext xmlns:c16="http://schemas.microsoft.com/office/drawing/2014/chart" uri="{C3380CC4-5D6E-409C-BE32-E72D297353CC}">
              <c16:uniqueId val="{00000000-340D-4A8D-B980-E6F616758981}"/>
            </c:ext>
          </c:extLst>
        </c:ser>
        <c:dLbls>
          <c:dLblPos val="outEnd"/>
          <c:showLegendKey val="0"/>
          <c:showVal val="1"/>
          <c:showCatName val="0"/>
          <c:showSerName val="0"/>
          <c:showPercent val="0"/>
          <c:showBubbleSize val="0"/>
        </c:dLbls>
        <c:gapWidth val="219"/>
        <c:overlap val="-27"/>
        <c:axId val="1425887040"/>
        <c:axId val="1425884960"/>
      </c:barChart>
      <c:catAx>
        <c:axId val="14258870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NG"/>
          </a:p>
        </c:txPr>
        <c:crossAx val="1425884960"/>
        <c:crosses val="autoZero"/>
        <c:auto val="1"/>
        <c:lblAlgn val="ctr"/>
        <c:lblOffset val="100"/>
        <c:noMultiLvlLbl val="0"/>
      </c:catAx>
      <c:valAx>
        <c:axId val="142588496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NG"/>
          </a:p>
        </c:txPr>
        <c:crossAx val="142588704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rich>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effectLst/>
                <a:latin typeface="Aptos Narrow" panose="02110004020202020204"/>
                <a:ea typeface="Calibri" panose="020F0502020204030204" pitchFamily="34" charset="0"/>
                <a:cs typeface="Calibri" panose="020F0502020204030204" pitchFamily="34" charset="0"/>
              </a:rPr>
              <a:t>average discount percentage by product category</a:t>
            </a:r>
            <a:endParaRPr lang="en-US" sz="1400" b="1" i="0" u="none" strike="noStrike" baseline="0">
              <a:solidFill>
                <a:sysClr val="windowText" lastClr="000000">
                  <a:lumMod val="65000"/>
                  <a:lumOff val="35000"/>
                </a:sysClr>
              </a:solidFill>
              <a:latin typeface="Aptos Narrow" panose="02110004020202020204"/>
            </a:endParaRPr>
          </a:p>
        </cx:rich>
      </cx:tx>
    </cx:title>
    <cx:plotArea>
      <cx:plotAreaRegion>
        <cx:series layoutId="funnel" uniqueId="{7ED6F0E2-CB0D-4C46-A855-89462F2B4F28}" formatIdx="0">
          <cx:tx>
            <cx:txData>
              <cx:f>_xlchart.v2.1</cx:f>
              <cx:v>Percentage</cx:v>
            </cx:txData>
          </cx:tx>
          <cx:dataLabels>
            <cx:visibility seriesName="0" categoryName="0" value="1"/>
            <cx:separator>, </cx:separator>
            <cx:dataLabel idx="1">
              <cx:visibility seriesName="0" categoryName="0" value="1"/>
              <cx:separator>, </cx:separator>
            </cx:dataLabel>
          </cx:dataLabels>
          <cx:dataId val="0"/>
        </cx:series>
      </cx:plotAreaRegion>
      <cx:axis id="0">
        <cx:cat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Average Highest Rating Products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Aptos Narrow" panose="02110004020202020204"/>
            </a:rPr>
            <a:t>Average Highest Rating Products</a:t>
          </a:r>
        </a:p>
      </cx:txPr>
    </cx:title>
    <cx:plotArea>
      <cx:plotAreaRegion>
        <cx:series layoutId="treemap" uniqueId="{9B35C2A9-E4A3-48B7-8284-41180C341E5E}">
          <cx:tx>
            <cx:txData>
              <cx:f>_xlchart.v1.4</cx:f>
              <cx:v>Rating</cx:v>
            </cx:txData>
          </cx:tx>
          <cx:dataId val="0"/>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title pos="t" align="ctr" overlay="0">
      <cx:tx>
        <cx:txData>
          <cx:v>Number</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Aptos Narrow" panose="02110004020202020204"/>
            </a:rPr>
            <a:t>Number</a:t>
          </a:r>
        </a:p>
      </cx:txPr>
    </cx:title>
    <cx:plotArea>
      <cx:plotAreaRegion>
        <cx:series layoutId="treemap" uniqueId="{AFECFAA0-7A4D-4EE0-821B-9AAE5EE4CD94}">
          <cx:tx>
            <cx:txData>
              <cx:f>_xlchart.v1.10</cx:f>
              <cx:v>Number</cx:v>
            </cx:txData>
          </cx:tx>
          <cx:dataLabels>
            <cx:txPr>
              <a:bodyPr spcFirstLastPara="1" vertOverflow="ellipsis" horzOverflow="overflow" wrap="square" lIns="0" tIns="0" rIns="0" bIns="0" anchor="ctr" anchorCtr="1"/>
              <a:lstStyle/>
              <a:p>
                <a:pPr algn="ctr" rtl="0">
                  <a:defRPr>
                    <a:ln>
                      <a:noFill/>
                    </a:ln>
                  </a:defRPr>
                </a:pPr>
                <a:endParaRPr lang="en-US" sz="900" b="0" i="0" u="none" strike="noStrike" kern="1200" baseline="0">
                  <a:ln>
                    <a:noFill/>
                  </a:ln>
                  <a:solidFill>
                    <a:sysClr val="windowText" lastClr="000000">
                      <a:lumMod val="75000"/>
                      <a:lumOff val="25000"/>
                    </a:sysClr>
                  </a:solidFill>
                  <a:latin typeface="Aptos Narrow" panose="02110004020202020204"/>
                </a:endParaRPr>
              </a:p>
            </cx:txPr>
            <cx:visibility seriesName="0" categoryName="0" value="1"/>
            <cx:separator>, </cx:separator>
          </cx:dataLabels>
          <cx:dataId val="0"/>
          <cx:layoutPr/>
        </cx:series>
      </cx:plotAreaRegion>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title pos="t" align="ctr" overlay="0"/>
    <cx:plotArea>
      <cx:plotAreaRegion>
        <cx:series layoutId="funnel" uniqueId="{90F6B75E-9DE2-4EC9-A5A4-1AD1C4D5F34F}">
          <cx:tx>
            <cx:txData>
              <cx:f>_xlchart.v2.7</cx:f>
              <cx:v>Count</cx:v>
            </cx:txData>
          </cx:tx>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panose="0211000402020202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Aptos Narrow" panose="02110004020202020204"/>
            </a:endParaRPr>
          </a:p>
        </cx:txPr>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size">
        <cx:f>_xlchart.v1.14</cx:f>
      </cx:numDim>
    </cx:data>
  </cx:chartData>
  <cx:chart>
    <cx:title pos="t" align="ctr" overlay="0">
      <cx:tx>
        <cx:rich>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200" b="1" i="0" u="none" strike="noStrike" kern="1200" cap="none" spc="0" normalizeH="0" baseline="0" noProof="0">
                <a:ln>
                  <a:noFill/>
                </a:ln>
                <a:solidFill>
                  <a:sysClr val="windowText" lastClr="000000"/>
                </a:solidFill>
                <a:effectLst/>
                <a:uLnTx/>
                <a:uFillTx/>
                <a:latin typeface="Aptos Narrow" panose="02110004020202020204"/>
              </a:rPr>
              <a:t>Price Range Bucket Distribution</a:t>
            </a:r>
            <a:endParaRPr kumimoji="0" lang="en-US" sz="1400" b="1" i="0" u="none" strike="noStrike" kern="1200" cap="none" spc="0" normalizeH="0" baseline="0" noProof="0">
              <a:ln>
                <a:noFill/>
              </a:ln>
              <a:solidFill>
                <a:sysClr val="windowText" lastClr="000000"/>
              </a:solidFill>
              <a:effectLst/>
              <a:uLnTx/>
              <a:uFillTx/>
              <a:latin typeface="Aptos Narrow" panose="02110004020202020204"/>
            </a:endParaRPr>
          </a:p>
        </cx:rich>
      </cx:tx>
    </cx:title>
    <cx:plotArea>
      <cx:plotAreaRegion>
        <cx:series layoutId="treemap" uniqueId="{AFECFAA0-7A4D-4EE0-821B-9AAE5EE4CD94}">
          <cx:tx>
            <cx:txData>
              <cx:f>_xlchart.v1.13</cx:f>
              <cx:v>Number</cx:v>
            </cx:txData>
          </cx:tx>
          <cx:dataLabels>
            <cx:txPr>
              <a:bodyPr spcFirstLastPara="1" vertOverflow="ellipsis" horzOverflow="overflow" wrap="square" lIns="0" tIns="0" rIns="0" bIns="0" anchor="ctr" anchorCtr="1"/>
              <a:lstStyle/>
              <a:p>
                <a:pPr algn="ctr" rtl="0">
                  <a:defRPr sz="1000" b="1">
                    <a:ln>
                      <a:noFill/>
                    </a:ln>
                    <a:solidFill>
                      <a:schemeClr val="bg1"/>
                    </a:solidFill>
                  </a:defRPr>
                </a:pPr>
                <a:endParaRPr lang="en-US" sz="1000" b="1" i="0" u="none" strike="noStrike" kern="1200" baseline="0">
                  <a:ln>
                    <a:noFill/>
                  </a:ln>
                  <a:solidFill>
                    <a:schemeClr val="bg1"/>
                  </a:solidFill>
                  <a:latin typeface="Aptos Narrow" panose="02110004020202020204"/>
                </a:endParaRPr>
              </a:p>
            </cx:txPr>
            <cx:visibility seriesName="0" categoryName="0" value="1"/>
            <cx:separator>, </cx:separator>
          </cx:dataLabels>
          <cx:dataId val="0"/>
          <cx:layoutPr/>
        </cx:series>
      </cx:plotAreaRegion>
    </cx:plotArea>
    <cx:legend pos="t" align="ctr" overlay="0">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kern="1200" baseline="0">
            <a:solidFill>
              <a:sysClr val="windowText" lastClr="000000"/>
            </a:solidFill>
            <a:latin typeface="Aptos Narrow" panose="02110004020202020204"/>
          </a:endParaRPr>
        </a:p>
      </cx:txPr>
    </cx:legend>
  </cx:chart>
  <cx:spPr>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_xlchart.v2.15</cx:f>
      </cx:strDim>
      <cx:numDim type="val">
        <cx:f>_xlchart.v2.17</cx:f>
      </cx:numDim>
    </cx:data>
  </cx:chartData>
  <cx:chart>
    <cx:title pos="t" align="ctr" overlay="0">
      <cx:tx>
        <cx:rich>
          <a:bodyPr spcFirstLastPara="1" vertOverflow="ellipsis" horzOverflow="overflow" wrap="square" lIns="0" tIns="0" rIns="0" bIns="0" anchor="ctr" anchorCtr="1"/>
          <a:lstStyle/>
          <a:p>
            <a:pPr rtl="0"/>
            <a:r>
              <a:rPr lang="en-US" sz="1200" b="1" i="0" baseline="0">
                <a:solidFill>
                  <a:sysClr val="windowText" lastClr="000000"/>
                </a:solidFill>
                <a:effectLst/>
                <a:latin typeface="Calibri" panose="020F0502020204030204" pitchFamily="34" charset="0"/>
                <a:ea typeface="Calibri" panose="020F0502020204030204" pitchFamily="34" charset="0"/>
                <a:cs typeface="Calibri" panose="020F0502020204030204" pitchFamily="34" charset="0"/>
              </a:rPr>
              <a:t>Products with Highest Reviews</a:t>
            </a:r>
            <a:endParaRPr lang="en-NG" sz="1200">
              <a:solidFill>
                <a:sysClr val="windowText" lastClr="000000"/>
              </a:solidFill>
              <a:effectLst/>
              <a:latin typeface="Calibri" panose="020F0502020204030204" pitchFamily="34" charset="0"/>
              <a:ea typeface="Calibri" panose="020F0502020204030204" pitchFamily="34" charset="0"/>
              <a:cs typeface="Calibri" panose="020F0502020204030204" pitchFamily="34" charset="0"/>
            </a:endParaRPr>
          </a:p>
        </cx:rich>
      </cx:tx>
    </cx:title>
    <cx:plotArea>
      <cx:plotAreaRegion>
        <cx:series layoutId="funnel" uniqueId="{90F6B75E-9DE2-4EC9-A5A4-1AD1C4D5F34F}">
          <cx:tx>
            <cx:txData>
              <cx:f>_xlchart.v2.16</cx:f>
              <cx:v>Count</cx:v>
            </cx:txData>
          </cx:tx>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panose="0211000402020202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Aptos Narrow" panose="02110004020202020204"/>
            </a:endParaRPr>
          </a:p>
        </cx:txPr>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2.xml"/><Relationship Id="rId7" Type="http://schemas.microsoft.com/office/2014/relationships/chartEx" Target="../charts/chartEx3.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2.xml"/><Relationship Id="rId9" Type="http://schemas.openxmlformats.org/officeDocument/2006/relationships/chart" Target="../charts/chart5.xml"/></Relationships>
</file>

<file path=xl/drawings/_rels/drawing2.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7.png"/><Relationship Id="rId3" Type="http://schemas.openxmlformats.org/officeDocument/2006/relationships/chart" Target="../charts/chart8.xml"/><Relationship Id="rId7" Type="http://schemas.openxmlformats.org/officeDocument/2006/relationships/image" Target="../media/image1.png"/><Relationship Id="rId12" Type="http://schemas.openxmlformats.org/officeDocument/2006/relationships/image" Target="../media/image6.svg"/><Relationship Id="rId2" Type="http://schemas.openxmlformats.org/officeDocument/2006/relationships/chart" Target="../charts/chart7.xml"/><Relationship Id="rId1" Type="http://schemas.openxmlformats.org/officeDocument/2006/relationships/chart" Target="../charts/chart6.xml"/><Relationship Id="rId6" Type="http://schemas.microsoft.com/office/2014/relationships/chartEx" Target="../charts/chartEx6.xml"/><Relationship Id="rId11" Type="http://schemas.openxmlformats.org/officeDocument/2006/relationships/image" Target="../media/image5.png"/><Relationship Id="rId5" Type="http://schemas.openxmlformats.org/officeDocument/2006/relationships/chart" Target="../charts/chart9.xml"/><Relationship Id="rId15" Type="http://schemas.openxmlformats.org/officeDocument/2006/relationships/chart" Target="../charts/chart10.xml"/><Relationship Id="rId10" Type="http://schemas.openxmlformats.org/officeDocument/2006/relationships/image" Target="../media/image4.svg"/><Relationship Id="rId4" Type="http://schemas.microsoft.com/office/2014/relationships/chartEx" Target="../charts/chartEx5.xml"/><Relationship Id="rId9" Type="http://schemas.openxmlformats.org/officeDocument/2006/relationships/image" Target="../media/image3.png"/><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6</xdr:col>
      <xdr:colOff>419100</xdr:colOff>
      <xdr:row>1</xdr:row>
      <xdr:rowOff>174112</xdr:rowOff>
    </xdr:from>
    <xdr:to>
      <xdr:col>10</xdr:col>
      <xdr:colOff>635000</xdr:colOff>
      <xdr:row>13</xdr:row>
      <xdr:rowOff>51209</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C7BBC80E-503A-4BF9-8C17-43B7911283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223455" y="368709"/>
              <a:ext cx="3616222" cy="2335161"/>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174113</xdr:colOff>
      <xdr:row>14</xdr:row>
      <xdr:rowOff>20483</xdr:rowOff>
    </xdr:from>
    <xdr:to>
      <xdr:col>10</xdr:col>
      <xdr:colOff>714855</xdr:colOff>
      <xdr:row>29</xdr:row>
      <xdr:rowOff>61451</xdr:rowOff>
    </xdr:to>
    <xdr:graphicFrame macro="">
      <xdr:nvGraphicFramePr>
        <xdr:cNvPr id="3" name="Chart 2">
          <a:extLst>
            <a:ext uri="{FF2B5EF4-FFF2-40B4-BE49-F238E27FC236}">
              <a16:creationId xmlns:a16="http://schemas.microsoft.com/office/drawing/2014/main" id="{E01B5053-E36A-4C20-9CFF-DC61FFA86F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218817</xdr:colOff>
      <xdr:row>30</xdr:row>
      <xdr:rowOff>5684</xdr:rowOff>
    </xdr:from>
    <xdr:to>
      <xdr:col>11</xdr:col>
      <xdr:colOff>327740</xdr:colOff>
      <xdr:row>44</xdr:row>
      <xdr:rowOff>7118</xdr:rowOff>
    </xdr:to>
    <xdr:graphicFrame macro="">
      <xdr:nvGraphicFramePr>
        <xdr:cNvPr id="4" name="Chart 3">
          <a:extLst>
            <a:ext uri="{FF2B5EF4-FFF2-40B4-BE49-F238E27FC236}">
              <a16:creationId xmlns:a16="http://schemas.microsoft.com/office/drawing/2014/main" id="{AAEF5A95-7EFA-46C3-9B6D-A6ADC04A7C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51210</xdr:colOff>
      <xdr:row>46</xdr:row>
      <xdr:rowOff>174111</xdr:rowOff>
    </xdr:from>
    <xdr:to>
      <xdr:col>6</xdr:col>
      <xdr:colOff>421915</xdr:colOff>
      <xdr:row>55</xdr:row>
      <xdr:rowOff>23094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3CC6E4C2-87C1-47A9-8176-193BC2D353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883642" y="9177193"/>
              <a:ext cx="3267348" cy="1610456"/>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35</xdr:col>
      <xdr:colOff>358468</xdr:colOff>
      <xdr:row>0</xdr:row>
      <xdr:rowOff>20483</xdr:rowOff>
    </xdr:from>
    <xdr:to>
      <xdr:col>37</xdr:col>
      <xdr:colOff>1423629</xdr:colOff>
      <xdr:row>11</xdr:row>
      <xdr:rowOff>163871</xdr:rowOff>
    </xdr:to>
    <xdr:graphicFrame macro="">
      <xdr:nvGraphicFramePr>
        <xdr:cNvPr id="6" name="Chart 5">
          <a:extLst>
            <a:ext uri="{FF2B5EF4-FFF2-40B4-BE49-F238E27FC236}">
              <a16:creationId xmlns:a16="http://schemas.microsoft.com/office/drawing/2014/main" id="{37A14647-EFEE-42E3-83BD-86B2F29E90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771937</xdr:colOff>
      <xdr:row>5</xdr:row>
      <xdr:rowOff>133146</xdr:rowOff>
    </xdr:from>
    <xdr:to>
      <xdr:col>28</xdr:col>
      <xdr:colOff>1689919</xdr:colOff>
      <xdr:row>18</xdr:row>
      <xdr:rowOff>161951</xdr:rowOff>
    </xdr:to>
    <xdr:graphicFrame macro="">
      <xdr:nvGraphicFramePr>
        <xdr:cNvPr id="7" name="Chart 6">
          <a:extLst>
            <a:ext uri="{FF2B5EF4-FFF2-40B4-BE49-F238E27FC236}">
              <a16:creationId xmlns:a16="http://schemas.microsoft.com/office/drawing/2014/main" id="{C2A3D494-92AF-459A-AD8A-8C89FDCAE6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268803</xdr:colOff>
      <xdr:row>63</xdr:row>
      <xdr:rowOff>92177</xdr:rowOff>
    </xdr:from>
    <xdr:to>
      <xdr:col>17</xdr:col>
      <xdr:colOff>297016</xdr:colOff>
      <xdr:row>69</xdr:row>
      <xdr:rowOff>191376</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FA16B030-B334-421A-AC26-4E6EB6DF28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6512513" y="12700000"/>
              <a:ext cx="2240471" cy="1277021"/>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1838904</xdr:colOff>
      <xdr:row>24</xdr:row>
      <xdr:rowOff>180706</xdr:rowOff>
    </xdr:from>
    <xdr:to>
      <xdr:col>20</xdr:col>
      <xdr:colOff>877719</xdr:colOff>
      <xdr:row>30</xdr:row>
      <xdr:rowOff>108195</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59C5C6BE-3CC0-4F37-92E1-8267A4AE61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7979212" y="4877966"/>
              <a:ext cx="2274706" cy="1101804"/>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364511</xdr:colOff>
      <xdr:row>56</xdr:row>
      <xdr:rowOff>77531</xdr:rowOff>
    </xdr:from>
    <xdr:to>
      <xdr:col>5</xdr:col>
      <xdr:colOff>626294</xdr:colOff>
      <xdr:row>69</xdr:row>
      <xdr:rowOff>132837</xdr:rowOff>
    </xdr:to>
    <mc:AlternateContent xmlns:mc="http://schemas.openxmlformats.org/markup-compatibility/2006">
      <mc:Choice xmlns:a14="http://schemas.microsoft.com/office/drawing/2010/main" Requires="a14">
        <xdr:graphicFrame macro="">
          <xdr:nvGraphicFramePr>
            <xdr:cNvPr id="13" name="category">
              <a:extLst>
                <a:ext uri="{FF2B5EF4-FFF2-40B4-BE49-F238E27FC236}">
                  <a16:creationId xmlns:a16="http://schemas.microsoft.com/office/drawing/2014/main" id="{027F27A5-7945-48E0-B8EA-3E76B5B89DF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761669" y="11037805"/>
              <a:ext cx="1827536" cy="259965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206157</xdr:colOff>
      <xdr:row>37</xdr:row>
      <xdr:rowOff>39143</xdr:rowOff>
    </xdr:from>
    <xdr:to>
      <xdr:col>17</xdr:col>
      <xdr:colOff>169623</xdr:colOff>
      <xdr:row>49</xdr:row>
      <xdr:rowOff>73328</xdr:rowOff>
    </xdr:to>
    <xdr:graphicFrame macro="">
      <xdr:nvGraphicFramePr>
        <xdr:cNvPr id="16" name="Chart 15">
          <a:extLst>
            <a:ext uri="{FF2B5EF4-FFF2-40B4-BE49-F238E27FC236}">
              <a16:creationId xmlns:a16="http://schemas.microsoft.com/office/drawing/2014/main" id="{59B37237-CE4C-43F4-872F-267E0C9021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47626</xdr:colOff>
      <xdr:row>7</xdr:row>
      <xdr:rowOff>152400</xdr:rowOff>
    </xdr:from>
    <xdr:to>
      <xdr:col>1</xdr:col>
      <xdr:colOff>142876</xdr:colOff>
      <xdr:row>30</xdr:row>
      <xdr:rowOff>19050</xdr:rowOff>
    </xdr:to>
    <xdr:sp macro="" textlink="">
      <xdr:nvSpPr>
        <xdr:cNvPr id="5" name="Rectangle 4">
          <a:extLst>
            <a:ext uri="{FF2B5EF4-FFF2-40B4-BE49-F238E27FC236}">
              <a16:creationId xmlns:a16="http://schemas.microsoft.com/office/drawing/2014/main" id="{8E154309-C8A8-491C-8C0E-9BE4FA308D7D}"/>
            </a:ext>
          </a:extLst>
        </xdr:cNvPr>
        <xdr:cNvSpPr/>
      </xdr:nvSpPr>
      <xdr:spPr>
        <a:xfrm>
          <a:off x="47626" y="1485900"/>
          <a:ext cx="857250" cy="424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xdr:col>
      <xdr:colOff>152401</xdr:colOff>
      <xdr:row>7</xdr:row>
      <xdr:rowOff>114299</xdr:rowOff>
    </xdr:from>
    <xdr:to>
      <xdr:col>4</xdr:col>
      <xdr:colOff>609600</xdr:colOff>
      <xdr:row>20</xdr:row>
      <xdr:rowOff>180975</xdr:rowOff>
    </xdr:to>
    <xdr:graphicFrame macro="">
      <xdr:nvGraphicFramePr>
        <xdr:cNvPr id="42" name="Chart 41">
          <a:extLst>
            <a:ext uri="{FF2B5EF4-FFF2-40B4-BE49-F238E27FC236}">
              <a16:creationId xmlns:a16="http://schemas.microsoft.com/office/drawing/2014/main" id="{4E31168F-6901-444C-928A-88E802650F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171451</xdr:colOff>
      <xdr:row>7</xdr:row>
      <xdr:rowOff>114299</xdr:rowOff>
    </xdr:from>
    <xdr:to>
      <xdr:col>12</xdr:col>
      <xdr:colOff>19051</xdr:colOff>
      <xdr:row>17</xdr:row>
      <xdr:rowOff>66675</xdr:rowOff>
    </xdr:to>
    <xdr:graphicFrame macro="">
      <xdr:nvGraphicFramePr>
        <xdr:cNvPr id="43" name="Chart 42">
          <a:extLst>
            <a:ext uri="{FF2B5EF4-FFF2-40B4-BE49-F238E27FC236}">
              <a16:creationId xmlns:a16="http://schemas.microsoft.com/office/drawing/2014/main" id="{8E5AC5DF-869C-4597-8EA9-F3D61EB3AD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133350</xdr:colOff>
      <xdr:row>16</xdr:row>
      <xdr:rowOff>133350</xdr:rowOff>
    </xdr:from>
    <xdr:to>
      <xdr:col>11</xdr:col>
      <xdr:colOff>647700</xdr:colOff>
      <xdr:row>30</xdr:row>
      <xdr:rowOff>19050</xdr:rowOff>
    </xdr:to>
    <xdr:graphicFrame macro="">
      <xdr:nvGraphicFramePr>
        <xdr:cNvPr id="45" name="Chart 44">
          <a:extLst>
            <a:ext uri="{FF2B5EF4-FFF2-40B4-BE49-F238E27FC236}">
              <a16:creationId xmlns:a16="http://schemas.microsoft.com/office/drawing/2014/main" id="{D7F6DE37-8808-4362-B854-5170CA6DBE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154539</xdr:colOff>
      <xdr:row>21</xdr:row>
      <xdr:rowOff>38100</xdr:rowOff>
    </xdr:from>
    <xdr:to>
      <xdr:col>5</xdr:col>
      <xdr:colOff>223901</xdr:colOff>
      <xdr:row>30</xdr:row>
      <xdr:rowOff>105569</xdr:rowOff>
    </xdr:to>
    <mc:AlternateContent xmlns:mc="http://schemas.openxmlformats.org/markup-compatibility/2006">
      <mc:Choice xmlns:cx1="http://schemas.microsoft.com/office/drawing/2015/9/8/chartex" Requires="cx1">
        <xdr:graphicFrame macro="">
          <xdr:nvGraphicFramePr>
            <xdr:cNvPr id="46" name="Chart 45">
              <a:extLst>
                <a:ext uri="{FF2B5EF4-FFF2-40B4-BE49-F238E27FC236}">
                  <a16:creationId xmlns:a16="http://schemas.microsoft.com/office/drawing/2014/main" id="{9DB7C9E8-B49B-45A5-B481-01135B9488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16539" y="4038600"/>
              <a:ext cx="3117362" cy="1781969"/>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618609</xdr:colOff>
      <xdr:row>13</xdr:row>
      <xdr:rowOff>142875</xdr:rowOff>
    </xdr:from>
    <xdr:to>
      <xdr:col>16</xdr:col>
      <xdr:colOff>200025</xdr:colOff>
      <xdr:row>29</xdr:row>
      <xdr:rowOff>142875</xdr:rowOff>
    </xdr:to>
    <xdr:graphicFrame macro="">
      <xdr:nvGraphicFramePr>
        <xdr:cNvPr id="47" name="Chart 46">
          <a:extLst>
            <a:ext uri="{FF2B5EF4-FFF2-40B4-BE49-F238E27FC236}">
              <a16:creationId xmlns:a16="http://schemas.microsoft.com/office/drawing/2014/main" id="{FE79CFCA-37F1-4A77-9BA7-3C125F3368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638175</xdr:colOff>
      <xdr:row>7</xdr:row>
      <xdr:rowOff>114299</xdr:rowOff>
    </xdr:from>
    <xdr:to>
      <xdr:col>8</xdr:col>
      <xdr:colOff>190501</xdr:colOff>
      <xdr:row>16</xdr:row>
      <xdr:rowOff>114300</xdr:rowOff>
    </xdr:to>
    <mc:AlternateContent xmlns:mc="http://schemas.openxmlformats.org/markup-compatibility/2006">
      <mc:Choice xmlns:cx2="http://schemas.microsoft.com/office/drawing/2015/10/21/chartex" Requires="cx2">
        <xdr:graphicFrame macro="">
          <xdr:nvGraphicFramePr>
            <xdr:cNvPr id="62" name="Chart 61">
              <a:extLst>
                <a:ext uri="{FF2B5EF4-FFF2-40B4-BE49-F238E27FC236}">
                  <a16:creationId xmlns:a16="http://schemas.microsoft.com/office/drawing/2014/main" id="{999FC1BF-86DE-479B-8C60-546BAEDBBA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686175" y="1447799"/>
              <a:ext cx="2600326" cy="1714501"/>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342899</xdr:colOff>
      <xdr:row>0</xdr:row>
      <xdr:rowOff>57149</xdr:rowOff>
    </xdr:from>
    <xdr:to>
      <xdr:col>12</xdr:col>
      <xdr:colOff>457200</xdr:colOff>
      <xdr:row>7</xdr:row>
      <xdr:rowOff>9525</xdr:rowOff>
    </xdr:to>
    <mc:AlternateContent xmlns:mc="http://schemas.openxmlformats.org/markup-compatibility/2006">
      <mc:Choice xmlns:a14="http://schemas.microsoft.com/office/drawing/2010/main" Requires="a14">
        <xdr:graphicFrame macro="">
          <xdr:nvGraphicFramePr>
            <xdr:cNvPr id="66" name="category 1">
              <a:extLst>
                <a:ext uri="{FF2B5EF4-FFF2-40B4-BE49-F238E27FC236}">
                  <a16:creationId xmlns:a16="http://schemas.microsoft.com/office/drawing/2014/main" id="{FA0087A6-FD55-49A2-8A63-BB14451EEA1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7962899" y="57149"/>
              <a:ext cx="1638301" cy="128587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45741</xdr:colOff>
      <xdr:row>0</xdr:row>
      <xdr:rowOff>23760</xdr:rowOff>
    </xdr:from>
    <xdr:to>
      <xdr:col>10</xdr:col>
      <xdr:colOff>293349</xdr:colOff>
      <xdr:row>3</xdr:row>
      <xdr:rowOff>182859</xdr:rowOff>
    </xdr:to>
    <xdr:sp macro="" textlink="">
      <xdr:nvSpPr>
        <xdr:cNvPr id="4" name="Rectangle 3">
          <a:extLst>
            <a:ext uri="{FF2B5EF4-FFF2-40B4-BE49-F238E27FC236}">
              <a16:creationId xmlns:a16="http://schemas.microsoft.com/office/drawing/2014/main" id="{B67BCC01-E0C3-4E52-812D-D4900E75E635}"/>
            </a:ext>
          </a:extLst>
        </xdr:cNvPr>
        <xdr:cNvSpPr/>
      </xdr:nvSpPr>
      <xdr:spPr>
        <a:xfrm>
          <a:off x="45741" y="23760"/>
          <a:ext cx="7867608" cy="730599"/>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93364</xdr:colOff>
      <xdr:row>0</xdr:row>
      <xdr:rowOff>66674</xdr:rowOff>
    </xdr:from>
    <xdr:to>
      <xdr:col>8</xdr:col>
      <xdr:colOff>761999</xdr:colOff>
      <xdr:row>2</xdr:row>
      <xdr:rowOff>114299</xdr:rowOff>
    </xdr:to>
    <xdr:sp macro="" textlink="">
      <xdr:nvSpPr>
        <xdr:cNvPr id="11" name="TextBox 10">
          <a:extLst>
            <a:ext uri="{FF2B5EF4-FFF2-40B4-BE49-F238E27FC236}">
              <a16:creationId xmlns:a16="http://schemas.microsoft.com/office/drawing/2014/main" id="{98020325-8080-4097-B9E5-4FC9D9964E45}"/>
            </a:ext>
          </a:extLst>
        </xdr:cNvPr>
        <xdr:cNvSpPr txBox="1"/>
      </xdr:nvSpPr>
      <xdr:spPr>
        <a:xfrm>
          <a:off x="93364" y="66674"/>
          <a:ext cx="676463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500" b="1">
              <a:solidFill>
                <a:schemeClr val="bg1"/>
              </a:solidFill>
              <a:latin typeface="Arial" panose="020B0604020202020204" pitchFamily="34" charset="0"/>
              <a:cs typeface="Arial" panose="020B0604020202020204" pitchFamily="34" charset="0"/>
            </a:rPr>
            <a:t>AMAZON PRODUCT</a:t>
          </a:r>
          <a:r>
            <a:rPr lang="en-US" sz="2500" b="1" baseline="0">
              <a:solidFill>
                <a:schemeClr val="bg1"/>
              </a:solidFill>
              <a:latin typeface="Arial" panose="020B0604020202020204" pitchFamily="34" charset="0"/>
              <a:cs typeface="Arial" panose="020B0604020202020204" pitchFamily="34" charset="0"/>
            </a:rPr>
            <a:t> REVIEW ANALYSIS</a:t>
          </a:r>
          <a:endParaRPr lang="en-NG" sz="2500" b="1">
            <a:solidFill>
              <a:schemeClr val="bg1"/>
            </a:solidFill>
            <a:latin typeface="Arial" panose="020B0604020202020204" pitchFamily="34" charset="0"/>
            <a:cs typeface="Arial" panose="020B0604020202020204" pitchFamily="34" charset="0"/>
          </a:endParaRPr>
        </a:p>
      </xdr:txBody>
    </xdr:sp>
    <xdr:clientData/>
  </xdr:twoCellAnchor>
  <xdr:twoCellAnchor>
    <xdr:from>
      <xdr:col>0</xdr:col>
      <xdr:colOff>45742</xdr:colOff>
      <xdr:row>3</xdr:row>
      <xdr:rowOff>56143</xdr:rowOff>
    </xdr:from>
    <xdr:to>
      <xdr:col>2</xdr:col>
      <xdr:colOff>226673</xdr:colOff>
      <xdr:row>7</xdr:row>
      <xdr:rowOff>59581</xdr:rowOff>
    </xdr:to>
    <xdr:grpSp>
      <xdr:nvGrpSpPr>
        <xdr:cNvPr id="55" name="Group 54">
          <a:extLst>
            <a:ext uri="{FF2B5EF4-FFF2-40B4-BE49-F238E27FC236}">
              <a16:creationId xmlns:a16="http://schemas.microsoft.com/office/drawing/2014/main" id="{F89EBCD6-5B44-46B2-9082-85A60D1C550A}"/>
            </a:ext>
          </a:extLst>
        </xdr:cNvPr>
        <xdr:cNvGrpSpPr/>
      </xdr:nvGrpSpPr>
      <xdr:grpSpPr>
        <a:xfrm>
          <a:off x="45742" y="627643"/>
          <a:ext cx="1704931" cy="765438"/>
          <a:chOff x="1169692" y="627643"/>
          <a:chExt cx="1704931" cy="765438"/>
        </a:xfrm>
      </xdr:grpSpPr>
      <xdr:sp macro="" textlink="">
        <xdr:nvSpPr>
          <xdr:cNvPr id="6" name="Rectangle: Rounded Corners 5">
            <a:extLst>
              <a:ext uri="{FF2B5EF4-FFF2-40B4-BE49-F238E27FC236}">
                <a16:creationId xmlns:a16="http://schemas.microsoft.com/office/drawing/2014/main" id="{6930500A-D6F0-4197-8CE7-CB861C58220F}"/>
              </a:ext>
            </a:extLst>
          </xdr:cNvPr>
          <xdr:cNvSpPr/>
        </xdr:nvSpPr>
        <xdr:spPr>
          <a:xfrm>
            <a:off x="1169692" y="627643"/>
            <a:ext cx="1640718" cy="765438"/>
          </a:xfrm>
          <a:prstGeom prst="roundRect">
            <a:avLst/>
          </a:prstGeom>
          <a:solidFill>
            <a:schemeClr val="accent5">
              <a:lumMod val="20000"/>
              <a:lumOff val="8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pic>
        <xdr:nvPicPr>
          <xdr:cNvPr id="12" name="Graphic 11" descr="Money with solid fill">
            <a:extLst>
              <a:ext uri="{FF2B5EF4-FFF2-40B4-BE49-F238E27FC236}">
                <a16:creationId xmlns:a16="http://schemas.microsoft.com/office/drawing/2014/main" id="{4EF7509C-4F6B-4F11-81FC-7FCB121FF93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260141" y="666234"/>
            <a:ext cx="342000" cy="342000"/>
          </a:xfrm>
          <a:prstGeom prst="rect">
            <a:avLst/>
          </a:prstGeom>
        </xdr:spPr>
      </xdr:pic>
      <xdr:sp macro="" textlink="Pivot_Table!F26">
        <xdr:nvSpPr>
          <xdr:cNvPr id="13" name="TextBox 12">
            <a:extLst>
              <a:ext uri="{FF2B5EF4-FFF2-40B4-BE49-F238E27FC236}">
                <a16:creationId xmlns:a16="http://schemas.microsoft.com/office/drawing/2014/main" id="{B89DDFC5-6163-4BE5-9AA5-A4D6EF9D741D}"/>
              </a:ext>
            </a:extLst>
          </xdr:cNvPr>
          <xdr:cNvSpPr txBox="1"/>
        </xdr:nvSpPr>
        <xdr:spPr>
          <a:xfrm>
            <a:off x="1238720" y="964123"/>
            <a:ext cx="1507477" cy="4021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3EAB32-9A04-44AF-AD11-698CA6D21DAD}" type="TxLink">
              <a:rPr lang="en-US" sz="2000" b="1" i="0" u="none" strike="noStrike">
                <a:solidFill>
                  <a:sysClr val="windowText" lastClr="000000"/>
                </a:solidFill>
                <a:latin typeface="Aptos Narrow"/>
                <a:ea typeface="Calibri" panose="020F0502020204030204" pitchFamily="34" charset="0"/>
                <a:cs typeface="Calibri" panose="020F0502020204030204" pitchFamily="34" charset="0"/>
              </a:rPr>
              <a:pPr algn="ctr"/>
              <a:t>1351</a:t>
            </a:fld>
            <a:endParaRPr lang="en-NG" sz="2000" b="1">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16" name="TextBox 15">
            <a:extLst>
              <a:ext uri="{FF2B5EF4-FFF2-40B4-BE49-F238E27FC236}">
                <a16:creationId xmlns:a16="http://schemas.microsoft.com/office/drawing/2014/main" id="{8F3632E5-8AD6-43EF-8101-DE50A94E693E}"/>
              </a:ext>
            </a:extLst>
          </xdr:cNvPr>
          <xdr:cNvSpPr txBox="1"/>
        </xdr:nvSpPr>
        <xdr:spPr>
          <a:xfrm>
            <a:off x="1531641" y="657119"/>
            <a:ext cx="1342982" cy="263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ysClr val="windowText" lastClr="000000"/>
                </a:solidFill>
                <a:latin typeface="Arial" panose="020B0604020202020204" pitchFamily="34" charset="0"/>
                <a:cs typeface="Arial" panose="020B0604020202020204" pitchFamily="34" charset="0"/>
              </a:rPr>
              <a:t>Total Product</a:t>
            </a:r>
            <a:endParaRPr lang="en-NG" sz="1200" b="1">
              <a:solidFill>
                <a:sysClr val="windowText" lastClr="000000"/>
              </a:solidFill>
              <a:latin typeface="Arial" panose="020B0604020202020204" pitchFamily="34" charset="0"/>
              <a:cs typeface="Arial" panose="020B0604020202020204" pitchFamily="34" charset="0"/>
            </a:endParaRPr>
          </a:p>
        </xdr:txBody>
      </xdr:sp>
      <xdr:cxnSp macro="">
        <xdr:nvCxnSpPr>
          <xdr:cNvPr id="17" name="Straight Connector 16">
            <a:extLst>
              <a:ext uri="{FF2B5EF4-FFF2-40B4-BE49-F238E27FC236}">
                <a16:creationId xmlns:a16="http://schemas.microsoft.com/office/drawing/2014/main" id="{5D20268C-D662-476D-BC87-C20C470E49D6}"/>
              </a:ext>
            </a:extLst>
          </xdr:cNvPr>
          <xdr:cNvCxnSpPr/>
        </xdr:nvCxnSpPr>
        <xdr:spPr>
          <a:xfrm flipV="1">
            <a:off x="1655466" y="943001"/>
            <a:ext cx="1101433" cy="1"/>
          </a:xfrm>
          <a:prstGeom prst="line">
            <a:avLst/>
          </a:prstGeom>
          <a:ln w="1905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77795</xdr:colOff>
      <xdr:row>3</xdr:row>
      <xdr:rowOff>56143</xdr:rowOff>
    </xdr:from>
    <xdr:to>
      <xdr:col>7</xdr:col>
      <xdr:colOff>625974</xdr:colOff>
      <xdr:row>7</xdr:row>
      <xdr:rowOff>59581</xdr:rowOff>
    </xdr:to>
    <xdr:grpSp>
      <xdr:nvGrpSpPr>
        <xdr:cNvPr id="59" name="Group 58">
          <a:extLst>
            <a:ext uri="{FF2B5EF4-FFF2-40B4-BE49-F238E27FC236}">
              <a16:creationId xmlns:a16="http://schemas.microsoft.com/office/drawing/2014/main" id="{E7D0D665-867E-4530-9307-6D062BDF1827}"/>
            </a:ext>
          </a:extLst>
        </xdr:cNvPr>
        <xdr:cNvGrpSpPr/>
      </xdr:nvGrpSpPr>
      <xdr:grpSpPr>
        <a:xfrm>
          <a:off x="3887795" y="627643"/>
          <a:ext cx="2072179" cy="765438"/>
          <a:chOff x="5085484" y="627643"/>
          <a:chExt cx="2072179" cy="765438"/>
        </a:xfrm>
      </xdr:grpSpPr>
      <xdr:grpSp>
        <xdr:nvGrpSpPr>
          <xdr:cNvPr id="58" name="Group 57">
            <a:extLst>
              <a:ext uri="{FF2B5EF4-FFF2-40B4-BE49-F238E27FC236}">
                <a16:creationId xmlns:a16="http://schemas.microsoft.com/office/drawing/2014/main" id="{7605F3B1-765D-45AF-B21A-0DD4B8E4AA9F}"/>
              </a:ext>
            </a:extLst>
          </xdr:cNvPr>
          <xdr:cNvGrpSpPr/>
        </xdr:nvGrpSpPr>
        <xdr:grpSpPr>
          <a:xfrm>
            <a:off x="5085484" y="627643"/>
            <a:ext cx="2072179" cy="765438"/>
            <a:chOff x="5085484" y="627643"/>
            <a:chExt cx="2072179" cy="765438"/>
          </a:xfrm>
        </xdr:grpSpPr>
        <xdr:sp macro="" textlink="">
          <xdr:nvSpPr>
            <xdr:cNvPr id="7" name="Rectangle: Rounded Corners 6">
              <a:extLst>
                <a:ext uri="{FF2B5EF4-FFF2-40B4-BE49-F238E27FC236}">
                  <a16:creationId xmlns:a16="http://schemas.microsoft.com/office/drawing/2014/main" id="{0A1D833A-003A-4042-8721-E4A19C71D484}"/>
                </a:ext>
              </a:extLst>
            </xdr:cNvPr>
            <xdr:cNvSpPr/>
          </xdr:nvSpPr>
          <xdr:spPr>
            <a:xfrm>
              <a:off x="5085484" y="627643"/>
              <a:ext cx="2040072" cy="765438"/>
            </a:xfrm>
            <a:prstGeom prst="roundRect">
              <a:avLst/>
            </a:prstGeom>
            <a:solidFill>
              <a:schemeClr val="accent5">
                <a:lumMod val="20000"/>
                <a:lumOff val="8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pic>
          <xdr:nvPicPr>
            <xdr:cNvPr id="14" name="Graphic 13" descr="Bank with solid fill">
              <a:extLst>
                <a:ext uri="{FF2B5EF4-FFF2-40B4-BE49-F238E27FC236}">
                  <a16:creationId xmlns:a16="http://schemas.microsoft.com/office/drawing/2014/main" id="{ADF5D045-F25C-4587-A5F4-0F0CF26522D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148573" y="666234"/>
              <a:ext cx="341999" cy="342000"/>
            </a:xfrm>
            <a:prstGeom prst="rect">
              <a:avLst/>
            </a:prstGeom>
          </xdr:spPr>
        </xdr:pic>
        <xdr:sp macro="" textlink="">
          <xdr:nvSpPr>
            <xdr:cNvPr id="20" name="TextBox 19">
              <a:extLst>
                <a:ext uri="{FF2B5EF4-FFF2-40B4-BE49-F238E27FC236}">
                  <a16:creationId xmlns:a16="http://schemas.microsoft.com/office/drawing/2014/main" id="{A32B00AF-5625-46D0-9008-C1AF6D3C5520}"/>
                </a:ext>
              </a:extLst>
            </xdr:cNvPr>
            <xdr:cNvSpPr txBox="1"/>
          </xdr:nvSpPr>
          <xdr:spPr>
            <a:xfrm>
              <a:off x="5462429" y="689224"/>
              <a:ext cx="1631021" cy="254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ysClr val="windowText" lastClr="000000"/>
                  </a:solidFill>
                  <a:latin typeface="Arial" panose="020B0604020202020204" pitchFamily="34" charset="0"/>
                  <a:cs typeface="Arial" panose="020B0604020202020204" pitchFamily="34" charset="0"/>
                </a:rPr>
                <a:t>Total Review Count</a:t>
              </a:r>
              <a:endParaRPr lang="en-NG" sz="1200" b="1">
                <a:solidFill>
                  <a:sysClr val="windowText" lastClr="000000"/>
                </a:solidFill>
                <a:latin typeface="Arial" panose="020B0604020202020204" pitchFamily="34" charset="0"/>
                <a:cs typeface="Arial" panose="020B0604020202020204" pitchFamily="34" charset="0"/>
              </a:endParaRPr>
            </a:p>
          </xdr:txBody>
        </xdr:sp>
        <xdr:sp macro="" textlink="Pivot_Table!F39">
          <xdr:nvSpPr>
            <xdr:cNvPr id="27" name="TextBox 26">
              <a:extLst>
                <a:ext uri="{FF2B5EF4-FFF2-40B4-BE49-F238E27FC236}">
                  <a16:creationId xmlns:a16="http://schemas.microsoft.com/office/drawing/2014/main" id="{B0D22E53-3F72-4780-917E-227887B7B4EE}"/>
                </a:ext>
              </a:extLst>
            </xdr:cNvPr>
            <xdr:cNvSpPr txBox="1"/>
          </xdr:nvSpPr>
          <xdr:spPr>
            <a:xfrm>
              <a:off x="5169977" y="964123"/>
              <a:ext cx="1987686" cy="4021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F4204C-E657-4E99-97A7-1E4A31ECE73C}" type="TxLink">
                <a:rPr lang="en-US" sz="22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23.80M</a:t>
              </a:fld>
              <a:endParaRPr lang="en-NG" sz="2200">
                <a:latin typeface="Calibri" panose="020F0502020204030204" pitchFamily="34" charset="0"/>
                <a:ea typeface="Calibri" panose="020F0502020204030204" pitchFamily="34" charset="0"/>
                <a:cs typeface="Calibri" panose="020F0502020204030204" pitchFamily="34" charset="0"/>
              </a:endParaRPr>
            </a:p>
          </xdr:txBody>
        </xdr:sp>
      </xdr:grpSp>
      <xdr:cxnSp macro="">
        <xdr:nvCxnSpPr>
          <xdr:cNvPr id="21" name="Straight Connector 20">
            <a:extLst>
              <a:ext uri="{FF2B5EF4-FFF2-40B4-BE49-F238E27FC236}">
                <a16:creationId xmlns:a16="http://schemas.microsoft.com/office/drawing/2014/main" id="{8510BB37-DDDC-42A4-AB3C-A30570D2025B}"/>
              </a:ext>
            </a:extLst>
          </xdr:cNvPr>
          <xdr:cNvCxnSpPr/>
        </xdr:nvCxnSpPr>
        <xdr:spPr>
          <a:xfrm flipV="1">
            <a:off x="5543806" y="972966"/>
            <a:ext cx="1485430" cy="1"/>
          </a:xfrm>
          <a:prstGeom prst="line">
            <a:avLst/>
          </a:prstGeom>
          <a:ln w="1905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422649</xdr:colOff>
      <xdr:row>3</xdr:row>
      <xdr:rowOff>56143</xdr:rowOff>
    </xdr:from>
    <xdr:to>
      <xdr:col>4</xdr:col>
      <xdr:colOff>643819</xdr:colOff>
      <xdr:row>7</xdr:row>
      <xdr:rowOff>59581</xdr:rowOff>
    </xdr:to>
    <xdr:grpSp>
      <xdr:nvGrpSpPr>
        <xdr:cNvPr id="56" name="Group 55">
          <a:extLst>
            <a:ext uri="{FF2B5EF4-FFF2-40B4-BE49-F238E27FC236}">
              <a16:creationId xmlns:a16="http://schemas.microsoft.com/office/drawing/2014/main" id="{563FFA36-90E6-4409-B809-BB94B2BDC216}"/>
            </a:ext>
          </a:extLst>
        </xdr:cNvPr>
        <xdr:cNvGrpSpPr/>
      </xdr:nvGrpSpPr>
      <xdr:grpSpPr>
        <a:xfrm>
          <a:off x="1946649" y="627643"/>
          <a:ext cx="1745170" cy="765438"/>
          <a:chOff x="3126493" y="627643"/>
          <a:chExt cx="1745170" cy="765438"/>
        </a:xfrm>
      </xdr:grpSpPr>
      <xdr:sp macro="" textlink="">
        <xdr:nvSpPr>
          <xdr:cNvPr id="48" name="Rectangle: Rounded Corners 47">
            <a:extLst>
              <a:ext uri="{FF2B5EF4-FFF2-40B4-BE49-F238E27FC236}">
                <a16:creationId xmlns:a16="http://schemas.microsoft.com/office/drawing/2014/main" id="{1C244053-689B-4CE5-AE2B-554571C505D1}"/>
              </a:ext>
            </a:extLst>
          </xdr:cNvPr>
          <xdr:cNvSpPr/>
        </xdr:nvSpPr>
        <xdr:spPr>
          <a:xfrm>
            <a:off x="3126493" y="627643"/>
            <a:ext cx="1659553" cy="765438"/>
          </a:xfrm>
          <a:prstGeom prst="roundRect">
            <a:avLst/>
          </a:prstGeom>
          <a:solidFill>
            <a:schemeClr val="accent5">
              <a:lumMod val="20000"/>
              <a:lumOff val="8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pic>
        <xdr:nvPicPr>
          <xdr:cNvPr id="15" name="Graphic 14" descr="Coins with solid fill">
            <a:extLst>
              <a:ext uri="{FF2B5EF4-FFF2-40B4-BE49-F238E27FC236}">
                <a16:creationId xmlns:a16="http://schemas.microsoft.com/office/drawing/2014/main" id="{294429C2-68D8-40CF-A4F6-7674DC099DF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185705" y="655532"/>
            <a:ext cx="339860" cy="342000"/>
          </a:xfrm>
          <a:prstGeom prst="rect">
            <a:avLst/>
          </a:prstGeom>
        </xdr:spPr>
      </xdr:pic>
      <xdr:sp macro="" textlink="">
        <xdr:nvSpPr>
          <xdr:cNvPr id="18" name="TextBox 17">
            <a:extLst>
              <a:ext uri="{FF2B5EF4-FFF2-40B4-BE49-F238E27FC236}">
                <a16:creationId xmlns:a16="http://schemas.microsoft.com/office/drawing/2014/main" id="{D22113A3-5F89-4C27-904C-A7966058736B}"/>
              </a:ext>
            </a:extLst>
          </xdr:cNvPr>
          <xdr:cNvSpPr txBox="1"/>
        </xdr:nvSpPr>
        <xdr:spPr>
          <a:xfrm>
            <a:off x="3540305" y="657119"/>
            <a:ext cx="1256442" cy="263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ysClr val="windowText" lastClr="000000"/>
                </a:solidFill>
                <a:latin typeface="Arial" panose="020B0604020202020204" pitchFamily="34" charset="0"/>
                <a:cs typeface="Arial" panose="020B0604020202020204" pitchFamily="34" charset="0"/>
              </a:rPr>
              <a:t>Total Revenue</a:t>
            </a:r>
            <a:endParaRPr lang="en-NG" sz="1200" b="1">
              <a:solidFill>
                <a:sysClr val="windowText" lastClr="000000"/>
              </a:solidFill>
              <a:latin typeface="Arial" panose="020B0604020202020204" pitchFamily="34" charset="0"/>
              <a:cs typeface="Arial" panose="020B0604020202020204" pitchFamily="34" charset="0"/>
            </a:endParaRPr>
          </a:p>
        </xdr:txBody>
      </xdr:sp>
      <xdr:cxnSp macro="">
        <xdr:nvCxnSpPr>
          <xdr:cNvPr id="19" name="Straight Connector 18">
            <a:extLst>
              <a:ext uri="{FF2B5EF4-FFF2-40B4-BE49-F238E27FC236}">
                <a16:creationId xmlns:a16="http://schemas.microsoft.com/office/drawing/2014/main" id="{27C7A2C5-8CD9-4AD2-A761-B9D6BF95E206}"/>
              </a:ext>
            </a:extLst>
          </xdr:cNvPr>
          <xdr:cNvCxnSpPr/>
        </xdr:nvCxnSpPr>
        <xdr:spPr>
          <a:xfrm flipV="1">
            <a:off x="3561109" y="943001"/>
            <a:ext cx="1160723" cy="1"/>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Pivot_Table!U63">
        <xdr:nvSpPr>
          <xdr:cNvPr id="26" name="TextBox 25">
            <a:extLst>
              <a:ext uri="{FF2B5EF4-FFF2-40B4-BE49-F238E27FC236}">
                <a16:creationId xmlns:a16="http://schemas.microsoft.com/office/drawing/2014/main" id="{198C3E4B-67FE-4BD0-B385-67D9AF2E5E40}"/>
              </a:ext>
            </a:extLst>
          </xdr:cNvPr>
          <xdr:cNvSpPr txBox="1"/>
        </xdr:nvSpPr>
        <xdr:spPr>
          <a:xfrm>
            <a:off x="3208533" y="964123"/>
            <a:ext cx="1663130" cy="4021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FFE0DC-04E5-4429-82D4-4F6D17A7AC63}" type="TxLink">
              <a:rPr lang="en-US" sz="2000" b="1" i="0" u="none" strike="noStrike">
                <a:solidFill>
                  <a:srgbClr val="000000"/>
                </a:solidFill>
                <a:latin typeface="Aptos Narrow"/>
                <a:ea typeface="Calibri" panose="020F0502020204030204" pitchFamily="34" charset="0"/>
                <a:cs typeface="Calibri" panose="020F0502020204030204" pitchFamily="34" charset="0"/>
              </a:rPr>
              <a:pPr algn="ctr"/>
              <a:t>₹113.64B</a:t>
            </a:fld>
            <a:endParaRPr lang="en-NG" sz="2000">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8</xdr:col>
      <xdr:colOff>59949</xdr:colOff>
      <xdr:row>3</xdr:row>
      <xdr:rowOff>56143</xdr:rowOff>
    </xdr:from>
    <xdr:to>
      <xdr:col>10</xdr:col>
      <xdr:colOff>301585</xdr:colOff>
      <xdr:row>7</xdr:row>
      <xdr:rowOff>59581</xdr:rowOff>
    </xdr:to>
    <xdr:grpSp>
      <xdr:nvGrpSpPr>
        <xdr:cNvPr id="61" name="Group 60">
          <a:extLst>
            <a:ext uri="{FF2B5EF4-FFF2-40B4-BE49-F238E27FC236}">
              <a16:creationId xmlns:a16="http://schemas.microsoft.com/office/drawing/2014/main" id="{19E6CB9C-1CE1-4FFE-A0C8-D24873AF311D}"/>
            </a:ext>
          </a:extLst>
        </xdr:cNvPr>
        <xdr:cNvGrpSpPr/>
      </xdr:nvGrpSpPr>
      <xdr:grpSpPr>
        <a:xfrm>
          <a:off x="6155949" y="627643"/>
          <a:ext cx="1765636" cy="765438"/>
          <a:chOff x="7279899" y="627643"/>
          <a:chExt cx="1765636" cy="765438"/>
        </a:xfrm>
      </xdr:grpSpPr>
      <xdr:sp macro="" textlink="">
        <xdr:nvSpPr>
          <xdr:cNvPr id="10" name="Rectangle: Rounded Corners 9">
            <a:extLst>
              <a:ext uri="{FF2B5EF4-FFF2-40B4-BE49-F238E27FC236}">
                <a16:creationId xmlns:a16="http://schemas.microsoft.com/office/drawing/2014/main" id="{E0DBB7F5-1E4C-44A4-A8AD-B091E1D58C51}"/>
              </a:ext>
            </a:extLst>
          </xdr:cNvPr>
          <xdr:cNvSpPr/>
        </xdr:nvSpPr>
        <xdr:spPr>
          <a:xfrm>
            <a:off x="7279899" y="627643"/>
            <a:ext cx="1690725" cy="765438"/>
          </a:xfrm>
          <a:prstGeom prst="roundRect">
            <a:avLst/>
          </a:prstGeom>
          <a:solidFill>
            <a:schemeClr val="accent5">
              <a:lumMod val="20000"/>
              <a:lumOff val="8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22" name="TextBox 21">
            <a:extLst>
              <a:ext uri="{FF2B5EF4-FFF2-40B4-BE49-F238E27FC236}">
                <a16:creationId xmlns:a16="http://schemas.microsoft.com/office/drawing/2014/main" id="{90C08302-7F9A-4FFD-9CA0-BF9F53D90744}"/>
              </a:ext>
            </a:extLst>
          </xdr:cNvPr>
          <xdr:cNvSpPr txBox="1"/>
        </xdr:nvSpPr>
        <xdr:spPr>
          <a:xfrm>
            <a:off x="7570487" y="667821"/>
            <a:ext cx="1475048" cy="253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ysClr val="windowText" lastClr="000000"/>
                </a:solidFill>
                <a:latin typeface="Arial" panose="020B0604020202020204" pitchFamily="34" charset="0"/>
                <a:cs typeface="Arial" panose="020B0604020202020204" pitchFamily="34" charset="0"/>
              </a:rPr>
              <a:t>Average Rating</a:t>
            </a:r>
          </a:p>
        </xdr:txBody>
      </xdr:sp>
      <xdr:cxnSp macro="">
        <xdr:nvCxnSpPr>
          <xdr:cNvPr id="23" name="Straight Connector 22">
            <a:extLst>
              <a:ext uri="{FF2B5EF4-FFF2-40B4-BE49-F238E27FC236}">
                <a16:creationId xmlns:a16="http://schemas.microsoft.com/office/drawing/2014/main" id="{883FD1A3-73F1-43E0-900B-E13580D51555}"/>
              </a:ext>
            </a:extLst>
          </xdr:cNvPr>
          <xdr:cNvCxnSpPr/>
        </xdr:nvCxnSpPr>
        <xdr:spPr>
          <a:xfrm flipV="1">
            <a:off x="7727613" y="943000"/>
            <a:ext cx="1200202" cy="1"/>
          </a:xfrm>
          <a:prstGeom prst="line">
            <a:avLst/>
          </a:prstGeom>
          <a:ln w="19050"/>
        </xdr:spPr>
        <xdr:style>
          <a:lnRef idx="1">
            <a:schemeClr val="accent1"/>
          </a:lnRef>
          <a:fillRef idx="0">
            <a:schemeClr val="accent1"/>
          </a:fillRef>
          <a:effectRef idx="0">
            <a:schemeClr val="accent1"/>
          </a:effectRef>
          <a:fontRef idx="minor">
            <a:schemeClr val="tx1"/>
          </a:fontRef>
        </xdr:style>
      </xdr:cxnSp>
      <xdr:pic>
        <xdr:nvPicPr>
          <xdr:cNvPr id="28" name="Graphic 27" descr="Business Growth with solid fill">
            <a:extLst>
              <a:ext uri="{FF2B5EF4-FFF2-40B4-BE49-F238E27FC236}">
                <a16:creationId xmlns:a16="http://schemas.microsoft.com/office/drawing/2014/main" id="{DB35B1E9-B9DC-4BEE-AB5F-DE6EE358AFE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7346598" y="666234"/>
            <a:ext cx="341999" cy="342000"/>
          </a:xfrm>
          <a:prstGeom prst="rect">
            <a:avLst/>
          </a:prstGeom>
        </xdr:spPr>
      </xdr:pic>
      <xdr:sp macro="" textlink="Pivot_Table!E1394">
        <xdr:nvSpPr>
          <xdr:cNvPr id="30" name="TextBox 29">
            <a:extLst>
              <a:ext uri="{FF2B5EF4-FFF2-40B4-BE49-F238E27FC236}">
                <a16:creationId xmlns:a16="http://schemas.microsoft.com/office/drawing/2014/main" id="{167E2206-8F29-4E1A-A7AA-1B456CCF8911}"/>
              </a:ext>
            </a:extLst>
          </xdr:cNvPr>
          <xdr:cNvSpPr txBox="1"/>
        </xdr:nvSpPr>
        <xdr:spPr>
          <a:xfrm>
            <a:off x="7318023" y="964123"/>
            <a:ext cx="1609789" cy="4021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1EAFC1-02DF-4589-B5AA-16E8B87AAEF3}" type="TxLink">
              <a:rPr lang="en-US" sz="2000" b="1" i="0" u="none" strike="noStrike">
                <a:solidFill>
                  <a:srgbClr val="000000"/>
                </a:solidFill>
                <a:latin typeface="Aptos Narrow"/>
                <a:ea typeface="Calibri" panose="020F0502020204030204" pitchFamily="34" charset="0"/>
                <a:cs typeface="Calibri" panose="020F0502020204030204" pitchFamily="34" charset="0"/>
              </a:rPr>
              <a:pPr algn="ctr"/>
              <a:t>4.1</a:t>
            </a:fld>
            <a:endParaRPr lang="en-NG" sz="2000">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12</xdr:col>
      <xdr:colOff>523874</xdr:colOff>
      <xdr:row>0</xdr:row>
      <xdr:rowOff>47626</xdr:rowOff>
    </xdr:from>
    <xdr:to>
      <xdr:col>16</xdr:col>
      <xdr:colOff>254695</xdr:colOff>
      <xdr:row>13</xdr:row>
      <xdr:rowOff>76200</xdr:rowOff>
    </xdr:to>
    <xdr:graphicFrame macro="">
      <xdr:nvGraphicFramePr>
        <xdr:cNvPr id="38" name="Chart 37">
          <a:extLst>
            <a:ext uri="{FF2B5EF4-FFF2-40B4-BE49-F238E27FC236}">
              <a16:creationId xmlns:a16="http://schemas.microsoft.com/office/drawing/2014/main" id="{BE9E9E16-14AA-41E1-A865-1B1DC68A76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jok" refreshedDate="45841.436027083335" createdVersion="7" refreshedVersion="7" minRefreshableVersion="3" recordCount="1351" xr:uid="{6868F6F0-E8E7-435C-B499-10D4C05970CE}">
  <cacheSource type="worksheet">
    <worksheetSource ref="A1:U1352" sheet="Transformed_Data"/>
  </cacheSource>
  <cacheFields count="21">
    <cacheField name="product_id" numFmtId="0">
      <sharedItems count="1351">
        <s v="B002PD61Y4"/>
        <s v="B002SZEOLG"/>
        <s v="B003B00484"/>
        <s v="B003L62T7W"/>
        <s v="B004IO5BMQ"/>
        <s v="B005FYNT3G"/>
        <s v="B005LJQMCK"/>
        <s v="B005LJQMZC"/>
        <s v="B006LW0WDQ"/>
        <s v="B0073QGKAS"/>
        <s v="B0083T231O"/>
        <s v="B0085IATT6"/>
        <s v="B0085W2MUQ"/>
        <s v="B0088TKTY2"/>
        <s v="B008FWZGSG"/>
        <s v="B008IFXQFU"/>
        <s v="B008LN8KDM"/>
        <s v="B008P7IF02"/>
        <s v="B008QS9J6Y"/>
        <s v="B008QTK47Q"/>
        <s v="B008YW3CYM"/>
        <s v="B008YW8M0G"/>
        <s v="B00935MD1C"/>
        <s v="B00935MGHS"/>
        <s v="B009DA69W6"/>
        <s v="B009LJ2BXA"/>
        <s v="B009P2L7CO"/>
        <s v="B009P2LIL4"/>
        <s v="B009P2LITG"/>
        <s v="B009P2LK08"/>
        <s v="B009P2LK80"/>
        <s v="B009UORDX4"/>
        <s v="B009VCGPSY"/>
        <s v="B00A0VCJPI"/>
        <s v="B00A328ENA"/>
        <s v="B00A7PLVU6"/>
        <s v="B00ABMASXG"/>
        <s v="B00AXHBBXU"/>
        <s v="B00B3VFJY2"/>
        <s v="B00B7GKXMG"/>
        <s v="B00BN5SNF0"/>
        <s v="B00C3GBCIS"/>
        <s v="B00CEQEGPI"/>
        <s v="B00DJ5N9VK"/>
        <s v="B00E3DVQFS"/>
        <s v="B00E9G8KOY"/>
        <s v="B00EDJJ7FS"/>
        <s v="B00EYW1U68"/>
        <s v="B00F159RIK"/>
        <s v="B00GE55L22"/>
        <s v="B00GG59HU2"/>
        <s v="B00GGGOYEK"/>
        <s v="B00GGGOYEU"/>
        <s v="B00GHL8VP2"/>
        <s v="B00GZLB57U"/>
        <s v="B00H0B29DI"/>
        <s v="B00H3H03Q4"/>
        <s v="B00H47GVGY"/>
        <s v="B00HVXS7WC"/>
        <s v="B00HZIOGXW"/>
        <s v="B00J4YG0PC"/>
        <s v="B00J5DYCCA"/>
        <s v="B00JBNZPFM"/>
        <s v="B00K32PEW4"/>
        <s v="B00K57MR22"/>
        <s v="B00KIDSU8S"/>
        <s v="B00KIE28X0"/>
        <s v="B00KRCBA6E"/>
        <s v="B00KXULGJQ"/>
        <s v="B00LHZW3XY"/>
        <s v="B00LHZWD0C"/>
        <s v="B00LM4W1N2"/>
        <s v="B00LM4X0KU"/>
        <s v="B00LM4X3XE"/>
        <s v="B00LOD70SC"/>
        <s v="B00LP9RFSU"/>
        <s v="B00LUGTJGO"/>
        <s v="B00LVMTA2A"/>
        <s v="B00LXTFMRS"/>
        <s v="B00LY12TH6"/>
        <s v="B00LY17RHI"/>
        <s v="B00LY1FN1K"/>
        <s v="B00LZLPYHW"/>
        <s v="B00LZLQ624"/>
        <s v="B00LZPQVMK"/>
        <s v="B00MFPCY5C"/>
        <s v="B00MUTWLW4"/>
        <s v="B00N1U7JXM"/>
        <s v="B00N1U9AJS"/>
        <s v="B00N3XLDW0"/>
        <s v="B00NFD0ETQ"/>
        <s v="B00NH11KIK"/>
        <s v="B00NH11PEY"/>
        <s v="B00NH12R1O"/>
        <s v="B00NH13Q8W"/>
        <s v="B00NM6MO26"/>
        <s v="B00NNQMYNE"/>
        <s v="B00NW4UWN6"/>
        <s v="B00O24PUO6"/>
        <s v="B00O2R38C4"/>
        <s v="B00OFM6PEO"/>
        <s v="B00P0R95EA"/>
        <s v="B00P93X0VO"/>
        <s v="B00P93X2H6"/>
        <s v="B00P93X6EK"/>
        <s v="B00PVT30YI"/>
        <s v="B00R1P3B4O"/>
        <s v="B00RFWNJMC"/>
        <s v="B00RGLI0ZS"/>
        <s v="B00S2SEV7K"/>
        <s v="B00S9BSJC8"/>
        <s v="B00SH18114"/>
        <s v="B00SMFPJG0"/>
        <s v="B00SMJPA9C"/>
        <s v="B00TDD0YM4"/>
        <s v="B00TI8E7BI"/>
        <s v="B00UGZWM2I"/>
        <s v="B00URH5E34"/>
        <s v="B00V4BGDKU"/>
        <s v="B00V9NHDI4"/>
        <s v="B00VA7YYUO"/>
        <s v="B00W56GLOQ"/>
        <s v="B00Y4ORQ46"/>
        <s v="B00YMJ0OI8"/>
        <s v="B00YQLG7GK"/>
        <s v="B00ZRBWPA0"/>
        <s v="B00ZYLMQH0"/>
        <s v="B0116MIKKC"/>
        <s v="B0117H7GZ6"/>
        <s v="B0123P3PWE"/>
        <s v="B012ELCYUG"/>
        <s v="B012MQS060"/>
        <s v="B013B2WGT6"/>
        <s v="B0141EZMAI"/>
        <s v="B01486F4G6"/>
        <s v="B0148NPH9I"/>
        <s v="B014HDJ7ZE"/>
        <s v="B014I8SSD0"/>
        <s v="B014I8SX4Y"/>
        <s v="B014SZO90Y"/>
        <s v="B014SZPBM4"/>
        <s v="B015GX9Y0W"/>
        <s v="B015OW3M1W"/>
        <s v="B015ZXUDD0"/>
        <s v="B0162K34H2"/>
        <s v="B0162LYSFS"/>
        <s v="B016MDK4F4"/>
        <s v="B016XVRKZM"/>
        <s v="B017NC2IPM"/>
        <s v="B017PDR9N0"/>
        <s v="B0187F2IOK"/>
        <s v="B0188KPKB2"/>
        <s v="B01892MIPA"/>
        <s v="B018SJJ0GE"/>
        <s v="B01C8P29N0"/>
        <s v="B01C8P29T4"/>
        <s v="B01CS4A5V4"/>
        <s v="B01D5H8LDM"/>
        <s v="B01D5H8ZI8"/>
        <s v="B01D5H90L4"/>
        <s v="B01DEWVZ2C"/>
        <s v="B01DF26V7A"/>
        <s v="B01DGVKBC6"/>
        <s v="B01DJJVFPC"/>
        <s v="B01EJ5MM5M"/>
        <s v="B01EY310UM"/>
        <s v="B01EZ0X3L8"/>
        <s v="B01F25X6RQ"/>
        <s v="B01F262EUU"/>
        <s v="B01F7B2JCI"/>
        <s v="B01FSYQ2A4"/>
        <s v="B01GFTEV5Y"/>
        <s v="B01GGKYKQM"/>
        <s v="B01GGKZ0V6"/>
        <s v="B01GGKZ4NU"/>
        <s v="B01GZSQJPA"/>
        <s v="B01HGCLUH6"/>
        <s v="B01HJI0FS2"/>
        <s v="B01I1LDZGA"/>
        <s v="B01IBRHE3E"/>
        <s v="B01IOZUHRS"/>
        <s v="B01J0XWYKQ"/>
        <s v="B01J1CFO5I"/>
        <s v="B01J8S6X2I"/>
        <s v="B01JOFKL0A"/>
        <s v="B01KCSGBU2"/>
        <s v="B01KK0HU3Y"/>
        <s v="B01L6MT7E0"/>
        <s v="B01L7C4IU2"/>
        <s v="B01L8ZNWN2"/>
        <s v="B01LONQBDG"/>
        <s v="B01LWYDEQ7"/>
        <s v="B01LY9W8AF"/>
        <s v="B01LYLJ99X"/>
        <s v="B01LYU3BZF"/>
        <s v="B01M0505SJ"/>
        <s v="B01M265AAK"/>
        <s v="B01M4GGIVU"/>
        <s v="B01M5967SY"/>
        <s v="B01M5B0TPW"/>
        <s v="B01M5F614J"/>
        <s v="B01M6453MB"/>
        <s v="B01M69WCZ6"/>
        <s v="B01M72LILF"/>
        <s v="B01MF8MB65"/>
        <s v="B01MQ2A86A"/>
        <s v="B01MQZ7J8K"/>
        <s v="B01MRARGBW"/>
        <s v="B01MUAUOCX"/>
        <s v="B01MY839VW"/>
        <s v="B01N1XVVLC"/>
        <s v="B01N4EV2TL"/>
        <s v="B01N6IJG0F"/>
        <s v="B01N6LU1VF"/>
        <s v="B01N90RZ4M"/>
        <s v="B01NBX5RSB"/>
        <s v="B01NCVJMKX"/>
        <s v="B06XDKWLJH"/>
        <s v="B06XFTHCNY"/>
        <s v="B06XGWRKYT"/>
        <s v="B06XMZV7RH"/>
        <s v="B06XPYRWV5"/>
        <s v="B06XR9PR5X"/>
        <s v="B06XSK3XL6"/>
        <s v="B06Y36JKC3"/>
        <s v="B071113J7M"/>
        <s v="B0711PVX6Z"/>
        <s v="B0718ZN31Q"/>
        <s v="B071R3LHFM"/>
        <s v="B071SDRGWL"/>
        <s v="B071VMP1Z4"/>
        <s v="B071VNHMX2"/>
        <s v="B071Z8M4KX"/>
        <s v="B07222HQKP"/>
        <s v="B07232M876"/>
        <s v="B072J83V9W"/>
        <s v="B072NCN9M4"/>
        <s v="B073BRXPZX"/>
        <s v="B0746JGVDS"/>
        <s v="B0746N6WML"/>
        <s v="B0747VDH9L"/>
        <s v="B074CWD7MS"/>
        <s v="B0752LL57V"/>
        <s v="B0756CLQWL"/>
        <s v="B0756K5DYZ"/>
        <s v="B0756KCV5K"/>
        <s v="B0758F7KK7"/>
        <s v="B0759QMF85"/>
        <s v="B075DB1F13"/>
        <s v="B075JJ5NQC"/>
        <s v="B075K76YW1"/>
        <s v="B075S9FVRY"/>
        <s v="B075TJHWVC"/>
        <s v="B075ZTJ9XR"/>
        <s v="B0762HXMTF"/>
        <s v="B0763K5HLQ"/>
        <s v="B0765B3TH7"/>
        <s v="B076B8G5D8"/>
        <s v="B076VQS87V"/>
        <s v="B077BTLQ67"/>
        <s v="B077T3BG5L"/>
        <s v="B077Z65HSD"/>
        <s v="B0789LZTCJ"/>
        <s v="B078G6ZF5Z"/>
        <s v="B078HG2ZPS"/>
        <s v="B078HRR1XV"/>
        <s v="B078JBK4GX"/>
        <s v="B078JDNZJ8"/>
        <s v="B078JF6X9B"/>
        <s v="B078JT7LTD"/>
        <s v="B078KRFWQB"/>
        <s v="B078V8R9BS"/>
        <s v="B078W65FJ7"/>
        <s v="B078WB1VWJ"/>
        <s v="B078XFKBZL"/>
        <s v="B07924P3C5"/>
        <s v="B07966M8XH"/>
        <s v="B07989VV5K"/>
        <s v="B0798PJPCL"/>
        <s v="B079S811J3"/>
        <s v="B079Y6JZC8"/>
        <s v="B07B275VN9"/>
        <s v="B07B5XJ572"/>
        <s v="B07B88KQZ8"/>
        <s v="B07BKSSDR2"/>
        <s v="B07BRKK9JQ"/>
        <s v="B07CD2BN46"/>
        <s v="B07CRL2GY6"/>
        <s v="B07CVR2L5K"/>
        <s v="B07CWDX49D"/>
        <s v="B07CWNJLPC"/>
        <s v="B07D2NMTTV"/>
        <s v="B07D8VBYB4"/>
        <s v="B07DC4RZPY"/>
        <s v="B07DFYJRQV"/>
        <s v="B07DGD4Z4C"/>
        <s v="B07DJ5KYDZ"/>
        <s v="B07DJLFMPS"/>
        <s v="B07DKZCZ89"/>
        <s v="B07DL1KC3H"/>
        <s v="B07DWFX9YS"/>
        <s v="B07DXRGWDJ"/>
        <s v="B07DZ986Q2"/>
        <s v="B07F1P8KNV"/>
        <s v="B07F1T31ZZ"/>
        <s v="B07F366Z51"/>
        <s v="B07F6GXNPB"/>
        <s v="B07FJNNZCJ"/>
        <s v="B07FL3WRX5"/>
        <s v="B07FXLC2G2"/>
        <s v="B07G147SZD"/>
        <s v="B07G3YNLJB"/>
        <s v="B07GLNJC25"/>
        <s v="B07GLS2563"/>
        <s v="B07GLSKXS1"/>
        <s v="B07GMFY9QM"/>
        <s v="B07GNC2592"/>
        <s v="B07GPXXNNG"/>
        <s v="B07GQD4K6L"/>
        <s v="B07GVGTSLN"/>
        <s v="B07GVR9TG7"/>
        <s v="B07GWTWFS2"/>
        <s v="B07GXHC691"/>
        <s v="B07GXPDLYQ"/>
        <s v="B07H1S7XW8"/>
        <s v="B07H3N8RJH"/>
        <s v="B07H3WDC4X"/>
        <s v="B07H5PBN54"/>
        <s v="B07H8W9PB6"/>
        <s v="B07HK53XM4"/>
        <s v="B07HZ2QCGR"/>
        <s v="B07J2BQZD6"/>
        <s v="B07J2NGB69"/>
        <s v="B07J9KXQCC"/>
        <s v="B07JB2Y4SR"/>
        <s v="B07JF9B592"/>
        <s v="B07JGCGNDG"/>
        <s v="B07JGDB5M1"/>
        <s v="B07JH1C41D"/>
        <s v="B07JH1CBGW"/>
        <s v="B07JJFSG2B"/>
        <s v="B07JNVF678"/>
        <s v="B07JPJJZ2H"/>
        <s v="B07JPX9CR7"/>
        <s v="B07JQKQ91F"/>
        <s v="B07JW1Y6XV"/>
        <s v="B07JW9H4J1"/>
        <s v="B07JZSG42Y"/>
        <s v="B07K19NYZ8"/>
        <s v="B07K2HVKLL"/>
        <s v="B07KCMR8D6"/>
        <s v="B07KKJPTWB"/>
        <s v="B07KNM95JK"/>
        <s v="B07KR5P3YD"/>
        <s v="B07KRCW6LZ"/>
        <s v="B07KSB1MLX"/>
        <s v="B07KSMBL2H"/>
        <s v="B07KY3FNQP"/>
        <s v="B07L1N3TJX"/>
        <s v="B07L3NDN24"/>
        <s v="B07L5L4GTB"/>
        <s v="B07L8KNP5F"/>
        <s v="B07L9FW9GF"/>
        <s v="B07LDN9Q2P"/>
        <s v="B07LDPLSZC"/>
        <s v="B07LFQLKFZ"/>
        <s v="B07LFWP97N"/>
        <s v="B07LG59NPV"/>
        <s v="B07LG96SDB"/>
        <s v="B07LGT55SJ"/>
        <s v="B07M69276N"/>
        <s v="B07MDRGHWQ"/>
        <s v="B07MKFNHKG"/>
        <s v="B07MKMFKPG"/>
        <s v="B07MP21WJD"/>
        <s v="B07MSLTW8Z"/>
        <s v="B07N2MGB3G"/>
        <s v="B07N42JB4S"/>
        <s v="B07N8RQ6W7"/>
        <s v="B07NC12T2R"/>
        <s v="B07NCKMXVZ"/>
        <s v="B07NKNBTT3"/>
        <s v="B07NPBG1B4"/>
        <s v="B07NRTCDS5"/>
        <s v="B07NTKGW45"/>
        <s v="B07P1BR7L8"/>
        <s v="B07P434WJY"/>
        <s v="B07P681N66"/>
        <s v="B07PFJ5VQD"/>
        <s v="B07PFJ5W31"/>
        <s v="B07PLHTTB4"/>
        <s v="B07PR1CL3S"/>
        <s v="B07Q4NJQC5"/>
        <s v="B07Q4QV1DL"/>
        <s v="B07Q7561HD"/>
        <s v="B07QCWY5XV"/>
        <s v="B07QDSN9V6"/>
        <s v="B07QHHCB27"/>
        <s v="B07QMRHWJD"/>
        <s v="B07QZ3CZ48"/>
        <s v="B07R679HTT"/>
        <s v="B07R99NBVB"/>
        <s v="B07RCGTZ4M"/>
        <s v="B07RD611Z8"/>
        <s v="B07RX14W1Q"/>
        <s v="B07RX42D3D"/>
        <s v="B07RY2X9MP"/>
        <s v="B07RZZ1QSW"/>
        <s v="B07S7DCJKS"/>
        <s v="B07S851WX5"/>
        <s v="B07S9M8YTY"/>
        <s v="B07S9S86BF"/>
        <s v="B07SBGFDX9"/>
        <s v="B07SLMR1K6"/>
        <s v="B07SLNG3LW"/>
        <s v="B07SPVMSC6"/>
        <s v="B07SRM58TP"/>
        <s v="B07SY4C3TD"/>
        <s v="B07SYYVP69"/>
        <s v="B07T4D9FNY"/>
        <s v="B07T5DKR5D"/>
        <s v="B07T9FV9YP"/>
        <s v="B07TC9F7PN"/>
        <s v="B07TCN5VR9"/>
        <s v="B07TMCXRFV"/>
        <s v="B07TR5HSR9"/>
        <s v="B07TTSS5MP"/>
        <s v="B07TXCY3YK"/>
        <s v="B07V5YF4ND"/>
        <s v="B07V82W5CN"/>
        <s v="B07VJ9ZTXS"/>
        <s v="B07VNFP3C2"/>
        <s v="B07VQGVL68"/>
        <s v="B07VSG5SXZ"/>
        <s v="B07VTFN6HM"/>
        <s v="B07VV37FT4"/>
        <s v="B07VVXJ2P5"/>
        <s v="B07VX71FZP"/>
        <s v="B07VZH6ZBB"/>
        <s v="B07VZYMQNZ"/>
        <s v="B07W14CHV8"/>
        <s v="B07W4HTS8Q"/>
        <s v="B07W6VWZ8C"/>
        <s v="B07W7Z6DVL"/>
        <s v="B07W9KYT62"/>
        <s v="B07WDK3ZS2"/>
        <s v="B07WDK3ZS6"/>
        <s v="B07WDKLDRX"/>
        <s v="B07WDKLRM4"/>
        <s v="B07WFPMGQQ"/>
        <s v="B07WG8PDCW"/>
        <s v="B07WGMMQGP"/>
        <s v="B07WGPBXY9"/>
        <s v="B07WGPKMP5"/>
        <s v="B07WGPKTS4"/>
        <s v="B07WHQBZLS"/>
        <s v="B07WHQWXL7"/>
        <s v="B07WHS7MZ1"/>
        <s v="B07WHSJXLF"/>
        <s v="B07WJV6P1R"/>
        <s v="B07WJWRNVK"/>
        <s v="B07WJXCTG9"/>
        <s v="B07WKB69RS"/>
        <s v="B07WKBD37W"/>
        <s v="B07WMS7TWB"/>
        <s v="B07WNK1FFN"/>
        <s v="B07WVQG8WZ"/>
        <s v="B07X2L5Z8C"/>
        <s v="B07X963JNS"/>
        <s v="B07XCM6T4N"/>
        <s v="B07XJWTYM2"/>
        <s v="B07XJYYH7L"/>
        <s v="B07XLCFSSN"/>
        <s v="B07XLML2YS"/>
        <s v="B07Y1RCCW5"/>
        <s v="B07Y5FDPKV"/>
        <s v="B07Y9PY6Y1"/>
        <s v="B07YC8JHMB"/>
        <s v="B07YCBSCYB"/>
        <s v="B07YFWVRCM"/>
        <s v="B07YL54NVJ"/>
        <s v="B07YNHCW6N"/>
        <s v="B07YNTJ8ZM"/>
        <s v="B07YQ5SN4H"/>
        <s v="B07YR26BJ3"/>
        <s v="B07YSJ7FF1"/>
        <s v="B07YTNKVJQ"/>
        <s v="B07YWS9SP9"/>
        <s v="B07YY1BY5B"/>
        <s v="B07YZG8PPY"/>
        <s v="B07Z1X6VFC"/>
        <s v="B07Z1YVP72"/>
        <s v="B07Z1Z77ZZ"/>
        <s v="B07Z3K96FR"/>
        <s v="B07Z51CGGH"/>
        <s v="B07Z53L5QL"/>
        <s v="B07ZJND9B9"/>
        <s v="B07ZKD8T1Q"/>
        <s v="B07ZR4S1G4"/>
        <s v="B0811VCGL5"/>
        <s v="B0814LP6S9"/>
        <s v="B0814P4L98"/>
        <s v="B0814ZY6FP"/>
        <s v="B0819HZPXL"/>
        <s v="B0819ZZK5K"/>
        <s v="B081B1JL35"/>
        <s v="B081FG1QYX"/>
        <s v="B081FJWN52"/>
        <s v="B081NHWT6Z"/>
        <s v="B081RLM75M"/>
        <s v="B08235JZFB"/>
        <s v="B08243SKCK"/>
        <s v="B082FTPRSK"/>
        <s v="B082KVTRW8"/>
        <s v="B082LSVT4B"/>
        <s v="B082LZGK39"/>
        <s v="B082T6GVG9"/>
        <s v="B082T6GVLJ"/>
        <s v="B082T6GXS5"/>
        <s v="B082T6V3DT"/>
        <s v="B082ZQ4479"/>
        <s v="B0832W3B7Q"/>
        <s v="B083342NKJ"/>
        <s v="B0836JGZ74"/>
        <s v="B083GKDRKR"/>
        <s v="B083GQGT3Z"/>
        <s v="B083J64CBB"/>
        <s v="B083M7WPZD"/>
        <s v="B083P71WKK"/>
        <s v="B083RC4WFJ"/>
        <s v="B083RCTXLL"/>
        <s v="B083RD1J99"/>
        <s v="B083T5G5PM"/>
        <s v="B0841KQR1Z"/>
        <s v="B08444S68L"/>
        <s v="B08461VC1Z"/>
        <s v="B0846D5CBP"/>
        <s v="B084872DQY"/>
        <s v="B08497Z1MQ"/>
        <s v="B08498D67S"/>
        <s v="B08498H13H"/>
        <s v="B084BR3QX8"/>
        <s v="B084DTMYWK"/>
        <s v="B084MZXJN6"/>
        <s v="B084MZXJNK"/>
        <s v="B084MZYBTV"/>
        <s v="B084N133Y7"/>
        <s v="B084N18QZY"/>
        <s v="B084N1BM9L"/>
        <s v="B084PJSSQ1"/>
        <s v="B085194JFL"/>
        <s v="B0856HNMR7"/>
        <s v="B0856HY85J"/>
        <s v="B0859M539M"/>
        <s v="B085CZ3SR1"/>
        <s v="B085DTN6R2"/>
        <s v="B085HY1DGR"/>
        <s v="B085LPT5F4"/>
        <s v="B085W8CFLH"/>
        <s v="B086199CWG"/>
        <s v="B086394NY5"/>
        <s v="B086GVRP63"/>
        <s v="B086JTMRYL"/>
        <s v="B086PXQ2R4"/>
        <s v="B086Q3QMFS"/>
        <s v="B086WMSCN3"/>
        <s v="B086X18Q71"/>
        <s v="B0873L7J6X"/>
        <s v="B087FXHB6J"/>
        <s v="B087JWLZ2K"/>
        <s v="B0883KDSXC"/>
        <s v="B0883LQJ6B"/>
        <s v="B088GXTJM3"/>
        <s v="B088WCFPQF"/>
        <s v="B088Z1YWBC"/>
        <s v="B088ZFJY82"/>
        <s v="B088ZTJT2R"/>
        <s v="B089BDBDGM"/>
        <s v="B089WB69Y1"/>
        <s v="B08B42LWKN"/>
        <s v="B08B6XWQ1C"/>
        <s v="B08BCKN299"/>
        <s v="B08BG4M4N7"/>
        <s v="B08BJN4MP3"/>
        <s v="B08BQ947H3"/>
        <s v="B08C4Z69LN"/>
        <s v="B08C7TYHPB"/>
        <s v="B08CDKQ8T6"/>
        <s v="B08CF3B7N1"/>
        <s v="B08CF3D7QR"/>
        <s v="B08CF4SCNP"/>
        <s v="B08CFCK6CW"/>
        <s v="B08CFJBZRK"/>
        <s v="B08CGW4GYR"/>
        <s v="B08CHKQ8D4"/>
        <s v="B08CHZ3ZQ7"/>
        <s v="B08CKW1KH9"/>
        <s v="B08CNLYKW5"/>
        <s v="B08CRRQK6Z"/>
        <s v="B08CS3BT4L"/>
        <s v="B08CT62BM1"/>
        <s v="B08CTNJ985"/>
        <s v="B08CTQP51L"/>
        <s v="B08CYNJ5KY"/>
        <s v="B08CYPB15D"/>
        <s v="B08CZHGHKH"/>
        <s v="B08D11DZ2W"/>
        <s v="B08D64C9FN"/>
        <s v="B08D6RCM3Q"/>
        <s v="B08D75R3Z1"/>
        <s v="B08D77XZX5"/>
        <s v="B08D9MNH4B"/>
        <s v="B08D9NDZ1Y"/>
        <s v="B08DCVRW98"/>
        <s v="B08DDRGWTJ"/>
        <s v="B08DPLCM6T"/>
        <s v="B08F47T4X5"/>
        <s v="B08FB2LNSZ"/>
        <s v="B08FD2VSD9"/>
        <s v="B08FGNPQ9X"/>
        <s v="B08FN6WGDQ"/>
        <s v="B08FTFXNNB"/>
        <s v="B08FY4FG5X"/>
        <s v="B08FYB5HHK"/>
        <s v="B08G1RW2Q3"/>
        <s v="B08G28Z33M"/>
        <s v="B08G43CCLC"/>
        <s v="B08G8H8DPL"/>
        <s v="B08GJ57MKL"/>
        <s v="B08GJNM9N7"/>
        <s v="B08GM5S4CQ"/>
        <s v="B08GSQXLJ2"/>
        <s v="B08GTYFC37"/>
        <s v="B08GYG6T12"/>
        <s v="B08H21B6V7"/>
        <s v="B08H5L8V1L"/>
        <s v="B08H673XKN"/>
        <s v="B08H6B3G96"/>
        <s v="B08H6CZSHT"/>
        <s v="B08H9Z3XQW"/>
        <s v="B08HD7JQHX"/>
        <s v="B08HDCWDXD"/>
        <s v="B08HDH26JX"/>
        <s v="B08HDJ86NZ"/>
        <s v="B08HF4W2CT"/>
        <s v="B08HLC7Z3G"/>
        <s v="B08HLZ28QC"/>
        <s v="B08HQL67D6"/>
        <s v="B08HV25BBQ"/>
        <s v="B08HV83HL3"/>
        <s v="B08HVJCW95"/>
        <s v="B08HVL8QN3"/>
        <s v="B08J4PL1Z3"/>
        <s v="B08J7VCT12"/>
        <s v="B08J82K4GX"/>
        <s v="B08JD36C6H"/>
        <s v="B08JKPVDKL"/>
        <s v="B08JMC1988"/>
        <s v="B08JQN8DGZ"/>
        <s v="B08JV91JTK"/>
        <s v="B08JW1GVS7"/>
        <s v="B08K36NZSV"/>
        <s v="B08K4PSZ3V"/>
        <s v="B08K4RDQ71"/>
        <s v="B08K9PX15C"/>
        <s v="B08KDBLMQP"/>
        <s v="B08KHM9VBJ"/>
        <s v="B08KRMK9LZ"/>
        <s v="B08KS2KQTK"/>
        <s v="B08L12N5H1"/>
        <s v="B08L4SBJRY"/>
        <s v="B08L5FM4JC"/>
        <s v="B08L5HMJVW"/>
        <s v="B08L7J3T31"/>
        <s v="B08L879JSN"/>
        <s v="B08LHTJTBB"/>
        <s v="B08LKS3LSP"/>
        <s v="B08LPJZSSW"/>
        <s v="B08LT9BMPP"/>
        <s v="B08LVVTGZK"/>
        <s v="B08LW31NQ6"/>
        <s v="B08M66K48D"/>
        <s v="B08MC57J31"/>
        <s v="B08MCD9JFY"/>
        <s v="B08MTCKDYN"/>
        <s v="B08MTLLSL8"/>
        <s v="B08MV82R99"/>
        <s v="B08MVSGXMY"/>
        <s v="B08MVXPTDG"/>
        <s v="B08MWJTST6"/>
        <s v="B08MXJYB2V"/>
        <s v="B08MZNT7GP"/>
        <s v="B08MZQBFLN"/>
        <s v="B08N1WL9XW"/>
        <s v="B08N6P8G5K"/>
        <s v="B08NCKT9FG"/>
        <s v="B08NW8GHCJ"/>
        <s v="B08P9RYPLR"/>
        <s v="B08PFSZ7FH"/>
        <s v="B08PKBMJKS"/>
        <s v="B08PPHFXG3"/>
        <s v="B08PSQRW2T"/>
        <s v="B08PSVBB2X"/>
        <s v="B08PV1X771"/>
        <s v="B08PZ6HZLT"/>
        <s v="B08QDPB1SL"/>
        <s v="B08QHLXWV3"/>
        <s v="B08QJJCY2Q"/>
        <s v="B08QSC1XY8"/>
        <s v="B08QSDKFGQ"/>
        <s v="B08QW937WV"/>
        <s v="B08QX1CC14"/>
        <s v="B08R69VDHT"/>
        <s v="B08R69WBN7"/>
        <s v="B08RDWBYCQ"/>
        <s v="B08RHPDNVV"/>
        <s v="B08RP2L2NL"/>
        <s v="B08RWCZ6SY"/>
        <s v="B08RX8G496"/>
        <s v="B08RZ12GKR"/>
        <s v="B08RZ5K9YH"/>
        <s v="B08S6RKT4L"/>
        <s v="B08S74GTBT"/>
        <s v="B08S7V8YTN"/>
        <s v="B08SBH499M"/>
        <s v="B08SCCG9D4"/>
        <s v="B08SJVD8QD"/>
        <s v="B08SKZ2RMG"/>
        <s v="B08SMJT55F"/>
        <s v="B08T8KWNQ9"/>
        <s v="B08TDJ5BVF"/>
        <s v="B08TDJNM3G"/>
        <s v="B08TGG316Z"/>
        <s v="B08TM71L54"/>
        <s v="B08TR61BVK"/>
        <s v="B08TT63N58"/>
        <s v="B08TTRVWKY"/>
        <s v="B08TV2P1N8"/>
        <s v="B08TZD7FQN"/>
        <s v="B08V9C4B1J"/>
        <s v="B08VB2CMR3"/>
        <s v="B08VB34KJ1"/>
        <s v="B08VB57558"/>
        <s v="B08VF8V79P"/>
        <s v="B08VFF6JQ8"/>
        <s v="B08VGDBF3B"/>
        <s v="B08VGFX2B6"/>
        <s v="B08VGM3YMF"/>
        <s v="B08VJFYH6N"/>
        <s v="B08VRMK55F"/>
        <s v="B08VS3YLRK"/>
        <s v="B08W56G1K9"/>
        <s v="B08W9BK4MD"/>
        <s v="B08WD18LJZ"/>
        <s v="B08WJ86PV2"/>
        <s v="B08WKCTFF3"/>
        <s v="B08WKFSN84"/>
        <s v="B08WKG2MWT"/>
        <s v="B08WLY8V9S"/>
        <s v="B08WRBG3XW"/>
        <s v="B08WRKSF9D"/>
        <s v="B08WRWPM22"/>
        <s v="B08WWKM5HQ"/>
        <s v="B08X77LM8C"/>
        <s v="B08XLR6DSB"/>
        <s v="B08XMG618K"/>
        <s v="B08XMSKKMM"/>
        <s v="B08XNL93PL"/>
        <s v="B08XXF5V6G"/>
        <s v="B08XXVXP3J"/>
        <s v="B08Y1SJVV5"/>
        <s v="B08Y1TFSP6"/>
        <s v="B08Y55LPBF"/>
        <s v="B08Y57TPDM"/>
        <s v="B08Y5KXR6Z"/>
        <s v="B08Y5QJTVK"/>
        <s v="B08Y5QJXSR"/>
        <s v="B08Y7MXFMK"/>
        <s v="B08YD264ZS"/>
        <s v="B08YDFX7Y1"/>
        <s v="B08YK7BBD2"/>
        <s v="B08YRMBK9R"/>
        <s v="B08YXJJW8H"/>
        <s v="B08ZHYNTM1"/>
        <s v="B08ZJDWTJ1"/>
        <s v="B08ZN4B121"/>
        <s v="B08ZXZ362Z"/>
        <s v="B09127FZCK"/>
        <s v="B0912WJ87V"/>
        <s v="B09163Q5CD"/>
        <s v="B091JF2TFD"/>
        <s v="B091KNVNS9"/>
        <s v="B091V8HK8Z"/>
        <s v="B0926V9CTV"/>
        <s v="B092BJMT8Q"/>
        <s v="B092BL5DCX"/>
        <s v="B092JHPL72"/>
        <s v="B092R48XXB"/>
        <s v="B092X94QNQ"/>
        <s v="B093QCY6YJ"/>
        <s v="B093ZNQZ2Y"/>
        <s v="B0941392C8"/>
        <s v="B09474JWN6"/>
        <s v="B0949FPSFY"/>
        <s v="B0949SBKMP"/>
        <s v="B094DQWV9B"/>
        <s v="B094G9L9LT"/>
        <s v="B094JB13XL"/>
        <s v="B094JNXNPV"/>
        <s v="B094QZLJQ6"/>
        <s v="B094YFFSMY"/>
        <s v="B095244Q22"/>
        <s v="B095JPKPH3"/>
        <s v="B095JQVC7N"/>
        <s v="B095K14P86"/>
        <s v="B095PWLLY6"/>
        <s v="B095RTJH1M"/>
        <s v="B095X38CJS"/>
        <s v="B095XCRDQW"/>
        <s v="B096MSW6CT"/>
        <s v="B096NTB9XT"/>
        <s v="B096TWZRJC"/>
        <s v="B096VF5YYF"/>
        <s v="B096YCN3SD"/>
        <s v="B0971DWFDT"/>
        <s v="B0972BQ2RS"/>
        <s v="B0974G5Q2Y"/>
        <s v="B0974H97TJ"/>
        <s v="B0977CGNJJ"/>
        <s v="B0978V2CP6"/>
        <s v="B097C564GC"/>
        <s v="B097JQ1J5G"/>
        <s v="B097JVLW3L"/>
        <s v="B097MKZHNV"/>
        <s v="B097R25DP7"/>
        <s v="B097R2V1W8"/>
        <s v="B097R3XH9R"/>
        <s v="B097R45BH8"/>
        <s v="B097R4D42G"/>
        <s v="B097RJ867P"/>
        <s v="B097RN7BBK"/>
        <s v="B097XJQZ8H"/>
        <s v="B097ZQTDVZ"/>
        <s v="B0981XSZJ7"/>
        <s v="B0989W6J2F"/>
        <s v="B098JYT4SY"/>
        <s v="B098K3H92Z"/>
        <s v="B098LCVYPW"/>
        <s v="B098NS6PVG"/>
        <s v="B098QXR9X2"/>
        <s v="B098R25TGC"/>
        <s v="B098T9CJVQ"/>
        <s v="B098TV3L96"/>
        <s v="B09939XJX8"/>
        <s v="B0993BB11X"/>
        <s v="B0994GFWBH"/>
        <s v="B0994GP1CX"/>
        <s v="B099FDW2ZF"/>
        <s v="B099K9ZX65"/>
        <s v="B099PR2GQJ"/>
        <s v="B099S26HWG"/>
        <s v="B099SD8PRP"/>
        <s v="B099Z83VRC"/>
        <s v="B09B125CFJ"/>
        <s v="B09B9SPC7F"/>
        <s v="B09BCNQ9R2"/>
        <s v="B09BF8JBWX"/>
        <s v="B09BL2KHQW"/>
        <s v="B09BN2NPBD"/>
        <s v="B09BNXQ6BR"/>
        <s v="B09BVCVTBC"/>
        <s v="B09BW2GP18"/>
        <s v="B09BW334ML"/>
        <s v="B09C635BMM"/>
        <s v="B09C6FML9B"/>
        <s v="B09C6H53KH"/>
        <s v="B09C6HWG18"/>
        <s v="B09C6HXFC1"/>
        <s v="B09CGLY5CX"/>
        <s v="B09CKSYBLR"/>
        <s v="B09CMM3VGK"/>
        <s v="B09CMP1SC8"/>
        <s v="B09CMQRQM6"/>
        <s v="B09CTRPSJR"/>
        <s v="B09CTWFV5W"/>
        <s v="B09CYTJV3N"/>
        <s v="B09DDCQFMT"/>
        <s v="B09DG9VNWB"/>
        <s v="B09DL9978Y"/>
        <s v="B09DSQXCM8"/>
        <s v="B09DSXK8JX"/>
        <s v="B09F3PDDRF"/>
        <s v="B09F5Z694W"/>
        <s v="B09F6D21BY"/>
        <s v="B09F6KL23R"/>
        <s v="B09F6S8BT6"/>
        <s v="B09F6VHQXB"/>
        <s v="B09F9YQQ7B"/>
        <s v="B09FFK1PQG"/>
        <s v="B09FHHTL8L"/>
        <s v="B09FKDH6FS"/>
        <s v="B09FPP3R1D"/>
        <s v="B09FZ89DK6"/>
        <s v="B09G2VTHQM"/>
        <s v="B09G5TSGXV"/>
        <s v="B09GB5B4BK"/>
        <s v="B09GBBJV72"/>
        <s v="B09GFLXVH9"/>
        <s v="B09GFM8CGS"/>
        <s v="B09GFN8WZL"/>
        <s v="B09GFPN6TP"/>
        <s v="B09GFPVD9Y"/>
        <s v="B09GFWJDY1"/>
        <s v="B09GP6FBZT"/>
        <s v="B09GYBZPHF"/>
        <s v="B09H34V36W"/>
        <s v="B09H39KTTB"/>
        <s v="B09H3BXWTK"/>
        <s v="B09H7JDJCW"/>
        <s v="B09HCH3JZG"/>
        <s v="B09HK9JH4F"/>
        <s v="B09HN7LD5L"/>
        <s v="B09HQSV46W"/>
        <s v="B09HS1NDRQ"/>
        <s v="B09HSKYMB3"/>
        <s v="B09HV71RL1"/>
        <s v="B09J2MM5C6"/>
        <s v="B09J2QCKKM"/>
        <s v="B09J2SCVQT"/>
        <s v="B09J4YQYX3"/>
        <s v="B09JFR8H3Q"/>
        <s v="B09JKNF147"/>
        <s v="B09JN37WBX"/>
        <s v="B09JPC82QC"/>
        <s v="B09JS562TP"/>
        <s v="B09JS94MBV"/>
        <s v="B09JSW16QD"/>
        <s v="B09KGV7WSV"/>
        <s v="B09KH58JZR"/>
        <s v="B09KLVMZ3B"/>
        <s v="B09KNMLH4Y"/>
        <s v="B09KPXTZXN"/>
        <s v="B09KRHXTLN"/>
        <s v="B09L835C3V"/>
        <s v="B09L8DSSFH"/>
        <s v="B09L8DT7D6"/>
        <s v="B09LD3116F"/>
        <s v="B09LH32678"/>
        <s v="B09LHXNZLR"/>
        <s v="B09LHYZ3GJ"/>
        <s v="B09LHZSMRR"/>
        <s v="B09LJ116B5"/>
        <s v="B09LMMFW3S"/>
        <s v="B09LQH3SD9"/>
        <s v="B09LQQYNZQ"/>
        <s v="B09LRZYBH1"/>
        <s v="B09LV13JFB"/>
        <s v="B09LV1CMGH"/>
        <s v="B09M3F4HGB"/>
        <s v="B09M869Z5V"/>
        <s v="B09M8888DM"/>
        <s v="B09MB3DKG1"/>
        <s v="B09MDCZJXS"/>
        <s v="B09MFR93KS"/>
        <s v="B09MJ77786"/>
        <s v="B09MKG4ZCM"/>
        <s v="B09MKP344P"/>
        <s v="B09MM6P76N"/>
        <s v="B09MMD1FDN"/>
        <s v="B09MQ9PDHR"/>
        <s v="B09MQSCJQ1"/>
        <s v="B09MT6XSFW"/>
        <s v="B09MT84WV5"/>
        <s v="B09MT94QLL"/>
        <s v="B09MTLG4TP"/>
        <s v="B09MY4W73Q"/>
        <s v="B09MZ6WZ6V"/>
        <s v="B09MZCQYHZ"/>
        <s v="B09N3BFP4M"/>
        <s v="B09N3ZNHTY"/>
        <s v="B09N6TTHT6"/>
        <s v="B09NBZ36F7"/>
        <s v="B09NC2TY11"/>
        <s v="B09ND94ZRG"/>
        <s v="B09NFSHCWN"/>
        <s v="B09NHVCHS9"/>
        <s v="B09NJN8L25"/>
        <s v="B09NKZXMWJ"/>
        <s v="B09NL4DCXK"/>
        <s v="B09NL4DJ2Z"/>
        <s v="B09NL7LBWT"/>
        <s v="B09NNGHG22"/>
        <s v="B09NNHFSSF"/>
        <s v="B09NNJ9WYM"/>
        <s v="B09NNZ1GF7"/>
        <s v="B09NR6G588"/>
        <s v="B09NS5TKPN"/>
        <s v="B09NTHQRW3"/>
        <s v="B09NVPJ3P4"/>
        <s v="B09NVPSCQT"/>
        <s v="B09NY6TRXG"/>
        <s v="B09NY7W8YD"/>
        <s v="B09P182Z2H"/>
        <s v="B09P18XVW6"/>
        <s v="B09P1MFKG1"/>
        <s v="B09P22HXH6"/>
        <s v="B09P564ZTJ"/>
        <s v="B09P858DK8"/>
        <s v="B09P8M18QM"/>
        <s v="B09PDZNSBG"/>
        <s v="B09PL79D2X"/>
        <s v="B09PLD9TCD"/>
        <s v="B09PLFJ7ZW"/>
        <s v="B09PNKXSKF"/>
        <s v="B09PNR6F8Q"/>
        <s v="B09PTT8DZF"/>
        <s v="B09Q3M3WLJ"/>
        <s v="B09Q5P2MT3"/>
        <s v="B09Q5SWVBJ"/>
        <s v="B09Q8HMKZX"/>
        <s v="B09Q8WQ5QJ"/>
        <s v="B09QGZFBPM"/>
        <s v="B09QGZM8QB"/>
        <s v="B09QS8V5N8"/>
        <s v="B09QS9CWLV"/>
        <s v="B09QS9X16F"/>
        <s v="B09QS9X9L8"/>
        <s v="B09R1YFL6S"/>
        <s v="B09R83SFYV"/>
        <s v="B09RF2QXGX"/>
        <s v="B09RFB2SJQ"/>
        <s v="B09RFC46VP"/>
        <s v="B09RKFBCV7"/>
        <s v="B09RMQYHLH"/>
        <s v="B09RQRZW2X"/>
        <s v="B09RWQ7YR6"/>
        <s v="B09RWZRCP1"/>
        <s v="B09RX1FK54"/>
        <s v="B09RZS1NQT"/>
        <s v="B09SB6SJB4"/>
        <s v="B09SDDQQKP"/>
        <s v="B09SFRNKSR"/>
        <s v="B09SGGRKV8"/>
        <s v="B09SJ1FTYV"/>
        <s v="B09SPTNG58"/>
        <s v="B09SZ5TWHW"/>
        <s v="B09T2S8X9C"/>
        <s v="B09T2WRLJJ"/>
        <s v="B09T37CKQ5"/>
        <s v="B09T39K9YL"/>
        <s v="B09T3H12GV"/>
        <s v="B09T3KB6JZ"/>
        <s v="B09TBCVJS3"/>
        <s v="B09TMZ1MF8"/>
        <s v="B09TP5KBN7"/>
        <s v="B09TT6BFDX"/>
        <s v="B09TWH8YHM"/>
        <s v="B09TWHTBKQ"/>
        <s v="B09TY4MSH3"/>
        <s v="B09V12K8NT"/>
        <s v="B09V175NP7"/>
        <s v="B09V17S2BG"/>
        <s v="B09V2PZDX8"/>
        <s v="B09V2Q4QVQ"/>
        <s v="B09VC2D2WG"/>
        <s v="B09VCHLSJF"/>
        <s v="B09VGKFM7Y"/>
        <s v="B09VGS66FV"/>
        <s v="B09VH568H7"/>
        <s v="B09VKWGZD7"/>
        <s v="B09VL9KFDB"/>
        <s v="B09VPH38JS"/>
        <s v="B09VT6JKRP"/>
        <s v="B09VZBGL1N"/>
        <s v="B09W5XR9RT"/>
        <s v="B09W9V2PXG"/>
        <s v="B09WF4Q7B3"/>
        <s v="B09WMTJPG7"/>
        <s v="B09WN3SRC7"/>
        <s v="B09WRMNJ9G"/>
        <s v="B09X1M3DHX"/>
        <s v="B09X5C9VLK"/>
        <s v="B09X5HD5T1"/>
        <s v="B09X76VL5L"/>
        <s v="B09X79PP8F"/>
        <s v="B09X7DY7Q4"/>
        <s v="B09XB1R2F3"/>
        <s v="B09XB7DPW1"/>
        <s v="B09XB7SRQ5"/>
        <s v="B09XB8GFBQ"/>
        <s v="B09XBJ1CTN"/>
        <s v="B09XHXXCFH"/>
        <s v="B09XJ1LM7R"/>
        <s v="B09XJ5LD6L"/>
        <s v="B09XRBJ94N"/>
        <s v="B09XTQFFCG"/>
        <s v="B09XX51X2G"/>
        <s v="B09XXZXQC1"/>
        <s v="B09Y14JLP3"/>
        <s v="B09Y358DZQ"/>
        <s v="B09Y5FZK9N"/>
        <s v="B09Y5MP7C4"/>
        <s v="B09YDFDVNS"/>
        <s v="B09YDFKJF8"/>
        <s v="B09YHLPQYT"/>
        <s v="B09YL9SN9B"/>
        <s v="B09YLFHFDW"/>
        <s v="B09YLWT89W"/>
        <s v="B09YLX91QR"/>
        <s v="B09YLXYP7Y"/>
        <s v="B09YLYB9PB"/>
        <s v="B09YV3K34W"/>
        <s v="B09YV42QHZ"/>
        <s v="B09YV463SW"/>
        <s v="B09YV4MW2T"/>
        <s v="B09YV4RG4D"/>
        <s v="B09YV575RK"/>
        <s v="B09Z28BQZT"/>
        <s v="B09Z6WH2N1"/>
        <s v="B09Z7YGV3R"/>
        <s v="B09ZDVL7L8"/>
        <s v="B09ZHCJDP1"/>
        <s v="B09ZK6THRR"/>
        <s v="B09ZPJT8B2"/>
        <s v="B09ZPL5VYM"/>
        <s v="B09ZPM4C2C"/>
        <s v="B09ZQK9X8G"/>
        <s v="B09ZTZ9N3Q"/>
        <s v="B09ZVJXN5L"/>
        <s v="B0B12K5BPM"/>
        <s v="B0B14MR9L1"/>
        <s v="B0B15CPR37"/>
        <s v="B0B15GSPQW"/>
        <s v="B0B16KD737"/>
        <s v="B0B19VJXQZ"/>
        <s v="B0B1F6GQPS"/>
        <s v="B0B1MDZV9C"/>
        <s v="B0B1NX6JTN"/>
        <s v="B0B1YVCJ2Y"/>
        <s v="B0B1YY6JJL"/>
        <s v="B0B1YZ9CB8"/>
        <s v="B0B1YZX72F"/>
        <s v="B0B217Z5VK"/>
        <s v="B0B21C4BMX"/>
        <s v="B0B21XL94T"/>
        <s v="B0B23LW7NV"/>
        <s v="B0B244R4KB"/>
        <s v="B0B25DJ352"/>
        <s v="B0B25LQQPC"/>
        <s v="B0B2931FCV"/>
        <s v="B0B296NTFV"/>
        <s v="B0B298D54H"/>
        <s v="B0B2C5MJN6"/>
        <s v="B0B2CPVXHX"/>
        <s v="B0B2CWRDB1"/>
        <s v="B0B2CZTCL2"/>
        <s v="B0B2DD66GS"/>
        <s v="B0B2DD8BQ8"/>
        <s v="B0B2DJ5RVQ"/>
        <s v="B0B2DJDCPX"/>
        <s v="B0B2DZ5S6R"/>
        <s v="B0B2PQL5N3"/>
        <s v="B0B2RBP83P"/>
        <s v="B0B2X35B1K"/>
        <s v="B0B31BYXQQ"/>
        <s v="B0B31FR4Y2"/>
        <s v="B0B3CPQ5PF"/>
        <s v="B0B3CQBRB4"/>
        <s v="B0B3D39RKV"/>
        <s v="B0B3DV7S9B"/>
        <s v="B0B3G5XZN5"/>
        <s v="B0B3JSWG81"/>
        <s v="B0B3MMYHYW"/>
        <s v="B0B3MQXNFB"/>
        <s v="B0B3MWYCHQ"/>
        <s v="B0B3N7LR6K"/>
        <s v="B0B3N8VG24"/>
        <s v="B0B3NDPCS9"/>
        <s v="B0B3RHX6B6"/>
        <s v="B0B3RRWSF6"/>
        <s v="B0B3RS9DNF"/>
        <s v="B0B3RSDSZ3"/>
        <s v="B0B3TBY2YX"/>
        <s v="B0B3X2BY3M"/>
        <s v="B0B3XXSB1K"/>
        <s v="B0B3XY5YT4"/>
        <s v="B0B466C3G4"/>
        <s v="B0B467CCB9"/>
        <s v="B0B4DT8MKT"/>
        <s v="B0B4F1YC3J"/>
        <s v="B0B4F2TTTS"/>
        <s v="B0B4F2XCK3"/>
        <s v="B0B4F2ZWL3"/>
        <s v="B0B4F3QNDM"/>
        <s v="B0B4F4QZ1H"/>
        <s v="B0B4F52B5X"/>
        <s v="B0B4F5L738"/>
        <s v="B0B4G2MWSB"/>
        <s v="B0B4HJNPV4"/>
        <s v="B0B4HKH19N"/>
        <s v="B0B4KPCBSH"/>
        <s v="B0B4PPD89B"/>
        <s v="B0B4SJKRDF"/>
        <s v="B0B4T6MR8N"/>
        <s v="B0B4T8RSJ1"/>
        <s v="B0B53DS4TF"/>
        <s v="B0B53NXFFR"/>
        <s v="B0B53QFZPY"/>
        <s v="B0B53QLB9H"/>
        <s v="B0B54Y2SNX"/>
        <s v="B0B56YRBNT"/>
        <s v="B0B59K1C8F"/>
        <s v="B0B5B6PQCT"/>
        <s v="B0B5CGTBKV"/>
        <s v="B0B5D39BCD"/>
        <s v="B0B5DDJNH4"/>
        <s v="B0B5F3YZY4"/>
        <s v="B0B5GF6DQD"/>
        <s v="B0B5GJRTHB"/>
        <s v="B0B5KZ3C53"/>
        <s v="B0B5LVS732"/>
        <s v="B0B5RP43VN"/>
        <s v="B0B5V47VK4"/>
        <s v="B0B5YBGCKD"/>
        <s v="B0B5ZF3NRK"/>
        <s v="B0B61DSF17"/>
        <s v="B0B61GCHC1"/>
        <s v="B0B61HYR92"/>
        <s v="B0B65MJ45G"/>
        <s v="B0B65P827P"/>
        <s v="B0B694PXQJ"/>
        <s v="B0B6BLTGTT"/>
        <s v="B0B6F7LX4C"/>
        <s v="B0B6F8HHR6"/>
        <s v="B0B6F98KJJ"/>
        <s v="B0B72BSW7K"/>
        <s v="B0B7B9V9QP"/>
        <s v="B0B7DHSKS7"/>
        <s v="B0B7FJNSZR"/>
        <s v="B0B7L86YCB"/>
        <s v="B0B7NWGXS6"/>
        <s v="B0B82YGCF6"/>
        <s v="B0B84KSH3X"/>
        <s v="B0B84QN4CN"/>
        <s v="B0B86CDHL1"/>
        <s v="B0B8CB7MHW"/>
        <s v="B0B8CHJLWJ"/>
        <s v="B0B8CXTTG3"/>
        <s v="B0B8SRZ5SV"/>
        <s v="B0B8SSC5D9"/>
        <s v="B0B8SSZ76F"/>
        <s v="B0B8VQ7KDS"/>
        <s v="B0B8XNPQPN"/>
        <s v="B0B8ZKWGKD"/>
        <s v="B0B8ZM9RVV"/>
        <s v="B0B8ZWNR5T"/>
        <s v="B0B935YNR7"/>
        <s v="B0B94JPY2N"/>
        <s v="B0B97D658R"/>
        <s v="B0B9959XF3"/>
        <s v="B0B997FBZT"/>
        <s v="B0B9BD2YL4"/>
        <s v="B0B9BXKBC7"/>
        <s v="B0B9F9PT8R"/>
        <s v="B0B9JZW1SQ"/>
        <s v="B0B9LDCX89"/>
        <s v="B0B9RN5X8B"/>
        <s v="B0B9RZ4G4W"/>
        <s v="B0B9XLX8VR"/>
        <s v="B0B9XN9S3W"/>
        <s v="B0BB3CBFBM"/>
        <s v="B0BBFJ9M3X"/>
        <s v="B0BBFJLP21"/>
        <s v="B0BBLHTRM9"/>
        <s v="B0BBMGLQDW"/>
        <s v="B0BBMPH39N"/>
        <s v="B0BBN3WF7V"/>
        <s v="B0BBN4DZBD"/>
        <s v="B0BBN56J5H"/>
        <s v="B0BBVKRP7B"/>
        <s v="B0BBW521YC"/>
        <s v="B0BBWJFK5C"/>
        <s v="B0BC8BQ432"/>
        <s v="B0BC9BW512"/>
        <s v="B0BCKJJN8R"/>
        <s v="B0BCKWZ884"/>
        <s v="B0BCVJ3PVP"/>
        <s v="B0BCYQY9X5"/>
        <s v="B0BCZCQTJX"/>
        <s v="B0BD3T6Z1D"/>
        <s v="B0BD92GDQH"/>
        <s v="B0BDG6QDYD"/>
        <s v="B0BDRVFDKP"/>
        <s v="B0BDS8MY8J"/>
        <s v="B0BDYVC5TD"/>
        <s v="B0BDYW3RN3"/>
        <s v="B0BDZWMGZ1"/>
        <s v="B0BF4YBLPX"/>
        <s v="B0BF54972T"/>
        <s v="B0BF54LXW6"/>
        <s v="B0BF563HB4"/>
        <s v="B0BF57RN3K"/>
        <s v="B0BFBNXS94"/>
        <s v="B0BFWGBX61"/>
        <s v="B0BG62HMDJ"/>
        <s v="B0BGPN4GGH"/>
        <s v="B0BGSV43WY"/>
        <s v="B0BHNHMR3H"/>
        <s v="B0BHVPTM2C"/>
        <s v="B0BHYJ8CVF"/>
        <s v="B0BHYLCL19"/>
        <s v="B0BHZCNC4P"/>
        <s v="B0BJ6P3LSK"/>
        <s v="B0BJ966M5K"/>
        <s v="B0BJYSCWFQ"/>
        <s v="B0BK1K598K"/>
        <s v="B0BL11S5QK"/>
        <s v="B0BL3R4RGS"/>
        <s v="B0BLC2BYPX"/>
        <s v="B0BLV1GNLN"/>
        <s v="B0BM4KTNL1"/>
        <s v="B0BM9H2NY9"/>
        <s v="B0BMFD94VD"/>
        <s v="B0BMGB2TPR"/>
        <s v="B0BMGB3CH9"/>
        <s v="B0BMGG6NKT"/>
        <s v="B0BMM7R92G"/>
        <s v="B0BMTZ4T1D"/>
        <s v="B0BMVWKZ8G"/>
        <s v="B0BMXMLSMM"/>
        <s v="B0BMZ6SY89"/>
        <s v="B0BN2576GQ"/>
        <s v="B0BN6M3TCM"/>
        <s v="B0BNDD9TN6"/>
        <s v="B0BNDGL26T"/>
        <s v="B0BNDRK886"/>
        <s v="B0BNLFQDG2"/>
        <s v="B0BNQMF152"/>
        <s v="B0BNV7JM5Y"/>
        <s v="B0BNVBJW2S"/>
        <s v="B0BNXFDTZ2"/>
        <s v="B0BP18W8TM"/>
        <s v="B0BP7XLX48"/>
        <s v="B0BP89YBC1"/>
        <s v="B0BPBG712X"/>
        <s v="B0BPBXNQQT"/>
        <s v="B0BPCJM7TB"/>
        <s v="B0BPJBTB3F"/>
        <s v="B0BQ3K23Y1"/>
        <s v="B0BQRJ3C47"/>
        <s v="B0BR4F878Q"/>
      </sharedItems>
    </cacheField>
    <cacheField name="product_name" numFmtId="0">
      <sharedItems count="1274">
        <s v="D-Link-DWA-131-Wireless-Adapter-Black"/>
        <s v="TP-Link-TL-WN722N-150Mbps-Wireless-Adapter"/>
        <s v="Duracell-AAA-750mAh-Rechargeable-Batteries"/>
        <s v="Logitech-B100-Optical-Mouse-Black"/>
        <s v="Logitech-M235-Wireless-Mouse-Grey"/>
        <s v="SanDisk-Cruzer-Blade-Flash-Drive"/>
        <s v="BlueRigger-Digital-Optical-Audio-Toslink"/>
        <s v="BlueRigger-Digital-Optical-Toslink-Meters"/>
        <s v="AmazonBasics-16-Gauge-Speaker-Wire-Feet"/>
        <s v="Bajaj-ATX-750-Watt-Pop-up-Toaster"/>
        <s v="Belkin-Essential-F9E400zb1-5MGRY-4-Socket-Protector"/>
        <s v="D-Link-DIR-615-Wireless-N300-Router-Black"/>
        <s v="Orpat-HHB-100E-250-Watt-Blender-White"/>
        <s v="TP-Link-TL-WN823N-300Mbps-Wireless-N-Adapter"/>
        <s v="Samsung-Original-Type-Cable-Meter"/>
        <s v="TP-Link-TL-WN725N-150Mbps-Wireless-Adapter"/>
        <s v="Philips-GC1920-28-1440-Watt-Non-Stick"/>
        <s v="Morphy-Richards-Europa-Espresso-Cappuccino"/>
        <s v="Logitech-C270-HD-Webcam-Black"/>
        <s v="Philips-GC1905-1440-Watt-Steam-Spray"/>
        <s v="Usha-EI-1602-1000-Watt-Lightweight"/>
        <s v="Bajaj-DX-1000-Watt-Dry-Iron"/>
        <s v="Prestige-PRWO-1-8-2-700-Watts-Aluminium"/>
        <s v="Prestige-PSMFB-Sandwich-Toaster-Plates"/>
        <s v="Gold-Optima-10-Litres-Non-electric-Purifier"/>
        <s v="HP-B4B09PA-Headphones-with-Mic"/>
        <s v="Bajaj-DHX-1000-Watt-Ivory-Color"/>
        <s v="Bajaj-RX-10-2000-Watt-Convector"/>
        <s v="Bajaj-RX-11-2000-Watt-Convector"/>
        <s v="Bajaj-Minor-1000-Watt-Room-Heater"/>
        <s v="Bajaj-Delux-2000-Watt-Room-Heater"/>
        <s v="Philips-HI113-1000-Watt-Plastic-Coating"/>
        <s v="HP-X1000-Wired-Mouse-Black"/>
        <s v="TP-Link-TL-WA850RE-300Mbps-Universal-Extender"/>
        <s v="Panasonic-SR-WA22H-5-4-Litre-Automatic-Cooker"/>
        <s v="Orpat-HHB-100E-WOB-250-Watt-Blender"/>
        <s v="Bajaj-1500-Watt-Immersion-Heater-Plug"/>
        <s v="Casio-Non-Programmable-Scientific-Calculator-Functions"/>
        <s v="HUL-Pureit-Germkill-Advanced-Purifier"/>
        <s v="Wipro-Smartlife-Super-Deluxe-Iron"/>
        <s v="Envie-1000-4PL-Ni-CD-Rechargeable"/>
        <s v="Clublaptop-Reversible-15-6-inch-Laptop-Sleeve"/>
        <s v="Logitech-Wireless-mk270r-Keyboard-Mouse"/>
        <s v="Faber-Castell-Connector-Pen-Set-Assorted"/>
        <s v="Duracell-Ultra-5000688-Rechargeable-Batteries"/>
        <s v="HUL-Pureit-Germkill-Classic-Purifier"/>
        <s v="Philips-Collection-HD4928-01-2100-Watt"/>
        <s v="TP-Link-TL-WA855RE-Wi-Fi-Range-Extender"/>
        <s v="Bajaj-DX-600-Watts-Light-Weight"/>
        <s v="Storite-USB-3-0-Micro-Cable"/>
        <s v="BlueRigger-High-Speed-Cable-Ethernet"/>
        <s v="Storite%C2%AE-USB-2-0-Mini-0-88feet"/>
        <s v="Storite-USB-2-0-Mini-External"/>
        <s v="Usha-1212-PTC-Adjustable-Thermostat"/>
        <s v="Quantum-Ethernet-Patch-Straight-Category"/>
        <s v="Usha-Convector-2000-Watt-Instant-Heating"/>
        <s v="Usha-Quartz-800-Watt-Overheating-Protection"/>
        <s v="Bajaj-Rex-500-Watt-Mixer-Grinder"/>
        <s v="Crompton-CG-IHL-1500-Watt-Immersion-Compatible"/>
        <s v="Classmate-Long-Notebook-Cover-Single"/>
        <s v="Havells-Ventilair-230mm-Exhaust-Grey"/>
        <s v="Karcher-WD-Multi-Purpose-Vacuum-Cleaner"/>
        <s v="Casio-MJ-120D-Electronic-Calculator"/>
        <s v="Sujata-DynaMix-DX-900-Watt-Grinder"/>
        <s v="Havells-FHVVEDXOWH08-Ventil-200mm-White"/>
        <s v="Camel-Camlin-Kokuyo-Acrylic-Color"/>
        <s v="Maharaja-Whiteline-Lava-1200-Watt-Helogen"/>
        <s v="Tp-Link-300Mbps-AC750-Range-Extender"/>
        <s v="Luxor-Subject-Single-Ruled-Notebook"/>
        <s v="Parker-Classic-Gold-Ball-Pen"/>
        <s v="Parker-Quink-Ink-Bottle-Blue"/>
        <s v="Parker-Quink-Ink-Bottle-Black"/>
        <s v="Pilot-Liquid-Roller-Ball-Black"/>
        <s v="Eureka-Forbes-Amrit-Twin-Cartridge"/>
        <s v="Bajaj-RHX-2-800-Watt-Room-Heater"/>
        <s v="Panasonic-Lithium-CR2032-5BE-Battery"/>
        <s v="Fevicryl-Acrylic-colors-Sunflower-Shades"/>
        <s v="Camel-Oil-Pastel-Reusable-Plastic"/>
        <s v="Camlin-Elegante-Fountain-Pen-Black"/>
        <s v="Camel-Camlin-Kokuyo-Fabrica-Acrylic"/>
        <s v="Classmate-Premium-Subject-Notebook-Single"/>
        <s v="Parker-Vector-Standard-Ball-Black"/>
        <s v="Universal-Silicone-Keyboard-Protector-15-6-inch"/>
        <s v="Logitech-Multi-Device-Bluetooth-Keyboard-Black"/>
        <s v="Post-Cubes-sheets-colours-inches"/>
        <s v="Scotch-Double-Foam-Tape-24"/>
        <s v="ENVIE-ECR-20-Charger-Rechargeable-Batteries"/>
        <s v="Logitech-Hyperion-Ultra-Gaming-Mouse"/>
        <s v="AmazonBasics-USB-2-0-Cable-Male"/>
        <s v="AmazonBasics-Extension-Cable-Male-Female"/>
        <s v="AmazonBasics-USB-3-0-Cable-Meters"/>
        <s v="AmazonBasics-Extension-Cable-2-Pack-Female"/>
        <s v="Prestige-1900-Induction-Cooktop-button"/>
        <s v="AirCase-External-Drive-2-5-Inch-Black"/>
        <s v="Prestige-PKGSS-Electric-Kettle-Stainless"/>
        <s v="Orpat-OEH-1260-2000-Watt-Heater-Grey"/>
        <s v="Luminous-Vento-Deluxe-30-Watt-Ventilator"/>
        <s v="Storite%C2%AE-150cm-Female-Extension-Printers"/>
        <s v="Usha-IH2415-1500-Watt-Immersion-Heater"/>
        <s v="Classmate-Pulse-Spiral-Notebook-Unruled"/>
        <s v="Kitchen-Stainless-Indian-Filter-Coffee"/>
        <s v="Fujifilm-Instax-Instant-Fuji-Cameras"/>
        <s v="OXYURA-Airtel-Digital-Recording-Compatible"/>
        <s v="Amkette-Charging-Cable-iPhone-Touch"/>
        <s v="Pilot-Frixion-Clicker-Roller-Blue"/>
        <s v="Philips-Viva-Collection-HR1832-1-5-Litre400-Watt"/>
        <s v="Ikea-903-391-72-Sealing-assorted-30-pack"/>
        <s v="Kent-Gold-Optima-Spare-Kit"/>
        <s v="Bajaj-DX-600-Watt-Light-Weight"/>
        <s v="Philips-GC026-30-Fabric-Shaver"/>
        <s v="Philips-HD9306-06-1-5-Litre-Multicolor"/>
        <s v="COI-Sticky-Notes-Holder-Gifting"/>
        <s v="Inventis-Portable-Flexible-Light-Colors"/>
        <s v="TP-Link-TL-UE300-Gigabit-Ethernet-Network"/>
        <s v="Eureka-Forbes-Trendy-Zip-1000-Watt"/>
        <s v="Apsara-Platinum-Pencils-Value-Pack"/>
        <s v="Wonderchef-Nutri-Blend-Watts-Juicer-Grinder"/>
        <s v="Logitech-H111-Stero-Headset-Black"/>
        <s v="Prestige-PIC-20-Induction-Cooktop"/>
        <s v="Philips-Collection-HL1655-00-250-Watt"/>
        <s v="Eveready-Alkaline-Batteries-1012-Battery"/>
        <s v="Dell-KB216-Wired-Multimedia-Keyboard"/>
        <s v="Goldmedal-202042-Plastic-Universal-Adaptor"/>
        <s v="GENERIC-Ultra-Mini-Bluetooth-Dongle-Adapter"/>
        <s v="Rico-1500-W-immersion-water-heater"/>
        <s v="Preethi-MGA-502-0-4-Litre-Grind-Store"/>
        <s v="Logitech-MK215-Wireless-Keyboard-Mouse"/>
        <s v="Health-Sense-Chef-Mate-Digital-Scale-KS33"/>
        <s v="Receiver-300Mbps-802-11b-Wireless-Network"/>
        <s v="Borosil-Jumbo-1000-Watt-Grill-Sandwich"/>
        <s v="Logitech-920-007596-Multi-Device-Bluetooth-Keyboard"/>
        <s v="Bajaj-Majesty-Duetto-LPG-6-Litre"/>
        <s v="AmazonBasics-High-Speed-HDMI-Cable-Feet"/>
        <s v="AmazonBasics-High-Speed-Cable-2-Pack-Black"/>
        <s v="Duracell-Alkaline-Battery-Duralock-Technology"/>
        <s v="Lifelong-Waffled105-750-Watt-Waffle-Maker"/>
        <s v="AmazonBasics-6-Feet-DisplayPort-port-Cable"/>
        <s v="Duracell-5000174-Rechargeable-Batteries-Green"/>
        <s v="LTG500-Indestructible-Certified-Lightning-2Meter"/>
        <s v="LTG-500-2Mtr-Cable-Metallic-Silver"/>
        <s v="Technotech-High-Speed-Cable-Meter"/>
        <s v="APC-BX600C-600VA-230V-Back"/>
        <s v="Resonate-RouterUPS-CRU12V2-Backup-Router"/>
        <s v="Generic-Multi-Angle-tablets-Samsung-paperwhite-Phablets"/>
        <s v="Bajaj-HM-01-250-Watt-Mixer"/>
        <s v="Preethi-Blue-Leaf-Diamond-750-Watt"/>
        <s v="AO-Smith-HSE-VAS-15-Litre-Storage"/>
        <s v="Libra-Athena-Roti-Maker-Black"/>
        <s v="Bajaj-Majesty-1000-Watt-Iron-White"/>
        <s v="Monitor-Split-AC-Stand-White"/>
        <s v="AmazonBasics-3-5mm-2-Male-Adapter-cable"/>
        <s v="AmazonBasics-Speed-Female-Extension-Cable"/>
        <s v="AmazonBasics-High-Speed-Female-Extension-Cable"/>
        <s v="JBL-C100SI-Ear-Headphones-Black"/>
        <s v="JBL-C100SI-Ear-Headphones-Mic"/>
        <s v="Technotech-Ethernet-Network-Patch-Cable"/>
        <s v="Canon-MG2577s-Inkjet-Colour-Printer"/>
        <s v="Philips-GC181-Heavy-Weight-1000-Watt"/>
        <s v="SanDisk-Ultra-SDDDC2-064G-G46-Drives-Silver"/>
        <s v="Samsung-Original-EHS64AVFWECINU-Stereo-Headset"/>
        <s v="Samsung-Original-EHS64AVFBECINU-Hands-Free-Remote"/>
        <s v="Dynore-Stainless-Measuring-8-Pieces-DS_45"/>
        <s v="Super-Rockerz-400-Bluetooth-Headphones"/>
        <s v="Pigeon-Stovekraft-Cruise-1800-Watt-Induction"/>
        <s v="AmazonBasics-Type-C-USB-Male-Cable"/>
        <s v="AmazonBasics-USB-Type-C-2-0-Cable"/>
        <s v="Philips-HL7756-00-750-Watt-Grinder"/>
        <s v="TP-Link-TL-WR845N-300Mbps-Wireless-N-Router"/>
        <s v="Dell-MS116-1000DPI-Wired-Optical"/>
        <s v="Pigeon-Kessel-1-2-Litre-Multi-purpose-Kettle"/>
        <s v="Essentials-Gz-Ck-101-Professional-Micro-Fiber-Antibacterial"/>
        <s v="Gizga-Essentials-Laptop-Adapter-Certified"/>
        <s v="Logitech-B170-Wireless-Mouse-Black"/>
        <s v="Redgear-MP35-Speed-Type-Gaming-Mousepad"/>
        <s v="AmazonBasics-Feet-DisplayPort-Cable"/>
        <s v="Canon-E477-Wireless-Efficient-Printer"/>
        <s v="Philips-AeraSense-AC2887-20-Purifier"/>
        <s v="HP-Z3700-Wireless-Mouse-Modern"/>
        <s v="Philips-AC1215-20-Purifier-White"/>
        <s v="Havells-Ambrose-1200mm-Ceiling-Pearl"/>
        <s v="HP-v236w-64GB-USB-Drive"/>
        <s v="AmazonBasics-USB-Type-C-Micro-B-Cable"/>
        <s v="Pigeon-Stovekraft-Plastic-Chopper-Blades"/>
        <s v="Plastic-Laundry-Basket-Light-Grey"/>
        <s v="HP-v222w-Flash-Drive-64GB"/>
        <s v="Havells-Ambrose-1200mm-Ceiling-Gold"/>
        <s v="Orient-Electric-Apex-FX-1200mm-Ceiling"/>
        <s v="Morphy-Richards-Aristo-PTC-Heater"/>
        <s v="TIZUM-Slim-1-5m-HDMI-Cable"/>
        <s v="Tizum-10-2Gbps-Speed-Plated-Cable"/>
        <s v="Borosil-Plastic-Chefdelite-BCH20DBB21-Technology"/>
        <s v="Morphy-Richards-OFR-09-2000-Watt"/>
        <s v="Prestige-Delight-PRWO-1-Litre-Electric"/>
        <s v="Allin-Exporters-Ultrasonic-Humidifier-Purifier"/>
        <s v="Logitech-Silent-Wireless-Mouse-Charcoal"/>
        <s v="boAt-BassHeads-225-Special-Headphones"/>
        <s v="Logitech-Silent-Wireless-Mouse-Black"/>
        <s v="Prestige-Electric-Kettle-PKOSS-1500watts"/>
        <s v="Crystal-Cartridge-size-Fresh-Clean"/>
        <s v="SUJATA-Chutney-Jar-Small-8x8x8cm"/>
        <s v="Orient-Electric-Fabrijoy-DIFJ10BP-1000-Watt"/>
        <s v="Bajaj-Majesty-Filled-Radiator-Heater"/>
        <s v="Logitech-MK240-NANO-Mouse-Keyboard"/>
        <s v="Morphy-Richards-Daisy-1000-Watt-White"/>
        <s v="SanDisk-Ultra-Dual-64GB-Drive"/>
        <s v="TATASKY-Universal-Remote"/>
        <s v="HP-Charger-Adapter-Pavilion-Black"/>
        <s v="SHOP-Plastic-Sweaters-Blankets-Multicolour"/>
        <s v="Elements-Portable-External-Drive-Black"/>
        <s v="Cablecreation-Audio-Cable-3-5mm-2-Male"/>
        <s v="Kodak-inches-32HDX900S-Ready-Black"/>
        <s v="Atom-Selves-A100-Digital-Pocket-Silver"/>
        <s v="Pigeon-2-Slice-Pop-up-Toaster-Black"/>
        <s v="AmazonBasics-AZHDAD01-HDMI-Coupler-Black"/>
        <s v="Dual-Charger-Qualcomm-Certified-Charge"/>
        <s v="Measuring-Cups-Spoons-Set-Essential"/>
        <s v="Sujata-Powermatic-Watts-Juicer-Grinder"/>
        <s v="AmazonBasics-Micro-Charging-Android-Phones"/>
        <s v="RTSTM-Support-10-Meters-Devices"/>
        <s v="Wonderchef-Nutri-Blend-63152293-400-Watt-Grinder"/>
        <s v="Indestructible-Type-C-Cable-Type-Phones"/>
        <s v="LRIPL-Compatible-Bravia-Remote-Almost"/>
        <s v="Philips-Collection-HD2582-00-830-Watt"/>
        <s v="boAt-BassHeads-100-Headphones-Black"/>
        <s v="ORICO-2577U3-BK-Enclosure-Capacity-Business"/>
        <s v="Philips-PowerPro-FC9352-01-Compact"/>
        <s v="American-Micronic-AMI-VCD21-1600WDx-Wet-1600Watts-21-litres-Stainless"/>
        <s v="Lenovo-GX30M39704-300-USB-Mouse"/>
        <s v="Adjustable-Holder-Universal-Windshield-Smartphones"/>
        <s v="Parker-Vector-Camouflage-Gift-Set"/>
        <s v="Inalsa-Robot-1000-800-Watt-Blender"/>
        <s v="Digitek-DTR-550-LW-Tripod"/>
        <s v="Casio-MJ-12D-Desktop-Calculator-Grey"/>
        <s v="Redgear-Pro-Wireless-Gamepad-Black"/>
        <s v="Prestige-Iris-Grinder-Stainless-Juicer"/>
        <s v="Prestige-PIC-15-0-1900-Watt-Induction"/>
        <s v="Maxicom-B-28-Universal-Bracket-inches"/>
        <s v="TP-Link-Archer-C20-Wireless-Router"/>
        <s v="Panasonic-Eneloop-BQ-CC55E-Advanced-Battery"/>
        <s v="Butterfly-Smart-750-Watt-Mixer-Grinder"/>
        <s v="Inalsa-Easy-Mix-200-Watt-Mixer"/>
        <s v="Sujata-Supermix-AM-007-Watt-Juicer-Grinder"/>
        <s v="Airtel-Digital-TV-Month-Recording"/>
        <s v="AmazonBasics-Braided-HDMI-Cable-3-Feet"/>
        <s v="Kent-Alkaline-Filter-Pitcher-3-5-litres"/>
        <s v="InstaCuppa-Handheld-Operated-Electric-Stainless"/>
        <s v="GIZGA-inch-Hard-Drive-Black"/>
        <s v="Boya-Omnidirectional-Lavalier-Condenser-Microphone"/>
        <s v="Syska-SDI-07-Stellar-Dry-Iron"/>
        <s v="Orient-Electric-Aura-Neo-IWAN03WSM3"/>
        <s v="Zebronics-Km2100-Multimedia-USB-Keyboard"/>
        <s v="A400-Type-C-Cable-Meter-Black"/>
        <s v="Rugged-Extra-Tough-Unbreakable-Braided"/>
        <s v="ORAIMO-SUPER-FAST-CHARGER"/>
        <s v="Butterfly-150-Watt-Grinder-Scrapper-Attachment"/>
        <s v="Wacom-CTL-472-6-inch-3-5-inch-Graphic"/>
        <s v="Havells-Instanio-1-Litre-Instant-Geyser"/>
        <s v="Havells-Instanio-3-Litre-Instant-Geyser"/>
        <s v="Sujata-Dynamix-900W-900-Watt-Mixer-Grinder"/>
        <s v="Havells-Cista-room-Heater"/>
        <s v="Butterfly-EKN-1-5-Litre-Kettle-Silver"/>
        <s v="Heads-900-Wired-Headphones-White"/>
        <s v="Usha-Electric-EI3710-1000W-Golden"/>
        <s v="Prestige-PSWP-2-0-Purifier-Cartridge"/>
        <s v="Storite-Feet-Micro-USB-Cable"/>
        <s v="Model-P4-Swivel-32-55-inch-Motion-Cantilever"/>
        <s v="Usha-Steam-3713-1300-Watt-White"/>
        <s v="Portronics-POR-895-Adjustable-Laptop-Table"/>
        <s v="Redgear-Cosmo-7-1-Headphones-Controller"/>
        <s v="Zebronics-Wired-Optical-Mouse-Black"/>
        <s v="Airtel-Digital-Remote-Compatible-Recording"/>
        <s v="iBELL-MPK120L-Stainless-Purpose-Kettle"/>
        <s v="JBL-Portable-Waterproof-Bluetooth-Speaker"/>
        <s v="Dr-Trust-Electronic-Kitchen-Weighing"/>
        <s v="Zebronics-Transformer-Gaming-Multimedia-Keyboard"/>
        <s v="Mi-Earphones-Basic-Mic-Black"/>
        <s v="Rugged-V3-Braided-Micro-Cable"/>
        <s v="Inalsa-Bullet-400-Watt-Technology-Chopper"/>
        <s v="AmazonBasics-Double-Braided-Nylon-Type-C"/>
        <s v="Black-Decker-BXIR2201IN-2200-Watt-Cordless"/>
        <s v="Powermatic-Plus-CH-900-Watt-Grinder"/>
        <s v="AmazonBasics-Certified-Lightning-Charge-Meters"/>
        <s v="JBL-C200SI-Ear-Headphones-Mystic"/>
        <s v="Butterfly-Jet-Elite-750-Watt-Grinder"/>
        <s v="Lenovo-65W-320-15IKBRA-320S-14IKBR-510S-13IKB"/>
        <s v="HP-MicroSD-U1-TF-Card-32GB"/>
        <s v="Essentials-G11-Earphone-Carrying-Earphones"/>
        <s v="Isoelite-Remote-Compatible-Samsung-Control"/>
        <s v="AmazonBasics-Certified-Lightning-Charge-Collection"/>
        <s v="Philips-Handheld-Garment-Steamer-Purple"/>
        <s v="Philips-Garment-Steamer-GC523-60"/>
        <s v="Wayona-Charger-Samsung-Galaxy-Wc3Cb1"/>
        <s v="Raffles-Premium-Stainless-Indian-Coffee"/>
        <s v="Singer-Aroma-1-8-Litre-Electric-Kettle"/>
        <s v="Eureka-Forbes-Euroclean-Vacuum-Cleaner"/>
        <s v="V-Guard-Zenora-Litre-Purifier-Purification"/>
        <s v="Wonderchef-Nutri-Blend-CKM-Jars-Black"/>
        <s v="Tata-Swach-Bulb-6000-Litre-Cartridge"/>
        <s v="NEXOMS-Instant-Heating-Mounted-Stainless"/>
        <s v="Crucial-BX500-240GB-2-5-inch-CT240BX500SSD1"/>
        <s v="Zebronics-100HB-High-Speed-Port"/>
        <s v="cello-Stainless-Electric-Kettle-Silver"/>
        <s v="Kent-16026-1-8-Liter-Electric-Kettle"/>
        <s v="SOFLIN-Electric-Automatic-Poacher-Steaming"/>
        <s v="Portronics-POR-926-Car-Vent-Mobile-Holder"/>
        <s v="Boat-BassHeads-100-Inspired-Earphones"/>
        <s v="Wayona-Cable-Braided-Charger-Smartphones"/>
        <s v="TP-Link-Archer-C6-Wireless-MU-MIMO"/>
        <s v="Kent-16025-700-Watt-Sandwich-Grill"/>
        <s v="STRIFF-Mobile-Android-Samsung-OnePlus"/>
        <s v="PRO365-Electric-Coffee-Stirrer-Frother"/>
        <s v="STRIFF-Mobile-Phone-Charging-Charger"/>
        <s v="AmazonBasics-VCS35B15K-C-1-5-Litre-Bagless-Cylinder"/>
        <s v="Simxen-Electric-Automatic-Steaming-Multicolour"/>
        <s v="Indias-Instant-Bathroom-Kitchen-Hospital"/>
        <s v="Writing-Screenwriting-Digital-Birthday-Multicolor"/>
        <s v="Bulfyss-Plastic-Remover-Cleaner-Remover"/>
        <s v="POPIO-Charging-Cable-OnePlus-Devices"/>
        <s v="Kuber-Industries-Laundry-Basket-CTKTC1475"/>
        <s v="Lenovo-GY50R91293-Wireless-Mouse-Black"/>
        <s v="LIBRA-Portable-Heater-Adjustable-Thermostat"/>
        <s v="Classmate-ITC-Octane-Colourburst-Pen"/>
        <s v="Maono-AU-400-Lavalier-Microphone-Black"/>
        <s v="Crompton-Greaves-ASWH-2015-15-Litre-Storage"/>
        <s v="Wayona-Braided-WN6LG1-Syncing-Charging"/>
        <s v="Wayona-Braided-WN3LG2-Syncing-Charging"/>
        <s v="Wayona-Braided-WN3LB2-Syncing-Charging"/>
        <s v="SanDisk-Ultra-128-Drive-Black"/>
        <s v="Wayona-Nylon-Braided-Charging-iPhones"/>
        <s v="DELL-WM118-Wireless-Optical-Mouse"/>
        <s v="JBL-C50HI-Ear-Headphones-Black"/>
        <s v="Wayona-Braided-WN3LB1-Syncing-Charging"/>
        <s v="Wayona-Braided-WN3LG1-Syncing-Charging"/>
        <s v="Borosil-Prime-BGRILLPS11-Grill-Sandwich"/>
        <s v="Usha-812-Thermo-Room-Heater"/>
        <s v="Crompton-IHL251-1500-Watt-Immersion-Heater"/>
        <s v="Classmate-Octane-Neon-Pack-5"/>
        <s v="Brayden-Plastic-Express-Bi-Level-Stainless"/>
        <s v="Foxin-Toner-Cartridge-Q2612A-Laserjet"/>
        <s v="Zebronics-Zeb-JUDWAA-750-Wired-Keyboard"/>
        <s v="TP-Link-Archer-T2U-Nano-Wireless"/>
        <s v="AmazonBasics-Digital-Optical-Converter-Adapter"/>
        <s v="AmazonBasics-Flexible-HDMI-Cable-3-Foot"/>
        <s v="BassHeads-152-ToneSecure-Braided-Earphones"/>
        <s v="Artis-AR-45WMG2-Compatible-Laptop-Adaptor"/>
        <s v="Zebronics-Zeb-Fame-Multi-Speakers-Control"/>
        <s v="Epson-003-Black-Ink-Bottle"/>
        <s v="Zebronics-Zeb-Thunder-Bluetooth-Headphone-Input"/>
        <s v="Zebronics-Zeb-Power-Wired-Mouse-Black"/>
        <s v="Havells-Dzire-1000-Watt-Iron-Mint"/>
        <s v="Havells-Glydo-1000-Watt-Iron-Charcoal"/>
        <s v="Parker-Moments-Vector-Timecheck-Roller"/>
        <s v="Essentials-Sleeve-Microsoft-Surface-Go"/>
        <s v="Boult-Audio-Curve-Sweatproof-Headphones"/>
        <s v="ESN-999-Quality-Immersion-Heater"/>
        <s v="Wayona-Braided-Syncing-Charging-iPhone"/>
        <s v="TP-Link-Archer-T3U-Wireless-MU-MIMO"/>
        <s v="Visio-World-inches-VW24A-Ready"/>
        <s v="Visio-World-inches-VW32A-Ready"/>
        <s v="Bosch-TrueMixx-Pro-Grinder-Watt-MGM8842MIN"/>
        <s v="Ikea-Lint-Roller-Paper-Sheets"/>
        <s v="Essentials-Multi-Purpose-Portable-Wooden-Laptop"/>
        <s v="AGARO-Marvel-Litre-Toaster-Griller"/>
        <s v="Syvo-3130-Aluminum-Universal-Lightweight"/>
        <s v="Portronics-POR-122-MODESK-Universal-Mobile"/>
        <s v="Stone-650-Wireless-Bluetooth-Speaker"/>
        <s v="StyleHouse-Remover-Woolen-Clothes-Electric"/>
        <s v="Ur-NeedsTM-Rocklight-Remover-Fabric"/>
        <s v="AmazonBasics-400mm-Pedestal-Remote-White"/>
        <s v="Brayden-Portable-Smoothie-Blender-Rechargeable"/>
        <s v="SaleOnTM-Portable-Organizer-Earphone-Assorted"/>
        <s v="Philips-HD6975-00-25-Litre-Digital"/>
        <s v="PRINT-Compatible-Bottles-Printer-Magenta"/>
        <s v="TP-Link-Wireless-Adapter-Archer-T2U"/>
        <s v="AGARO-Type-C-Charging-Braided-1-2Meters"/>
        <s v="AGARO-Type-C-USB-Female-Adapter"/>
        <s v="ZODO-Writer-Electronic-Writing-Paperless"/>
        <s v="Rockerz-450-Wireless-Bluetooth-Headphone"/>
        <s v="Ionix-Digital-Kitchen-Jewellery-Weighing"/>
        <s v="Aluminum-Adjustable-Mobile-Foldable-Smartphones"/>
        <s v="Eveready-1015-Carbon-Zinc-Battery"/>
        <s v="Hoteon-Mobilife-Bluetooth-Extendable-Wireless"/>
        <s v="Inalsa-Electric-Kettle-Absa-1500W-Capacity"/>
        <s v="Kent-KENT-Hand-Blender"/>
        <s v="SWAPKART-Portable-Reading-Working-Bedroom"/>
        <s v="BassHeads-122-Earphones-Tangle-Straight"/>
        <s v="AGARO-Imperial-Slow-Juicer-Watts"/>
        <s v="Essentials-Reusable-Double-Organizer-Length"/>
        <s v="Ace-1600-Watt-21-Litre-Stainless-Function"/>
        <s v="Ambrane-20000mAh-Lithium-Polymer-Stylo-20K"/>
        <s v="AmazonBasics-High-Speed-Braided-6-Foot-1-Pack"/>
        <s v="Tosaa-Nonstick-Sandwich-Toaster-Regular"/>
        <s v="AmazonBasics-High-Speed-Braided-10-Foot-1-Pack"/>
        <s v="SLOVIC%C2%AE-Adapter-Smartphone-Clipper-Pictures"/>
        <s v="IT2M-Designer-Laptop-Computer-12788"/>
        <s v="Prestige-Sandwich-Maker-PGMFD-01"/>
        <s v="Usha-Aurora-Iron-1000-Light"/>
        <s v="Boat-Bassheads-242-Earphones-Resistance"/>
        <s v="Linc-Ball-Point-Pentonic-Multicolor"/>
        <s v="SanDisk-Ultra-Flair-USB-64GB"/>
        <s v="Inalsa-Micro-WD10-1000W-Multifunction-Resistant"/>
        <s v="Bajaj-Frore-1200-Brown-Ceiling"/>
        <s v="AGARO-800-Watt-Handheld-Cleaner-Durable"/>
        <s v="HP-GT53XL-135-ml-Black-Bottle"/>
        <s v="SEK170L-Premium-Stainless-Electric-Cut-Off"/>
        <s v="Premium-Stainless-Electric-Cut-Off-Feature"/>
        <s v="Zebronics-Zeb-Bro-Wired-Earphone"/>
        <s v="Redgear-Cloak-Gaming-Headphones-Microphone"/>
        <s v="Racold-Eterno-Pro-Vertical-Metallic"/>
        <s v="Boult-Audio-X1-Earphones-Cancellation"/>
        <s v="ESR-iPad-Screen-Protector-Scratch-Resistant"/>
        <s v="Multi-Purpose-Foldable-Portable-Ergonomic-Non-Slip"/>
        <s v="Lifelong-LLMG74-Mixer-Grinder-White"/>
        <s v="Butterfly-Hero-500-Mixer-Grinder"/>
        <s v="LOHAYA-Remote-Compatible-Smart-Control"/>
        <s v="HP-Multimedia-Wireless-Keyboard-4SC12PA"/>
        <s v="Female-Converter-Adapter-Projectors-Devices"/>
        <s v="Prestige-1-5-Kettle-1500-watts-Red"/>
        <s v="Multipurpose-Portable-Electronic-Digital-Weighing"/>
        <s v="Zeb-HAA2021-HDMI-Meter-Cable"/>
        <s v="Passport-Portable-External-Drive-Black"/>
        <s v="Classmate-Octane-Pen-Neon-Refills"/>
        <s v="SVM-Products-Premium-Quality-Unbreakable"/>
        <s v="Amazon-Brand-Solimo-2000-Watt-certified"/>
        <s v="Crompton-Solarium-Qube-Star-Rated-Storage"/>
        <s v="Borosil-Rio-1-5L-Electric-Kettle"/>
        <s v="Optical-Drive-Caddy-Universal-9-5mm"/>
        <s v="ACTIVA-Instant-SPCEIAL-Warranty-Premium"/>
        <s v="Infinity-Fuze-Pint-Portable-Wireless"/>
        <s v="Infinity-Fuze-100-Waterproof-Portable"/>
        <s v="TP-Link-Archer-A6-Wireless-Internet"/>
        <s v="iQOO-Storage-Snapdragon-FlashCharge-Brightness"/>
        <s v="iQOO-Storage-Snapdragon-Purchased-Separately"/>
        <s v="iQOO-128GB-Storage-Snapdragon%C2%AE-FlashCharge"/>
        <s v="iQOO-Lumina-Blue-128GB-Storage"/>
        <s v="PTron-Bullet-Pro-Lightweight-Smartphones"/>
        <s v="iQOO-Chromatic-Storage-Snapdragon-Processor"/>
        <s v="Pigeon-Stovekraft-Quartz-Electric-Kettle"/>
        <s v="iQOO-Raven-Black-128GB-Storage"/>
        <s v="iQOO-Sunset-Storage-Qualcomm-Snapdragon"/>
        <s v="iQOO-Phantom-Snapdragon-FlashCharge-Brightness"/>
        <s v="iQOO-Stellar-Snapdragon-Purchased-Separately"/>
        <s v="iQOO-Storage-Snapdragon-695-6nm-Processor"/>
        <s v="Pigeon-stovekraft-Amaze-Plus-1-8"/>
        <s v="Lifelong-Flash-Instant-Heater-Certified"/>
        <s v="ESnipe-Mart-Worldwide-Protected-Electrical"/>
        <s v="Pigeon-Amaze-Plus-1-5-Ltr"/>
        <s v="Agaro-Esteem-Multi-Kettle-1-2"/>
        <s v="BXGS1501IN-Handheld-Portable-Garment-Steamer"/>
        <s v="Logitech-Pebble-M350-Wireless-Bluetooth"/>
        <s v="URBN-Li-Polymer-Charge-Compact-Certification"/>
        <s v="STRIFF-Adjustable-Patented-Ventilated-Compatible"/>
        <s v="realme-RMA108-Realme-Buds-Wireless"/>
        <s v="WeCool-Braided-Multifunction-Charging-Android"/>
        <s v="AmazonBasics-Apple-Certified-Lightning-Charging"/>
        <s v="TP-Link-Wireless-Security-Tapo-C200"/>
        <s v="WinoteK-Instant-Portable-Geysers-automatic"/>
        <s v="Kent-Hand-Blender-300-White"/>
        <s v="Plastic-Powermatic-Jar-Juicer-Grinder-Chutney"/>
        <s v="Eureka-Forbes-Amaze-RO-MTDS"/>
        <s v="AmazonBasics-Induction-Cooktop-1600-Watt"/>
        <s v="Imou-Security-Advanced-Surveillance-Detection"/>
        <s v="Brand-Conquer-Reader-Adapter-Portable"/>
        <s v="Robustrion-Smart-Trifold-Stand-Generation"/>
        <s v="Zebronics-Zeb-County-Bluetooth-Speaker-Function"/>
        <s v="Cello-Non-Stick-Aluminium-Sandwich-Toaster"/>
        <s v="KENT-Elegant-Electric-Kettle-Silver"/>
        <s v="Crompton-BRIO-1000-Years-Warranty"/>
        <s v="Xiaomi-HyperCharge-Cable-100cm-Type-C"/>
        <s v="Zebronics-ZEB-NC3300-Powered-Laptop-Cooling"/>
        <s v="Noise-Colorfit-Pro-Touch-Control"/>
        <s v="TATASKY-Connection-Month-Basic-Installation"/>
        <s v="AirCase-13-Inch-13-3-Inch-MacBook-Neoprene"/>
        <s v="AirCase-15-6-Inch-MacBook-Protective-Neoprene"/>
        <s v="AirCase-14-Inch-MacBook-Protective-Neoprene"/>
        <s v="Robustrion-Anti-Scratch-iPad-10-2-inch"/>
        <s v="Eureka-Forbes-Wet-Dry-Ultimo"/>
        <s v="ProElite-Smart-Generation-Stylus-Translucent"/>
        <s v="ACTIVA-APSRA-Approved-Ceiling-Warranty"/>
        <s v="Cuzor-Router-Switching-Moisture-Resistant"/>
        <s v="Universal-Remote-Control-Sony-Bravia"/>
        <s v="Mi-Purifier-Filter-Smart-Connectivity"/>
        <s v="PrettyKrafts-Laundry-Basket-Clothes-Handles"/>
        <s v="Zebronics-Zeb-Vita-Portable-Speaker-Bluetooth"/>
        <s v="Zebronics-Zeb-Transformer-M-Optical-Gaming-Effect"/>
        <s v="SanDisk-Ultra-Drive-Pendrive-Mobile"/>
        <s v="CSI-INTERNATIONAL%C2%AE-Instant-portable-Plastic"/>
        <s v="Wayona-Braided-Charging-Samsung-Galaxy"/>
        <s v="Wayona-Braided-Charger-Charging-Samsung"/>
        <s v="LOHAYA-Television-Compatible-Samsung-Control"/>
        <s v="LACOPINE-Mini-Pocket-Roller-White"/>
        <s v="Crompton-InstaGlide-Certified-Dry-Iron"/>
        <s v="Vedini-Refillable-Spray-Bottle-Transparent"/>
        <s v="Zinq-Technologies-Cool-Slate-Five"/>
        <s v="Amaze-Litre-Electric-Kettle-Stainless"/>
        <s v="Ambrane-Unbreakable-Charging-Braided-Cable"/>
        <s v="Ambrane-Unbreakable-Charging-Braided-Android"/>
        <s v="AmazonBasics-Lightning-USB-Cable-Certified"/>
        <s v="AmazonBasics-Nylon-Braided-Lightning-Cable"/>
        <s v="Prestige-Wet-Grinder-PWG-07"/>
        <s v="Pigeon-Stovekraft-Acer-Plus-Induction"/>
        <s v="Mi-Braided-USB-Type-C-Cable"/>
        <s v="HAVELLS-Kettle-Coffee-Boiler-Stainless"/>
        <s v="Caprigo-Universal-Monitor-Rotatable-Black-M416"/>
        <s v="Kuber-Industries-Waterproof-Organizer-CTKTC034616"/>
        <s v="AGARO-1000-Watt-10-Litre-Cleaner-Function"/>
        <s v="HealthSense-Chef-Mate-KS-40-Weighing"/>
        <s v="PrettyKrafts-Canvas-Laundry-Storage-Black"/>
        <s v="HP-Wireless-Mouse-X200-6VY95AA"/>
        <s v="HP-Wired-Mouse-100-6VY96AA"/>
        <s v="Sennheiser-CX-80s-Ear-Earphone"/>
        <s v="CrypoTM-Universal-Remote-Compatible-Sky"/>
        <s v="Oppo-Mystery-Storage-Additional-Exchange"/>
        <s v="Scarters-Office-Keyboard-Splash-Proof-Leather"/>
        <s v="Casio-FX-991ES-Plus-2nd-Scientific-Calculator"/>
        <s v="Mi-inches-Ready-Android-Black"/>
        <s v="HP-M270-Gaming-Mouse-7ZZ87AA"/>
        <s v="HP-K500F-Gaming-Keyboard-7ZZ97AA"/>
        <s v="HP-GK320-Gaming-Keyboard-4QN01AA"/>
        <s v="LS-LAPSTER-Accessories-Adapter-Recorder"/>
        <s v="MYVN-Charging-Compatible-OnePlus-Charge"/>
        <s v="Belkin-Lightning-AirPods-MFi-Certified-Charging"/>
        <s v="Belkin-Lightning-Unbreakable-Braided-Charging"/>
        <s v="Belkin-USB-C-Charging-USB-IF-Certified"/>
        <s v="Belkin-Lightning-iPhone-Charging-MFi-Certified"/>
        <s v="Belkin-Certified-Lightning-Braided-Meters-Black"/>
        <s v="SanDisk-Ultra-Drive-Flash-128GB"/>
        <s v="Adapter-Projector-Computer-Laptop-Projectors"/>
        <s v="Rockerz-370-Headphone-Bluetooth-Lightweight"/>
        <s v="Boat-Rockerz-550-Headphone-Aesthetics"/>
        <s v="TP-LINK-T3U-Wireless-MU-MIMO-Supports"/>
        <s v="10W-Charger-Cable-Meter-Black"/>
        <s v="Portronics-Konnect-Delivery-Support-Braided"/>
        <s v="Sounce-Charger-Protector-Charging-Protective"/>
        <s v="Solidaire-550-Watt-Mixer-Grinder-SLD-550-B"/>
        <s v="Tangent-Lite-Magnetic-Bluetooth-Headphones"/>
        <s v="Maharaja-Whiteline-Odacio-550-Watt-Grinder"/>
        <s v="TABLE-MAGIC-Midnight-Adjustable-Multiple"/>
        <s v="AmazonBasics-Drip-Coffee-Maker-Black"/>
        <s v="ESR-Lightning-MFi-Certified-Delivery-Charging"/>
        <s v="Classmate-Long-Book-Unruled-Pages"/>
        <s v="Classmate-Drawing-Book-Unruled-Pages"/>
        <s v="Boat-Airdopes-171-Functionality-Resistance"/>
        <s v="Usha-Janome-Dream-Stitch-Automatic"/>
        <s v="Infinity-Glide-510-Headphone-Equalizer"/>
        <s v="Zebronics-Zeb-Companion-107-Wireless-Keyboard"/>
        <s v="AmazonBasics-108cm-inch-Ultra-Smart"/>
        <s v="Armour-AR1100WB-1100-Watt-Soleplate-Purple"/>
        <s v="Goliath-GO1200WG-Weight-1200-Watt-Maroon"/>
        <s v="Lightweight-Portable-Aluminum-Photography-DLS-9FEET"/>
        <s v="Cafe-JEI-Filtration-Resistant-Borosilicate"/>
        <s v="Support-Display-Projector-Connectivity-E03i31"/>
        <s v="Aluminium-Adjustable-Mobile-Foldable-Smartphones"/>
        <s v="Havells-Immersion-HB15-1500-White"/>
        <s v="Kuber-Industries-Waterproof-Organizer-CTKTC044992"/>
        <s v="oraimo-firefly-2s-charger-micro-usb-multi-protection"/>
        <s v="OnePlus-inches-Ready-Android-32Y1"/>
        <s v="DIGITEK-Portable-Flexible-Compact-Operating"/>
        <s v="Sounce-Plated-Headphone-Earphone-Splitter"/>
        <s v="PRUSHTI-COVER-BAGS-Protective-Xstream"/>
        <s v="HUL-Pureit-Mineral-mounted-Purifier"/>
        <s v="LIRAMARK-Webcam-Blocker-Computer-MacBook"/>
        <s v="Crucial-PC4-25600-SODIMM-260-Pin-Memory"/>
        <s v="CTEK15L-Premium-Stainless-Electric-Cut-Off"/>
        <s v="Portronics-Konnect-POR-1079-Charging-Micro"/>
        <s v="Portronics-Konnect-POR-1080-Charging-Function"/>
        <s v="Portronics-POR-1081-Charging-1-2Meter-Function"/>
        <s v="Quantum-QHM-7406-Spill-Resistant-Wired-Keyboard"/>
        <s v="Boult-Audio-TrueBuds-Wireless-Waterproof"/>
        <s v="Prestige-IRIS-mixer-grinder-Black"/>
        <s v="Rechargeable-whisks%EF%BC%8C3-Speed-Adjustable-Cappuccino-Bulletproof"/>
        <s v="Wayona-charging-Nylon-Braided-iPhone"/>
        <s v="Redgear-Gaming-Semi-Honeycomb-Windows-Gamers"/>
        <s v="Tata-Sky-Universal-Remote-Compatible"/>
        <s v="Lifelong-PowerPro-Mixer-Grinder-Super"/>
        <s v="Zebronics-Zeb-JUKEBAR-3900-Multimedia-Supporting"/>
        <s v="Kodak-Inches-Certified-Android-32HDX7XPRO"/>
        <s v="Wayona-Charging-Charger-Samsung-Galaxy"/>
        <s v="Robustrion-Anti-Scratch-Samsung-Tab-Lite"/>
        <s v="682-Black-Original-Ink-Cartridge"/>
        <s v="805-Black-Original-Ink-Cartridge"/>
        <s v="Bestor-Portable-Paperless-Digital-Writing"/>
        <s v="Boult-Audio-PowerBuds-Wireless-Waterproof"/>
        <s v="Ant-Esports-GM320-Programmable-Comfortable"/>
        <s v="PrettyKrafts-Laundry-Clothes-Storage-Mushroom"/>
        <s v="Boom-Ultima-Headphones-Cancelling-Earphones"/>
        <s v="Tangentbeat-Bluetooth-Headphones-Waterproof-Cancelation"/>
        <s v="HP-DeskJet-2723-Wireless-Printer"/>
        <s v="HP-DeskJet-Inkjet-Colour-Printer"/>
        <s v="SoniVision-SA-D100-Theater-Compatible-RM-ANU156"/>
        <s v="MI-MTCY001IN-USB-Type-C-Cable"/>
        <s v="LG-inches-Ready-Smart-32LM563BPTC"/>
        <s v="VR-Pcs-Different-Multi-Color-Multicolor"/>
        <s v="JBL-Playtime-Bluetooth-Earphones-Assistant"/>
        <s v="TCL-inches-Certified-Android-43P615"/>
        <s v="Zinq-Technologies-ZQ-6600-Intercom-Set-top"/>
        <s v="Samsung-Galaxy-SM-R180NZKAINU-Mystic-Black"/>
        <s v="HP-Webcam-Wide-Angle-Calling-Microsoft"/>
        <s v="Boult-Audio-Wired-Lightweight-Comfortable"/>
        <s v="TP-Link-UE300C-Ethernet-Ultrabook-Chromebook"/>
        <s v="EYNK-Charging-Charger-Transfer-Smartphones"/>
        <s v="realme-Classic-Wired-Earphones-Microphone"/>
        <s v="NK-STAR-USB-Wireless-Receiver"/>
        <s v="Bajaj-Rex-Mixer-Grinder-White"/>
        <s v="Coway-Professional-Purifier-Anti-Virus-AP-1019C"/>
        <s v="LOHAYA-Television-Remote-Compatible-Control"/>
        <s v="Havells-Instanio-Storage-Heater-installation"/>
        <s v="Crompton-Arno-Neo-ASWH-3015-Star-Rated"/>
        <s v="SanDisk-Portable-Smartphone-Compatible-Warranty"/>
        <s v="SanDisk-Ultra-UHS-I-Memory-SDSDUN4-032G-GN6IN"/>
        <s v="Nokia-150-Cyan"/>
        <s v="Synqe-Charging-Charger-Samsung-Galaxy"/>
        <s v="Morphy-Richards-Icon-Superb-Grinder"/>
        <s v="EasySpeed-GC2147-30-Resistant-Soleplate"/>
        <s v="EasySpeed-GC2145-Resistant-Soleplate-Drip-Stop"/>
        <s v="boAt-Bassheads-242-Wired-Earphones"/>
        <s v="HUMBLE-Dynamic-Recording-Microphone-SmartPhones"/>
        <s v="Eureka-Forbes-Active-Cleaner-washable"/>
        <s v="Deuce-300-Resistant-Transmission-Mercurial"/>
        <s v="Deuce-300-Resistant-Tangle-Free-Transmission"/>
        <s v="URBN-20000-Li-Polymer-Compact-Charge"/>
        <s v="Inalsa-Electric-Kettle-Prism-Inox"/>
        <s v="Mini-UPS-Router-WiFi-12V"/>
        <s v="OFIXO-Multi-Purpose-Foldable-Portable-Writing"/>
        <s v="Noise-Colorfit-Pro-Control-Cloudbased"/>
        <s v="20000mAh-Sandstone-Triple-Charging-Delivery"/>
        <s v="Power-10000mAh-Metallic-Output-Charging"/>
        <s v="10000mAH-Li-Polymer-Power-Charging-Midnight"/>
        <s v="RPM-Euro-Games-Controller-Wired"/>
        <s v="Kent-Zoom-Vacuum-Cleaner-16068"/>
        <s v="Samsung-inch-Bezel-Flicker-Monitor-LF24T350FHWXXL"/>
        <s v="Kingston-DataTraveler-Exodia-DTX-Flash"/>
        <s v="INKULTURE-Stainless-Measuring-Kitchen-Gadgets"/>
        <s v="boAt-Stone-Bluetooth-Speaker-Black"/>
        <s v="Airdopes-121v2-Bluetooth-Immersive-Assistant"/>
        <s v="JM-SELLER-Electric-Beater-180-Watt"/>
        <s v="URBN-20000-22-5W-Charging-Output"/>
        <s v="KONVIO-NEER-Cartridge-Compatible-Pre-Filter"/>
        <s v="Tukzer-Capacitive-Lightweight-Magnetism-Smartphones"/>
        <s v="Zebronics-Wonderbar-Powered-Computer-Speaker"/>
        <s v="Croma-500-Watt-Grinder-CRAK4184-Purple"/>
        <s v="Airtel-DigitalTV-Hotspot-Router-ongle"/>
        <s v="Tukzer-Rejection-Compatible-2018-2020-Precise"/>
        <s v="n1-Retail-Stainless-Indian-Coffee"/>
        <s v="Eureka-Forbes-Vacuum-Cleaner-Washable"/>
        <s v="SAIFSMART-Compact-Bracket-Management-Bathroom"/>
        <s v="SanDisk-Ultra-microSD-UHS-I-120MB"/>
        <s v="Noir-Aqua-Spanner-Purifiers-cartridge"/>
        <s v="Acer-Features-Bluelight-Flickerless-Comfyview"/>
        <s v="Dyazo-Computer-Adjustable-Ergonomic-Compatible"/>
        <s v="Gilary-Charging-Braided-Magnetic-Charger"/>
        <s v="DIGITEK%C2%AE-DTR-260-GT-Flexible"/>
        <s v="Logitech-G102-Customizable-Lighting-Programmable"/>
        <s v="Lifelong-Sandwich-Griller-Non-Stick-Plates"/>
        <s v="Lenovo-600-Bluetooth%C2%AE-Silent-Mouse"/>
        <s v="POPIO-Tempered-Protector-Compatible-Installation"/>
        <s v="Pocket-10000mAh-Triple-Charging-Delivery"/>
        <s v="Tygot-YouTube-Shooting-Foldable-Lightweight"/>
        <s v="GIZGA-Protector-Charging-Protective-G55"/>
        <s v="Boat-Bassheads-102-Wired-Earphones"/>
        <s v="Bajaj-Waterproof-Watts-Immersion-Heater"/>
        <s v="Crompton-Insta-Comfy-Heater-Settings"/>
        <s v="Crompton-Delight-Circulator-Heater-Settings"/>
        <s v="Tukzer-Foldable-Adjustable-Compatible-Smartphones"/>
        <s v="USHA-RapidMix-500-Watt-Copper-Grinder"/>
        <s v="Havells-OFR-13-Wave-Fin"/>
        <s v="Callas-Multipurpose-Breakfast-Ergonomic-WA-27-Black"/>
        <s v="FLiX-Textured-charging-Lightning-Smartphones"/>
        <s v="Inalsa-Digital-Fryer-Nutri-Fry"/>
        <s v="Boat-Type-Cable-1-5m-Black"/>
        <s v="Charging-Braided-Compatible-Samsung-Galaxy"/>
        <s v="FLiX-Beetel-Durable-Lightning-Charge"/>
        <s v="STRIFF-Adjustable-Computer-Multi-Angle-Compatible"/>
        <s v="Airtel-DigitalTV-Setup-Box-Remote"/>
        <s v="Meter-Speed-Plated-Female-Extension"/>
        <s v="Samsung-inches-Wondertainment-Ready-UA32TE40AAKBXL"/>
        <s v="inches-Ready-Smart-VW32PRO-Black"/>
        <s v="Duracell-Chhota-Power-Battery-Set"/>
        <s v="Kenstar-Watts-Filled-Radiator-Heater"/>
        <s v="Notebook-MacBook-Computer-Anti-Skid-Mousepad"/>
        <s v="Charging-Braided-Charger-Samsung-Galaxy"/>
        <s v="Homeistic-Applience-Electric-bathroom-Tankless"/>
        <s v="Skywall-81-28-inches-Smart-32SWELS-PRO"/>
        <s v="Pinnaclz-Original-Micro-USB-Charging"/>
        <s v="Pinnaclz-Original-Type-Charging-Transfer"/>
        <s v="TOPLINE-Egg-Beater-Stainless-Attachments"/>
        <s v="Tata-Remote-Control-Compatible-tatasky"/>
        <s v="Retractable-Multiple-Charging-Compatible-Smartphones"/>
        <s v="7SEVEN-Control-YouTube-Netflix-Compatible"/>
        <s v="LRIPL-Remote-Control-Netflix-Compatible"/>
        <s v="Tata-Sky-Digital-Setup-Remote"/>
        <s v="33W-SonicCharge-2-0-Charger-Combo"/>
        <s v="Balzano-Speed-Nutri-Blender-Smoothie"/>
        <s v="ZEBRONICS-Zeb-Astra-Wireless-Portable-Function"/>
        <s v="Lifelong-Boiler-Poacher-500-Watt-Transparent"/>
        <s v="ZEBRONICS-Zeb-Warrior-Speaker-Laptops-Desktop"/>
        <s v="JBL-Commercial-Omnidirectional-Microphone-Recording"/>
        <s v="Weighing-Multipurpose-Electronic-Measuring-Vegetable"/>
        <s v="Demokrazy-Remover-Woolens-Sweaters-Blankets"/>
        <s v="boAt-Stone-250-Playback-Hours"/>
        <s v="Tvara-Enterprise-Instant-Electric-Heating"/>
        <s v="COSMOS-Portable-Flexible-Colors-EC-POF1"/>
        <s v="COSMOS-Portable-Flexible-Light-Colours"/>
        <s v="Cable-Certified-48Gbps-Ultra-Dynamic"/>
        <s v="PHILIPS-Handheld-Garment-STH3000-20"/>
        <s v="Tabelito-Sleeve-15-6-Inch-MacBook-Protective"/>
        <s v="ROYAL-STEP-Portable-Electric-Rechargeable"/>
        <s v="MILTON-Smart-Egg-Boiler-Transparent"/>
        <s v="boAt-Rockerz-255-Pro-Earphones"/>
        <s v="Astigo-Compatible-Remote-Control-Smart"/>
        <s v="Synqe-Braided-Charging-Compatible-Samsung"/>
        <s v="OPPO-Fluid-Black-128GB-Storage"/>
        <s v="OPPO-Fantastic-Purple-128GB-Storage"/>
        <s v="Samsung-Galaxy-Cloud-128GB-Storage"/>
        <s v="Samsung-EP-TA800NBEGIN-25W-Travel-Adapter"/>
        <s v="Samsung-25W-Travel-Adapter"/>
        <s v="Kuber-Industries-Foldable-Laundry-KUBMART11446"/>
        <s v="Kuber-Industries-Foldable-Laundry-KUBMART11450"/>
        <s v="Heart-Home-Foldable-Organiser-HEARTXY11447"/>
        <s v="OPERATION-CHARGING-MULTI-CLIP-FUNCTION-PERSONAL"/>
        <s v="Zeb-Buds-C2-Controller-Blue"/>
        <s v="Portronics-Adapto-Adapter-Charger-Charging"/>
        <s v="LAPSTER-Charger-Protectors-Charging-Protective"/>
        <s v="PrettyKrafts-Folding-Laundry-Clothes-Organiser"/>
        <s v="TVARA-Writing-Tablet-Inch-Note"/>
        <s v="Games-Gaming-Mousepad-Speed-Large"/>
        <s v="ZEBRONICS-Zeb-NS2000-Supports-Aluminium-Adjustable"/>
        <s v="Wayona-Charging-Braided-Compatible-Samsung"/>
        <s v="Wayona-Charging-Charger-Compatible-Samsung"/>
        <s v="Tukzer-Memory-Foam-Ergonomic-Mousepad-Suitable"/>
        <s v="boAt-A325-Tangle-Free-Charging-Transmission"/>
        <s v="V-Guard-Divino-Storage-15-Vertical"/>
        <s v="boAt-Micro-USB-Tangle-Free-Transmission"/>
        <s v="Crompton-Highspeed-Anti-Dust-Ceiling-Efficient"/>
        <s v="Silicone-Earplugs-Replacement-Earphones-Bluetooth"/>
        <s v="Akiara-Electric-Handheld-Cordless-Tailoring"/>
        <s v="Time-Office-Replacement-Startek-FM220U"/>
        <s v="7SEVEN-Bluetooth-Command-Netflix-XMRM-00A"/>
        <s v="Portronics-Ruffpad-Re-Writable-15-inch-Handwriting"/>
        <s v="Kodak-inches-55CA0909-Digital-Surround"/>
        <s v="Storite-USB-3-0-Transfer-Enclosures"/>
        <s v="Solero-MB301-Charging-480Mbps-1-5-Meter"/>
        <s v="Solero-TB301-Charging-480Mbps-1-5-Meter"/>
        <s v="Redmi-inches-Ultra-Android-L50M6-RA"/>
        <s v="Duracell-Chhota-Power-Coins-2016-5"/>
        <s v="Solero-T241-Charging-480Mbps-Durable"/>
        <s v="Duracell-Chhota-Power-Coins-2025-5"/>
        <s v="Atomberg-Renesa-Motor-Remote-Ceiling"/>
        <s v="Offbeat-Wireless-Bluetooth-Rechargeable-Adjustable"/>
        <s v="Tarkan-Portable-Folding-Laptop-Lapdesk"/>
        <s v="ZEBRONICS-Zeb-Dash-Wireless-Receiver-Buttons"/>
        <s v="Nirdambhay-Handheld-Portable-Resealer-Including"/>
        <s v="Candes-Automatic-Instant-Multiple-Perfecto"/>
        <s v="LUNAGARIYA%C2%AE-Protective-Compatible-Control-Dimensions"/>
        <s v="Havells-Festiva-1200mm-Resistant-Ceiling"/>
        <s v="Seagate-Expansion-1TB-External-HDD"/>
        <s v="WeCool-Bluetooth-Extendable-Multifunctional-Compatible"/>
        <s v="akiara-Tailoring-Stitching-Scissors-Accessories"/>
        <s v="Astigo-Compatible-Remote-Airtel-Set"/>
        <s v="Reffair-AX30-MAX-Internationally-Aromabuds"/>
        <s v="Verilux%C2%AE-Multiport-Adapter-Portable-Compatible"/>
        <s v="Boult-Audio-BassBuds-Oak-Earphones"/>
        <s v="Themisto-350-Watts-Egg-Boiler-Blue"/>
        <s v="Milton-Electric-Stainless-Kettle-Litres"/>
        <s v="Mobile-Phone-Holder-Phones-Tablets"/>
        <s v="Samsung-inches-Crystal-Ultra-UA43AUE60AKLXL"/>
        <s v="Samsung-inches-Crystal-Ultra-UA55AUE60AKLXL"/>
        <s v="SWAPKART-Flexible-Desktop-Foldable-Smartphones"/>
        <s v="Vacuum-Mop-Intelligent-Navigation-Connectivity-Assistant"/>
        <s v="boAt-Rockerz-330-Bluetooth-Assistant"/>
        <s v="ZEBRONICS-ZEB-USB150WF1-Supports-encryption-Standards"/>
        <s v="LOHAYA-Remote-Compatible-Control-Please"/>
        <s v="Lava-Elements-Charging-Speed-Type-C"/>
        <s v="HealthSense-New-Feel-Rechargeable-Electric-Sweaters"/>
        <s v="Bulfyss-Stainless-Weighing-Nutrition-Warranty"/>
        <s v="boAt-Flash-Smartwatch-Resistance-Lightning"/>
        <s v="Kanget-Female-Adapter-Standard-Interface"/>
        <s v="1-8Litre-Electric-Kettle-Stainless-16088"/>
        <s v="Noise-ColorFit-Bezel-Less-TruView-Display"/>
        <s v="Ambrane-Unbreakable-Charging-Braided-Multipurpose"/>
        <s v="Seagate-Touch-External-Password-Protection"/>
        <s v="Tygot-Bluetooth-Extendable-Multifunctional-Compatible"/>
        <s v="MYVN-Fast-Charging-Compatible-iPhone-Devices"/>
        <s v="OnePlus-163-8-inches-Android-65U1S"/>
        <s v="OnePlus-138-7-inches-Android-55U1S"/>
        <s v="Saiyam-Stainless-Espresso-Maker-Percolator"/>
        <s v="Crompton-1200mm-Designer-Ceiling-Smoked"/>
        <s v="Spigen-Tempered-Screen-Protector-iPhone"/>
        <s v="BRUSTRO-Copytinta-Coloured-Bright-Printing"/>
        <s v="Esquire-Elite-Laundry-Basket-Colour"/>
        <s v="Sounce-iPhone-Charging-Compatible-Devices"/>
        <s v="Eureka-Forbes-Aquaguard-boiling-Technology"/>
        <s v="Sounce-Adjustable-Universal-Flexible-Gooseneck"/>
        <s v="boAt-Smartwatch-Multiple-Monitoring-Resistance"/>
        <s v="Lifelong-LLEK15-Electric-Stainless-Warranty"/>
        <s v="Portronics-CarPower-Charger-Output-Black"/>
        <s v="Fire-Boltt-Smartwatch-Monitoring-Continuous-BSW005"/>
        <s v="boAt-Type-c-A400-Cable-Carbon"/>
        <s v="boAt-350-Cable-Carbon-Black"/>
        <s v="AGARO-Setting-Whisking-Warranty-33554"/>
        <s v="Bluetooth-Transmitter-Receiver-Headphones-Speakers"/>
        <s v="rts-Adapter-Charging-Converter-compatible"/>
        <s v="Zebronics-ZEB-90HB-Pocket-Laptop-Computers"/>
        <s v="Virtual-Reality-Headset-Headphones-Gaming"/>
        <s v="Racold-Pronto-3Litres-Vertical-Instant"/>
        <s v="Noise-ColorFit-Smartwatch-Monitoring-Waterproof"/>
        <s v="Bajaj-Splendora-Instant-Water-Heater"/>
        <s v="Bajaj-Shakti-Heater-Multiple-Safety"/>
        <s v="PHILIPS-Digital-HD9252-90-Technology"/>
        <s v="Kitchen-Kit-Electric-Stainless-Protection"/>
        <s v="Cookwell-Bullet-Mixer-Grinder-Silver"/>
        <s v="RC802V-Compatible-43S6500FS-49S6800FS-Non-Bluetooth"/>
        <s v="CROSSVOLT-Compatible-Charging-Supported-Devices"/>
        <s v="Sealing-Machine-Warranty-Function-Plastic"/>
        <s v="Zebronics-Zeb-Jaguar-Wireless-Precision-Ambidextrous"/>
        <s v="TP-Link-Bluetooth-Receiver-UB500-Controllers"/>
        <s v="Dealfreez-Compatible-Shockproof-Silicone-Anti-Lost"/>
        <s v="Ambrane-Multi-Layer-Protection-Li-Polymer-Stylo"/>
        <s v="Noise-Wireless-Equalizer-Resistance-Bluetooth"/>
        <s v="Sui-Generis-Frother-Electric-Blender"/>
        <s v="Electvision-Remote-Control-Compatible-Without"/>
        <s v="TVARA-Colorful-Erasable-Electronic-Educational"/>
        <s v="Ambrane-Multi-Layer-Protection-Li-Polymer-Stylo-10k"/>
        <s v="Lapster-Type-Cable-computer-laptop"/>
        <s v="Universal-Silicone-Keyboard-Protector-Keyguard"/>
        <s v="Maharaja-Whiteline-Carbon-Standard-5200100986"/>
        <s v="Hisense-inches-Certified-Android-43A6GE"/>
        <s v="HOMEPACK%C2%AE-Radiant-Office-Heaters-Portable"/>
        <s v="Classmate-Pulse-Subject-Notebook-Single"/>
        <s v="Lenovo-Optical-Compact-Mouse-Black"/>
        <s v="Wipro-Electric-Stainless-Automatic-VB021070"/>
        <s v="7SEVEN-Compatible-Non-Voice-Infrared-Universal"/>
        <s v="PC-SQUARE-Adjustable-Ergonomic-Compatible"/>
        <s v="Connector-Converter-Adapter-Compatible-Samsung"/>
        <s v="Lava-Notfication-recoding-Military-Certified"/>
        <s v="KENT-POWP-Sediment-Filter-Thread-WCAP"/>
        <s v="DIGITEK%C2%AE-DRL-14C-Temperature-Photo-Shoot-Vlogging"/>
        <s v="Noise-ColorFit-Ultra-SE-Smartwatch"/>
        <s v="Redragon-K617-Keyboard-Mechanical-Supported"/>
        <s v="Croma-transfer-Durability-warranty-CRCMA0106sTC10"/>
        <s v="Dealfreez-Compatible-Silicone-Anti-Lost-D-Black"/>
        <s v="Cotbolt-Compatible-BN59-01312A-Shockproof-Protective"/>
        <s v="DURACELL-Micro-braided-Charge-Cable"/>
        <s v="DURACELL-Type-C-Micro-braided-Charge"/>
        <s v="DURACELL-Type-C-braided-Charge-Cable"/>
        <s v="DURACELL-Lightning-Certified-braided-Devices"/>
        <s v="Crompton-convector-adjustable-Thermostats-Standard"/>
        <s v="InstaCuppa-Rechargeable-Mini-Electric-Chopper"/>
        <s v="Ambrane-Charging-Unbreakable-Braided-Connector"/>
        <s v="Ambrane-ABDC-10-Charging-Transmission-Compatible"/>
        <s v="Ambrane-Charging-480mbps-ABCC-100-Black-Grey"/>
        <s v="Storio-Writing-Tablet-8-5Inch-Birthday"/>
        <s v="PHILIPS-Fryer-HD9200-90-Technology"/>
        <s v="Security-Bluetooth-Connection-Low-Light-Detection"/>
        <s v="Electvision-Remote-Control-Compatible-Pairing"/>
        <s v="Samsung-Galaxy-Bluetooth-Compatible-Android"/>
        <s v="Hindware-Atlantic-Compacto-Instant-HI03PDW30"/>
        <s v="House-Quirk-Reusable-Easy-Tear-Multicolour"/>
        <s v="Kodak-inches-Certified-Android-32HDX7XPROBL"/>
        <s v="LAPSTER-SATA-CABLE-LAPTOP-DESKTOP"/>
        <s v="Canon-E4570-Efficient-Printing-Compatible"/>
        <s v="Compatible-Suitable-Control-Non-Support-Netflix"/>
        <s v="SKYTONE-Stainless-Electric-Grinders-Vegetables"/>
        <s v="Samsung-Inches-Wondertainment-UA32T4340BKXXL-Glossy"/>
        <s v="Croma-Inches-Ready-CREL7369-Black"/>
        <s v="Redmi-inches-Ready-L32M6-RA-Android"/>
        <s v="DURACELL-Charger-Qualcomm-Certified-Charge"/>
        <s v="Empty-Trigger-Plastic-Spray-Bottle"/>
        <s v="realme-narzo-Mint-Green-Storage"/>
        <s v="Glen-Electric-Multi-Cooker-Boiler"/>
        <s v="Eureka-Forbes-Powerful-Technology-GFCDSFSVL00000"/>
        <s v="AGARO-Portable-Capacity-Automatic-33603"/>
        <s v="Charging-Certified-Lightning-Transfer-Iphone12"/>
        <s v="HP-150-Ambidextrous-Wireless-Mouse"/>
        <s v="HP-330-Wireless-Keyboard-Mouse"/>
        <s v="Redmi-9A-Sport-Octa-core-Processor"/>
        <s v="Portronics-Ruffpad-Multicolor-8-5-inch-Handwriting"/>
        <s v="Redmi-Activ-Carbon-Black-Storage"/>
        <s v="ZEBRONICS-Zeb-Evolve-Supporting-Metallic-Blue"/>
        <s v="OpenTech%C2%AE-Military-Grade-Tempered-Protector-Installation"/>
        <s v="Lifelong-LLMG93-Stainless-Liquidizing-Warranty"/>
        <s v="Inalsa-Electric-Heater-Hotty-Certification"/>
        <s v="Remote-Compatible-Samsung-Control-Works"/>
        <s v="Venus-Weighing-Warranty-Included-Capacity"/>
        <s v="PHILIPS-Coffee-HD7432-20-Medium"/>
        <s v="BESTOR%C2%AE-48Gbps-9-80FT-Braided-Cord-4K"/>
        <s v="Smashtronics%C2%AE-Silicone-Firestick-Control-Shockproof"/>
        <s v="PROLEGEND%C2%AE-PL-T002-Universal-Stand-Screen"/>
        <s v="inches-Horizon-Android-L40M6-EI-Black"/>
        <s v="PrettyKrafts-Laundry-Foldable-Multipurpose-Slanting"/>
        <s v="REDMI-Sport-Carbon-Black-RAM"/>
        <s v="Wayona-Lightning-Certified-charging-Braided"/>
        <s v="Amozo-Cover-iPhone-Polycarbonate-Transparent"/>
        <s v="Havells-Zella-Immersion-Watts-White"/>
        <s v="NutriPro-Bullet-Juicer-Grinder-Blades"/>
        <s v="Borosil-Electric-Vegetables-Transparent-Stainless"/>
        <s v="Macmillan-Aquafresh-Micron-Filter-Purifier"/>
        <s v="Electvision-Compatible-verification-coustmer-7738090464"/>
        <s v="Remover-Clothes-Extractor-Battery-Removing"/>
        <s v="inches-Full-Android-L43M6-INC-Black"/>
        <s v="Motorola-keypad-Mobile-Expandable-Battery"/>
        <s v="boAt-LTG-550v3-Lightning-Resistance"/>
        <s v="Upgraded-Precision-Sensitivity-Rejection-Adsorption"/>
        <s v="Portronics-Konnect-POR-1403-Charging-Function"/>
        <s v="Portronics-Konnect-POR-1401-Charging-Function"/>
        <s v="Remover-Sweaters-Blankets-Jackets-Carpets"/>
        <s v="Rico-Japanese-Technology-Rechargeable-Replacement"/>
        <s v="Candes-Gloster-Silent-Blower-Heater"/>
        <s v="7SEVENTM-Compatible-Replacement-Original-BN59-01259E"/>
        <s v="Sony-TV-Remote-Compatible-Control"/>
        <s v="Smart-Camera-Coverage-Intruder-Google"/>
        <s v="BONIRY-Waffle-Maker-Inch-Watts"/>
        <s v="Skadioo-Accessories-Receiver-Compatible-dongle"/>
        <s v="Redmi-Note-11T-5G-Dimensity"/>
        <s v="Redmi-Note-11T-5G-Aquamarine"/>
        <s v="IKEA-Frother-Coffee-Drinks-Black"/>
        <s v="Lifelong-LLQH922-Certified-Overheating-Protection"/>
        <s v="Realme-Smart-TV-Stick-4K"/>
        <s v="KRISONS-Multimedia-Standing-Bluetooth-Connectivity"/>
        <s v="LOHAYA-Assistant-Compatible-Xstream-Function"/>
        <s v="Lifelong-LLFH921-Overheating-Protection-Certified"/>
        <s v="Borosil-Volcano-Filled-Radiator-Heater"/>
        <s v="Portronics-MPORT-Type-Ports-Transfer"/>
        <s v="Portronics-MPORT-Ports-USB-Connector"/>
        <s v="KHAITAN-AVAANTE-KA-2013-Halogen-Heater"/>
        <s v="Wings-Phantom-Indicator-Bluetooth-Playtime"/>
        <s v="Bajaj-Jars-Mixer-Grinder-White"/>
        <s v="Inches-Ultra-Smart-Android-L43M6-ES"/>
        <s v="Dualband-1200Mbps-Frequency-Directional-app-Parental"/>
        <s v="Tecno-Spark-8T-Expandable-64GB"/>
        <s v="7SEVENTM-Universal-Replacement-Original-AKB75095303"/>
        <s v="7SEVENTM-Universal-Replacement-Original-Television"/>
        <s v="SaiEllin-Heater-Portable-Bedroom-Compact"/>
        <s v="boAt-Display-Multiple-Monitoring-Charcoal"/>
        <s v="Samsung-microSDXC-Memory-Adapter-MB-MC64KA"/>
        <s v="Samsung-microSDXC-Memory-Adapter-MB-MC128KA"/>
        <s v="Havells-Glaze-Pearl-Ivory-Ceiling"/>
        <s v="SAIELLIN-Clothes-Sweater-Defuzzer-Trimmer"/>
        <s v="Amozo-iPhone-13-Polycarbonate-Transparent"/>
        <s v="INOVERA-Extended-Rubber-Stitched-Computer"/>
        <s v="Bajaj-New-Shakti-Neo-Storage"/>
        <s v="Airdopes-141-Playtime-Resistance-Bluetooth"/>
        <s v="DASITON-Flexible-Ambient-Portable-Outdoor"/>
        <s v="CookJoy-CJ1600WPC-Induction-cooktop-Black"/>
        <s v="Noise-ColorFit-Bluetooth-Resolution-Smartwatch"/>
        <s v="Boult-Audio-Bluetooth-Resistant-Assistant"/>
        <s v="Hilton-Quartz-Heater-Watt-Certified"/>
        <s v="Flix-Micro-Cable-Smartphone-Black"/>
        <s v="FLiX-Charging-480Mbps-Devices-XCD-M11"/>
        <s v="FLiX-Charging-480Mbps-Devices-XCD-C12"/>
        <s v="Charger-Certified-Charging-Adaptor-Cellular"/>
        <s v="Beetel-Smartphone-Charging-480Mbps-Xcd-C12"/>
        <s v="Bulfyss-Rechargeable-Effectively-Cashmere-Warranty"/>
        <s v="Sansui-Certified-Android-JSW55ASUHD-Mystique"/>
        <s v="CP-PLUS-Intelligent-Compatible-Communication"/>
        <s v="Sansui-inches-JSY32SKHD-Bezel-less-Design"/>
        <s v="Boult-Audio-Bluetooth-Environmental-Cancellation"/>
        <s v="LG-Convertible-Anti-Virus-Protection-PS-Q19YNZE"/>
        <s v="InstaCuppa-Portable-Smoothie-Crushing-Rechargeable"/>
        <s v="Noise-ColorFit-Monitoring-Smartwatches-Electric"/>
        <s v="Noise-ColorFit-Display-Monitoring-Smartwatches"/>
        <s v="POCO-C31-Royal-Blue-RAM"/>
        <s v="POCO-C31-Shadow-Gray-RAM"/>
        <s v="AGARO-Ultrasonic-Humidifier-4-5Litres-Adjustable"/>
        <s v="Noise-ColorFit-Bluetooth-Monitoring-SmartWatch"/>
        <s v="Melbon-Blower-Heater-2000-Watt-White"/>
        <s v="Lenovo-Megapixel-Ultra-Wide-Rotation-Plug-n-Play"/>
        <s v="Wembley-LCD-Writing-Tablet-8-5"/>
        <s v="WeCool-C1-Technology-Windshield-Extendable"/>
        <s v="7SEVENTM-Bluetooth-Command-Compatible-Control"/>
        <s v="Goodscity-Garment-Steamer-Clothes-Steam"/>
        <s v="Airdopes-181-Playtime-Bluetooth-Wireless"/>
        <s v="Kodak-inches-Android-50UHDX7XPROBL-Bezel-Less"/>
        <s v="Noise-Bluetooth-Calling-Function-Monitoring"/>
        <s v="realme-Charging-Micro-USB-Cable-Braided"/>
        <s v="Lenovo-Tangle-free-Aramid-braided-1-2m-transmission-certified"/>
        <s v="Robustrion-Samsung-10-5-inch-2022"/>
        <s v="OnePlus-inches-Smart-Android-Black"/>
        <s v="OnePlus-inches-Ready-Smart-Android"/>
        <s v="Portronics-Konnect-Charge-Charging-Resistant"/>
        <s v="Portronics-Konnect-Charging-Resistant-Braided"/>
        <s v="Wayona-Charging-Cable-Compatible-Samsung"/>
        <s v="Redmi-Storage-Qualcomm%C2%AE-SnapdragonTM-Included"/>
        <s v="Redmi-Horizon-Qualcomm%C2%AE-SnapdragonTM-Included"/>
        <s v="Redmi-Starburst-Qualcomm%C2%AE-SnapdragonTM-Included"/>
        <s v="Candes-BlowHot-Silent-Blower-Heater"/>
        <s v="akiara-Machine-Stitching-extension-adapter"/>
        <s v="Gizga-Essentials-Compatible-Smartphone-Security"/>
        <s v="10WERUN-Bluetooth-Smartwatch-Wireless-Fitness"/>
        <s v="Redmi-inches-Ultra-Android-L43R7-7AIN"/>
        <s v="Fire-Boltt-Bluetooth-Smartwatch-Monitoring-Assistant"/>
        <s v="realme-Storage-Processor-Triple-Display"/>
        <s v="7SEVENTM-Compatible-Android-Original-Replacement"/>
        <s v="138-8-inches-Ultra-Android-L55M6-ES"/>
        <s v="boAt-A750-Tangle-free-Transmission-Rebellious"/>
        <s v="boAt-A750-Resistant-Tangle-free-Transmission"/>
        <s v="Sounce-Type-C-Compatible-Smartphone-Charging"/>
        <s v="Amazon-Brand-Charging-Suitable-Supported"/>
        <s v="Handheld-Powerful-Filtration-Lightweight-Accessories"/>
        <s v="FABWARE-Lint-Remover-Clothes-Furniture"/>
        <s v="Zebronics-Zeb-Buds-30-Multifunction-Lightweight"/>
        <s v="Sounce-Protective-Case-Xtend-Unbreakable"/>
        <s v="CROMPTON-Sapphira-Ultra-Ceiling-Lustre"/>
        <s v="Swiss-Military-VC03-Wireless-Collection"/>
        <s v="Redmi-Stealth-Additional-Exchange-Included"/>
        <s v="Redmi-Phantom-Additional-Exchange-Included"/>
        <s v="FLiX-Charger-Charging-Adapter-More-Black"/>
        <s v="Dell-Wireless-Keyboard-Mouse-Spill-Resistant"/>
        <s v="TCL-inches-Certified-Android-40S6505"/>
        <s v="Amazfit-Version-Always-Display-Monitoring"/>
        <s v="Western-Digital-Green-240GB-Internal"/>
        <s v="Charger-Multi-Layer-Protection-Certified-Charging"/>
        <s v="Cotbolt-Silicone-Protective-Shockproof-Waterproof"/>
        <s v="Samsung-Storage-6000mAh-Purchased-Separately"/>
        <s v="Samsung-Mystique-Storage-Purchased-Separately"/>
        <s v="V-smash-Firestick-Remote"/>
        <s v="boAt-Wave-Lite-Smartwatch-Activity"/>
        <s v="boAt-Wave-Lite-Smartwatch-Multiple"/>
        <s v="Nokia-105-Single-Keypad-Wireless"/>
        <s v="Nokia-105-Single-Wireless-Charcoal"/>
        <s v="Portronics-Ruffpad-Re-Writable-Writing-Battery"/>
        <s v="OnePlus-43-inches-Android-Pro"/>
        <s v="Amazon-Basics-Charger-Micro-Cable"/>
        <s v="Tesora-Electric-Stainless-Protection-White"/>
        <s v="Amazon-Brand-Solimo-Charging-Cable"/>
        <s v="Supreme-Pressure-Portable-Cleaning-Purpose"/>
        <s v="Havells-Gatik-400mm-Pedestal-White"/>
        <s v="SaleOn-Charcoal-Electric-Appliances-Mix-colors"/>
        <s v="Lapster-Micro-SuperSpeed-hard-cable"/>
        <s v="STRIFF-Android-Portable-Foldable-Stand-Perfect"/>
        <s v="Duracell-Lightning-Certified-Braided-Charging"/>
        <s v="Themisto-TH-WS20-Digital-Weighing-Stainless"/>
        <s v="Cordless-resistant-soleplate-Vertical-Horizontal"/>
        <s v="Crompton-InstaBliss-Instant-Heater-Advanced"/>
        <s v="Sony-Bravia-inches-Google-KD-65X74K"/>
        <s v="OnePlus-Forest-Green-Storage-SuperVOOC"/>
        <s v="iFFALCON-inches-Ready-Smart-TV-32F53"/>
        <s v="Lifelong-LLMG23-500-Watt-Liquidizing-Stainless"/>
        <s v="Ikea-PRODUKT-Milk-frother-Frother-Handheld"/>
        <s v="boAt-Airdopes-191G-Wireless-Appealing"/>
        <s v="USB-Cable-Micro-Type-30cm"/>
        <s v="SanDisk-Extreme-Video-Mirrorless-Cameras"/>
        <s v="Portable-Hairball-Epilator-Removing-Furniture"/>
        <s v="Redmi-Storage-Battery-Finger-Booster"/>
        <s v="Redmi-Charcoal-Storage-Battery-Booster"/>
        <s v="Xiaomi-22-5W-Fast-Charger-Cable"/>
        <s v="AGARO-Regal-Electric-Ceramic-functions"/>
        <s v="7SEVEN%C2%AE-Compatible-Control-Replacement-Original"/>
        <s v="Samsung-Storage-sAmoled-Purchased-Separately"/>
        <s v="SM1301-Sandwich-Detachable-Plates-Waffle"/>
        <s v="FYA-Handheld-Cordless-Wireless-Rechargeable"/>
        <s v="STRIFF-Adjustable-Ventilated-Ergonomic-Compatibility"/>
        <s v="Snapdragon-Resolution-Refresh-27-81Cm-Display"/>
        <s v="Pigeon-Powerful-Stainless-Grinding-Polycarbonate"/>
        <s v="Pigeon-Stainless-boiling-Instant-Noodles"/>
        <s v="Noise-Bluetooth-Wireless-30-Hours-Instacharge"/>
        <s v="Shopoflux-Silicone-Remote-Cover-Xiaomi"/>
        <s v="LG-inches-Ready-32LQ576BPSA-Ceramic"/>
        <s v="Sony-Headphones-Customizable-Equalizer-DSEE-Upscale"/>
        <s v="Aquaguard-purification-municipal-Eureka-Forbes"/>
        <s v="Ambrane-Charging-Neckband-Wireless-ACT"/>
        <s v="Ambrane-Charging-Neckband-Wireless-ACM"/>
        <s v="Fire-Boltt-Smartwatch-Bluetooth-Calling-Assistance"/>
        <s v="Fire-Boltt-Ninja-Smartwatch-Sports-Tracking"/>
        <s v="Fire-Boltt-Smartwatch-Sports-Tracking-Silver"/>
        <s v="Fire-Boltt-Bluetooth-Calling-Monitoring-Functionality"/>
        <s v="Amazon-Basics-Multipurpose-Foldable-Laptop"/>
        <s v="STRIFF-Flexible-Silicone-Protector-Computers"/>
        <s v="Anjaney-Enterprise-Multipurpose-Breakfast-Ergonomic"/>
        <s v="TTK-Prestige-Limited-Grinder-1200ml"/>
        <s v="Wireless-Connection-Battery-Ambidextrous-Suitable"/>
        <s v="Croma-Weilburger-Soleplate-Coating-CRSHAH702SIR11"/>
        <s v="TCL-inches-Certified-Android-32S615"/>
        <s v="Ambrane-Adjustment-Compatibility-Multipurpose-Anti-Skid"/>
        <s v="TCL-inches-Certified-Android-32S5205"/>
        <s v="Noise-ColorFit-Bluetooth-Fully-Functional-Brightness"/>
        <s v="Amazon-Basics-Adjustable-Thermostat-certified"/>
        <s v="KNYUC-MART-Electric-Compact-Adjustable"/>
        <s v="ZEBRONICS-Zeb-Astra-20-Wireless-Rechargeable"/>
        <s v="Samsung-Emerald-Storage-Purchased-Separately"/>
        <s v="Samsung-inches-Crystal-Ultra-UA43AUE65AKXXL"/>
        <s v="Samsung-inches-Crystal-Ultra-UA55AUE65AKXXL"/>
        <s v="VW-Playwall-Frameless-Android-VW3251"/>
        <s v="ECOVACS-Robotic-Powerful-Advanced-Technology"/>
        <s v="Boult-Audio-Environmental-Cancellation-Bluetooth"/>
        <s v="Dura-Clean-Plus-Filtration-Accessories"/>
        <s v="Spigen-Hybrid-Compatible-Carbonate-Crystal"/>
        <s v="Acer-inches-Ready-Android-AR32AR2841HDFL"/>
        <s v="Acer-inches-Ultra-Android-AR43AR2851UDFL"/>
        <s v="Acer-inches-Ultra-Android-AR55AR2851UDFL"/>
        <s v="Acer-inches-Ultra-Android-AR50AR2851UDFL"/>
        <s v="Noise-Wireless-Instacharge-Bluetooth-Breathing"/>
        <s v="Portronics-Konnect-Functional-Resistant-Braided"/>
        <s v="Toshiba-inches-Android-43V35KP-Silver"/>
        <s v="Egg-Boiler-Electric-Automatic-Steaming"/>
        <s v="Crucial-500GB-PCIe-NAND-3500MB"/>
        <s v="Zebronics-Zeb-Sound-N1-Bluetooth-Assistant"/>
        <s v="Portronics-Wireless-Optical-Orientation-Adjustable"/>
        <s v="Prolet-Classic-Bumper-Samsung-Protector"/>
        <s v="Hisense-inches-Bezelless-Google-50A6H"/>
        <s v="Robustrion-Anti-Scratch-Smudge-Tempered-Protector"/>
        <s v="Shakti-Technology-S5-Pressure-Machine"/>
        <s v="electric-Kettle-Double-Triple-Protection"/>
        <s v="SanDisk-Extreme-microSD-Smartphones-Action"/>
        <s v="Wipro-Sandwich-function-SW-warranty-Standard"/>
        <s v="WeCool-Navigation-Locking-Gripping-Rotation"/>
        <s v="SWAPKART-Charging-Compatible-iPhone-Devices"/>
        <s v="Amazon-Basics-Electric-Kettle-Stainless"/>
        <s v="Lapster-Gaming-Nonslip-Laptop-Computer"/>
        <s v="Lenovo-IdeaPad-Warranty-Platinum-81X800LGIN"/>
        <s v="Noise-ColorFit-Bluetooth-Calling-Metallic"/>
        <s v="Boult-Audio-Lightning-Environmental-Cancellation"/>
        <s v="Boult-Audio-Equalizer-Cancellation-Bluetooth"/>
        <s v="OnePlus-Nord-Jade-128GB-Storage"/>
        <s v="OnePlus-Nord-Shadow-128GB-Storage"/>
        <s v="OnePlus-Nord-Jade-256GB-Storage"/>
        <s v="EN-LIGNE-Adjustable-Tabletop-Compatible"/>
        <s v="Hair-Removers-Laundry-Remover-Reusable"/>
        <s v="OnePlus-50-inches-Android-Pro"/>
        <s v="FLiX-Charging-480Mbps-Andriod-XCD-FPM01"/>
        <s v="Fire-Boltt-Bluetooth-Assistance-Calculator-Monitoring"/>
        <s v="Fire-Boltt-Smartwatch-Resolution-Connection-Assistance"/>
        <s v="FLiX-Charging-480Mbps-Andriod-Devices"/>
        <s v="Ambrane-BCL-15-Lightning-Cable-Smartphone"/>
        <s v="Fire-Boltt-Phoenix-Bluetooth-Calling-Monitoring"/>
        <s v="AGARO-Double-Layered-Boiling-Protection"/>
        <s v="Crompton-Gracee-Instant-Heater-Geyser"/>
        <s v="LG-inches-Ultra-55UQ7500PSF-Ceramic"/>
        <s v="LG-inches-Ultra-43UQ7500PSF-Ceramic"/>
        <s v="Karbonn-Millennium-KJW32SKHD-Phantom-Bezel-Less"/>
        <s v="Karbonn-Millennium-KJW32NSHDF-Phantom-Bezel-Less"/>
        <s v="WeCool-Unbreakable-Charging-Purpose-iPhone"/>
        <s v="Samsung-Midnight-Storage-5000mAh-Battery"/>
        <s v="Samsung-Galaxy-Storage-6000mAh-Battery"/>
        <s v="Samsung-Stardust-Storage-6000mAh-Battery"/>
        <s v="Samsung-Galaxy-Storage-5000mAh-Battery"/>
        <s v="Samsung-Stardust-Storage-5000mAh-Battery"/>
        <s v="Samsung-Midnight-Storage-6000mAh-Battery"/>
        <s v="Lapster-camera-usb2-0-External-Readers"/>
        <s v="pTron-3-5Amps-Charging-480Mbps-Smartphones"/>
        <s v="pTron-3-4Amps-Multifunction-Charging-Tangle-free"/>
        <s v="Ikea-45454-IKEA-Frother-Milk"/>
        <s v="Kitchenwell-Plastic-Keeping-Kitchen-Multi-Color"/>
        <s v="Kitchenwell-Multipurpose-Portable-Electronic-Scale"/>
        <s v="pTron-Charging-480Mbps-Durable-1-Meter"/>
        <s v="pTron-Charging-480Mbps-Durable-Smartphone"/>
        <s v="Instant-Vortex-2QT-EvenCrispTM-Technology"/>
        <s v="PTron-Force-Bluetooth-Smartwatch-Waterproof"/>
        <s v="Compatible-I-Phone13-I-Phone11-Only-Adapter"/>
        <s v="Tecno-Spark-Storage-Expandable-Processor"/>
        <s v="Wolpin-Roller-Sheets-Remove-Clothes"/>
        <s v="boAt-Wave-Call-Dedicated-Multi-Sport"/>
        <s v="Wayona-Braided-Charging-Lightening-Compatible"/>
        <s v="Noise-Bluetooth-Calling-Display-Assistant"/>
        <s v="Moonwalk-Wireless-Titanium-Experience-Charging"/>
        <s v="KENT-Electric-Steamer-Vegetables-Stainless"/>
        <s v="Noise-Bluetooth-Calling-Tracking-Detection"/>
        <s v="SM1515NEW-Sandwich-Floating-Hinges-1000Watt"/>
        <s v="OnePlus-Moonstone-Black-128GB-Storage"/>
        <s v="POPIO-Compatible-iPhone-Transparent-Installation"/>
        <s v="CEDO-OnePlus-Charging-Compatible-Devices"/>
        <s v="beatXP-Multipurpose-Portable-Electronic-Weighing"/>
        <s v="LS-LAPSTER-Quality-Assured-Biometric"/>
        <s v="Lapster-mantra-cable-data-black"/>
        <s v="Zebronics-CU3100V-charging-capacity-durability"/>
        <s v="Zebronics-charging-capacity-durability-Black"/>
        <s v="Gadgetronics-Weighing-Warranty-Batteries-Included"/>
        <s v="Noise-Advanced-Bluetooth-Brightness-Smartwatch"/>
        <s v="MI-inches-Ready-Android-L32M7-5AIN"/>
        <s v="MI-inches-Smart-Android-L43M7-EAIN"/>
        <s v="MI-inches-Smart-Android-Bezel-Less"/>
        <s v="SKE-Portable-Multifunction-Laptop-Table-Children"/>
        <s v="VU-inches-Premium-Smart-43GA"/>
        <s v="Nokia-8210-4G-Display-Wireless"/>
        <s v="Proven%C2%AE-Copper-ADJUSTER-Purifier-Technology"/>
        <s v="Green-Tales-Sealer-Impulse-Machine-Packaging"/>
        <s v="Havells-Quartz-Settings-Product-Warranty"/>
        <s v="Tokdis-MX-1-Bluetooth-Calling-Smartwatch"/>
        <s v="Heavyweight-Automatic-bacterial-Weilburger-Soleplate"/>
        <s v="Lightweight-Automatic-bacterial-Weilburger-Soleplate"/>
        <s v="oraimo-Charging-Syncing-Indicator-Compatible"/>
        <s v="Electric-Handheld-BLACK-COFFEE-BEATER"/>
        <s v="Compatible-Pixel-6a-Military-Grade-Anti-Explosion"/>
        <s v="MI-inches-Ready-Android-L32M7-EAIN"/>
        <s v="AmazonBasics-Lightning-Aluminum-Certified-Charging"/>
        <s v="Amazon-Basics-Lightning-Certified-Charging"/>
        <s v="Airtel-Pack-Entertainment-Installation-Months"/>
        <s v="Pigeon-Healthifry-Circulation-Technology-Non-Stick"/>
        <s v="Generation-Space-Saving-Solution-Management-Speakers"/>
        <s v="Zuvexa-Poacher-Automatic-Steaming-Multicolor"/>
        <s v="KENT-Chopper-B-Stainless-Transparent-Anti-Skid"/>
        <s v="Larrito-Humidifiers-Humidifier-humidifiers-HUMIDIFIRE"/>
        <s v="Acer-inches-Ready-Android-AR32AR2841HDSB"/>
        <s v="Acer-inches-Ultra-Android-AR55AR2851UDPRO"/>
        <s v="Wireless-Generation-Sensitive-Rejection-Compatible"/>
        <s v="WeCool-Reinforced-Function-Bluetooth-Compatible"/>
        <s v="Eopora-Ceramic-Heating-Bedroom-Electric"/>
        <s v="Handheld-Electric-Vegetable-Wireless-Processor"/>
        <s v="STRIFF-230X190X3mm-Waterproof-Premium-Textured-Compatible"/>
        <s v="V-Guard-Instant-Heating-White-Blue-Warranty"/>
        <s v="Amazon-Blender-Stainless-Blending-ISI-Marked"/>
        <s v="VU-inches-GloLED-Google-55GloLED"/>
        <s v="Acer-inches-Ready-AR32NSV53HD-Black"/>
        <s v="VU-inches-Premium-Ultra-Smart"/>
        <s v="Redmi-Meadow-Design-Dimensity-5000mAh"/>
        <s v="Redmi-Thunder-Storage-Dimensity-5000mAh"/>
        <s v="IONIX-Tap-Multilayer-Filter-Filter-Pack"/>
        <s v="Tuarso-High-Speed-Compatible-Television-Projectors"/>
        <s v="Amazon-Basics-8-5-inch-Writing-Drawing"/>
        <s v="Redmi-Segment-5000mAh-Battery-Leather"/>
        <s v="Redmi-Storage-Segment-5000mAh-Battery"/>
        <s v="SHREENOVA-Bluetooth-Fitness-Activity-Tracker"/>
        <s v="LAPSTER-Protectors-Charger-Protector-Computers"/>
        <s v="Shakti-Technology-S3-Pressure-Cleaning"/>
        <s v="VU-inches-GloLED-Google-65GloLED"/>
        <s v="Acer-inches-Android-Smart-AR40AR2841FDFL"/>
        <s v="Hindware-Atlantic-Instant-Heating-Stainless"/>
        <s v="Caldipree-Silicone-Compatible-BN68-13897A-2022-BLACK"/>
        <s v="SupCares-Adjustable-Aluminium-Ventilated-Foldable"/>
        <s v="Livpure-Glo-Star-RO-Mineraliser"/>
        <s v="Basesailor-2nd-generation-Firestick-Remote"/>
        <s v="Samsung-Galaxy-Prime-Light-Blue"/>
        <s v="OnePlus-Display-Refresh-Multiple-Midnight"/>
        <s v="Activa-Heat-Max-Watts-Heater-White"/>
        <s v="SanDisk-Ultra%C2%AE-microSDXCTM-Warranty-Smartphones"/>
        <s v="Lapster-Caddy-Optical-Drive-Laptop"/>
        <s v="Activa-Nutri-Mixer-Grinder-Lasting"/>
        <s v="Fire-Boltt-Bluetooth-Calling-Assistance-Resolution"/>
        <s v="Personal-Blender-Portable-Battery-Smoothies"/>
        <s v="Ambrane-Unbreakable-Charging-RCT15-Supports"/>
        <s v="Cablet-Portable-External-Enclosure-Tool-Free"/>
        <s v="Lifelong-LLQH925-settings-operation-Indicator"/>
        <s v="Noise-ColorFit-Bluetooth-instacharge-Functional"/>
        <s v="LONAXA-Travel-Rechargeable-Fruit-Juicer"/>
        <s v="HB-Adjustable-Aluminum-Foldable-Adjustment"/>
        <s v="Portronics-Multimedia-Wireless-Keyboard-Technology"/>
        <s v="AVNISH-Water-Filter-Layer-Filtration"/>
        <s v="Remote-Control-Compatible-Amazon-basesailor"/>
        <s v="Aquadpure-Copper-RO-Automatic-Controller"/>
        <s v="Aquadpure-Copper-ADJUSTER-Purifier-Technology"/>
        <s v="Kitchengenixs-Waffle-Maker-Inch-Watts"/>
        <s v="AGARO-Rechargeable-Sweaters-Blankets-Curtains"/>
        <s v="Induction-Cooktop-Overheat-Protection-Certified"/>
        <s v="Portable-Rechargeable-Smoothies-Vegetables-BOTTLE"/>
        <s v="Zuvexa-Rechargeable-Electric-Foam-Maker"/>
        <s v="WZATCO-Pixel-Portable-Projector-Compatible"/>
        <s v="FIGMENT-Rechargeable-Decoration-ENTERPRISES-A1"/>
        <s v="Multifunctional-Electric-Automatic-Non-Stick-Pan-Tiger"/>
        <s v="White-Feather-Portable-Sealing-Multicolor"/>
        <s v="Samsung-Galaxy-Storage-MediaTek-Battery"/>
        <s v="Noise_Colorfit-Charger-Magnetic-Charging-Adapter"/>
        <s v="2000-Watt-Heater-White-HN-2500-India"/>
        <s v="Boult-Bluetooth-Smartwatch-Brightness-Waterproof"/>
        <s v="Lapster-compatible-OnePlus-charging-Compatible"/>
        <s v="HANEUL-2000-Watt-Heater-HN-2500-Thermoset"/>
        <s v="DEVICE-Remover-Woolen-Clothes-Electric"/>
        <s v="VRPRIME-Remover-Reusable-Easy-Tear-Furniture"/>
        <s v="WANBO-X1-Pro-Projector-Correction"/>
        <s v="MR-BRAND-Portable-Electric-Rechargeable"/>
        <s v="IONIX-Tap-filter-Multilayer-Filter-Pack"/>
        <s v="Longway-Blaze-Quartz-Heater-White"/>
        <s v="boAt-Launched-Ultra-Seamless-Personalization-Charcoal"/>
        <s v="boAt-Launched-Electra-Ultra-Seamless-Personalization"/>
        <s v="Fire-Boltt-Bluetooth-Calling-Interactions-Speaker"/>
        <s v="Fire-Boltt-Gladiator-Bluetooth-Assistant-Interactions"/>
        <s v="Syncwire-Cable-Charging-Compatible-Devices"/>
        <s v="Spring-Chef-Stainless-Restaurant-Installation"/>
        <s v="Portable-Compact-Electric-Wall-Outlet-Adjustable"/>
        <s v="Wall-Outlet-Electric-Heaters-Bedroom-bathrooms"/>
        <s v="WIDEWINGS-Electric-Handheld-Frother-Blender"/>
        <s v="Khaitan-ORFin-heater-Home-kitchen-K0"/>
        <s v="Oratech-electric-cappuccino-Mocktail-Multicolour"/>
        <s v="REDTECH-Lightning-Certified-Charging-Compatible"/>
        <s v="Swiffer-Instant-Electric-Home-Kitchen-Instantaneous"/>
      </sharedItems>
    </cacheField>
    <cacheField name="category" numFmtId="0">
      <sharedItems count="9">
        <s v="Computers &amp; Accessories"/>
        <s v="Electronics"/>
        <s v="Home &amp; Kitchen"/>
        <s v="Office Products"/>
        <s v="Toys &amp; Games"/>
        <s v="Musical Instruments"/>
        <s v="Health &amp; Personal Care"/>
        <s v="Home Improvement"/>
        <s v="Car &amp; Motorbike"/>
      </sharedItems>
    </cacheField>
    <cacheField name="discounted_price" numFmtId="2">
      <sharedItems containsSemiMixedTypes="0" containsString="0" containsNumber="1" containsInteger="1" minValue="39" maxValue="77990"/>
    </cacheField>
    <cacheField name="actual_price" numFmtId="2">
      <sharedItems containsSemiMixedTypes="0" containsString="0" containsNumber="1" containsInteger="1" minValue="39" maxValue="139900"/>
    </cacheField>
    <cacheField name="discount_percentage" numFmtId="2">
      <sharedItems containsSemiMixedTypes="0" containsString="0" containsNumber="1" minValue="0" maxValue="0.94"/>
    </cacheField>
    <cacheField name="rating" numFmtId="0">
      <sharedItems containsSemiMixedTypes="0" containsString="0" containsNumber="1" minValue="0" maxValue="5" count="26">
        <n v="4.0999999999999996"/>
        <n v="4.2"/>
        <n v="4.3"/>
        <n v="4.5"/>
        <n v="4.4000000000000004"/>
        <n v="3.9"/>
        <n v="3.7"/>
        <n v="3.6"/>
        <n v="3.5"/>
        <n v="4"/>
        <n v="3.8"/>
        <n v="4.5999999999999996"/>
        <n v="3.4"/>
        <n v="3.3"/>
        <n v="0"/>
        <n v="3.2"/>
        <n v="3.1"/>
        <n v="3"/>
        <n v="4.7"/>
        <n v="5"/>
        <n v="4.8"/>
        <n v="2.6"/>
        <n v="2.9"/>
        <n v="2.8"/>
        <n v="2.2999999999999998"/>
        <n v="2"/>
      </sharedItems>
    </cacheField>
    <cacheField name="Distribution_Rating" numFmtId="2">
      <sharedItems/>
    </cacheField>
    <cacheField name="rating_count" numFmtId="0">
      <sharedItems containsSemiMixedTypes="0" containsString="0" containsNumber="1" containsInteger="1" minValue="0" maxValue="426973"/>
    </cacheField>
    <cacheField name="Revenue" numFmtId="2">
      <sharedItems containsSemiMixedTypes="0" containsString="0" containsNumber="1" containsInteger="1" minValue="0" maxValue="3451882164"/>
    </cacheField>
    <cacheField name="Price Bucket" numFmtId="2">
      <sharedItems count="3">
        <s v="&gt;500"/>
        <s v="200–500"/>
        <s v="&lt;200"/>
      </sharedItems>
    </cacheField>
    <cacheField name="Top1" numFmtId="2">
      <sharedItems containsSemiMixedTypes="0" containsString="0" containsNumber="1" minValue="0" maxValue="1878681.2000000002"/>
    </cacheField>
    <cacheField name="Top2" numFmtId="2">
      <sharedItems containsSemiMixedTypes="0" containsString="0" containsNumber="1" minValue="3" maxValue="426977.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160397029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jok" refreshedDate="45841.436029861114" createdVersion="7" refreshedVersion="7" minRefreshableVersion="3" recordCount="1351" xr:uid="{C33E05C2-E217-42B7-9E8B-A6A83B9DCCAD}">
  <cacheSource type="worksheet">
    <worksheetSource name="Table1"/>
  </cacheSource>
  <cacheFields count="21">
    <cacheField name="product_id" numFmtId="0">
      <sharedItems count="1351">
        <s v="B002PD61Y4"/>
        <s v="B002SZEOLG"/>
        <s v="B003B00484"/>
        <s v="B003L62T7W"/>
        <s v="B004IO5BMQ"/>
        <s v="B005FYNT3G"/>
        <s v="B005LJQMCK"/>
        <s v="B005LJQMZC"/>
        <s v="B006LW0WDQ"/>
        <s v="B0073QGKAS"/>
        <s v="B0083T231O"/>
        <s v="B0085IATT6"/>
        <s v="B0085W2MUQ"/>
        <s v="B0088TKTY2"/>
        <s v="B008FWZGSG"/>
        <s v="B008IFXQFU"/>
        <s v="B008LN8KDM"/>
        <s v="B008P7IF02"/>
        <s v="B008QS9J6Y"/>
        <s v="B008QTK47Q"/>
        <s v="B008YW3CYM"/>
        <s v="B008YW8M0G"/>
        <s v="B00935MD1C"/>
        <s v="B00935MGHS"/>
        <s v="B009DA69W6"/>
        <s v="B009LJ2BXA"/>
        <s v="B009P2L7CO"/>
        <s v="B009P2LIL4"/>
        <s v="B009P2LITG"/>
        <s v="B009P2LK08"/>
        <s v="B009P2LK80"/>
        <s v="B009UORDX4"/>
        <s v="B009VCGPSY"/>
        <s v="B00A0VCJPI"/>
        <s v="B00A328ENA"/>
        <s v="B00A7PLVU6"/>
        <s v="B00ABMASXG"/>
        <s v="B00AXHBBXU"/>
        <s v="B00B3VFJY2"/>
        <s v="B00B7GKXMG"/>
        <s v="B00BN5SNF0"/>
        <s v="B00C3GBCIS"/>
        <s v="B00CEQEGPI"/>
        <s v="B00DJ5N9VK"/>
        <s v="B00E3DVQFS"/>
        <s v="B00E9G8KOY"/>
        <s v="B00EDJJ7FS"/>
        <s v="B00EYW1U68"/>
        <s v="B00F159RIK"/>
        <s v="B00GE55L22"/>
        <s v="B00GG59HU2"/>
        <s v="B00GGGOYEK"/>
        <s v="B00GGGOYEU"/>
        <s v="B00GHL8VP2"/>
        <s v="B00GZLB57U"/>
        <s v="B00H0B29DI"/>
        <s v="B00H3H03Q4"/>
        <s v="B00H47GVGY"/>
        <s v="B00HVXS7WC"/>
        <s v="B00HZIOGXW"/>
        <s v="B00J4YG0PC"/>
        <s v="B00J5DYCCA"/>
        <s v="B00JBNZPFM"/>
        <s v="B00K32PEW4"/>
        <s v="B00K57MR22"/>
        <s v="B00KIDSU8S"/>
        <s v="B00KIE28X0"/>
        <s v="B00KRCBA6E"/>
        <s v="B00KXULGJQ"/>
        <s v="B00LHZW3XY"/>
        <s v="B00LHZWD0C"/>
        <s v="B00LM4W1N2"/>
        <s v="B00LM4X0KU"/>
        <s v="B00LM4X3XE"/>
        <s v="B00LOD70SC"/>
        <s v="B00LP9RFSU"/>
        <s v="B00LUGTJGO"/>
        <s v="B00LVMTA2A"/>
        <s v="B00LXTFMRS"/>
        <s v="B00LY12TH6"/>
        <s v="B00LY17RHI"/>
        <s v="B00LY1FN1K"/>
        <s v="B00LZLPYHW"/>
        <s v="B00LZLQ624"/>
        <s v="B00LZPQVMK"/>
        <s v="B00MFPCY5C"/>
        <s v="B00MUTWLW4"/>
        <s v="B00N1U7JXM"/>
        <s v="B00N1U9AJS"/>
        <s v="B00N3XLDW0"/>
        <s v="B00NFD0ETQ"/>
        <s v="B00NH11KIK"/>
        <s v="B00NH11PEY"/>
        <s v="B00NH12R1O"/>
        <s v="B00NH13Q8W"/>
        <s v="B00NM6MO26"/>
        <s v="B00NNQMYNE"/>
        <s v="B00NW4UWN6"/>
        <s v="B00O24PUO6"/>
        <s v="B00O2R38C4"/>
        <s v="B00OFM6PEO"/>
        <s v="B00P0R95EA"/>
        <s v="B00P93X0VO"/>
        <s v="B00P93X2H6"/>
        <s v="B00P93X6EK"/>
        <s v="B00PVT30YI"/>
        <s v="B00R1P3B4O"/>
        <s v="B00RFWNJMC"/>
        <s v="B00RGLI0ZS"/>
        <s v="B00S2SEV7K"/>
        <s v="B00S9BSJC8"/>
        <s v="B00SH18114"/>
        <s v="B00SMFPJG0"/>
        <s v="B00SMJPA9C"/>
        <s v="B00TDD0YM4"/>
        <s v="B00TI8E7BI"/>
        <s v="B00UGZWM2I"/>
        <s v="B00URH5E34"/>
        <s v="B00V4BGDKU"/>
        <s v="B00V9NHDI4"/>
        <s v="B00VA7YYUO"/>
        <s v="B00W56GLOQ"/>
        <s v="B00Y4ORQ46"/>
        <s v="B00YMJ0OI8"/>
        <s v="B00YQLG7GK"/>
        <s v="B00ZRBWPA0"/>
        <s v="B00ZYLMQH0"/>
        <s v="B0116MIKKC"/>
        <s v="B0117H7GZ6"/>
        <s v="B0123P3PWE"/>
        <s v="B012ELCYUG"/>
        <s v="B012MQS060"/>
        <s v="B013B2WGT6"/>
        <s v="B0141EZMAI"/>
        <s v="B01486F4G6"/>
        <s v="B0148NPH9I"/>
        <s v="B014HDJ7ZE"/>
        <s v="B014I8SSD0"/>
        <s v="B014I8SX4Y"/>
        <s v="B014SZO90Y"/>
        <s v="B014SZPBM4"/>
        <s v="B015GX9Y0W"/>
        <s v="B015OW3M1W"/>
        <s v="B015ZXUDD0"/>
        <s v="B0162K34H2"/>
        <s v="B0162LYSFS"/>
        <s v="B016MDK4F4"/>
        <s v="B016XVRKZM"/>
        <s v="B017NC2IPM"/>
        <s v="B017PDR9N0"/>
        <s v="B0187F2IOK"/>
        <s v="B0188KPKB2"/>
        <s v="B01892MIPA"/>
        <s v="B018SJJ0GE"/>
        <s v="B01C8P29N0"/>
        <s v="B01C8P29T4"/>
        <s v="B01CS4A5V4"/>
        <s v="B01D5H8LDM"/>
        <s v="B01D5H8ZI8"/>
        <s v="B01D5H90L4"/>
        <s v="B01DEWVZ2C"/>
        <s v="B01DF26V7A"/>
        <s v="B01DGVKBC6"/>
        <s v="B01DJJVFPC"/>
        <s v="B01EJ5MM5M"/>
        <s v="B01EY310UM"/>
        <s v="B01EZ0X3L8"/>
        <s v="B01F25X6RQ"/>
        <s v="B01F262EUU"/>
        <s v="B01F7B2JCI"/>
        <s v="B01FSYQ2A4"/>
        <s v="B01GFTEV5Y"/>
        <s v="B01GGKYKQM"/>
        <s v="B01GGKZ0V6"/>
        <s v="B01GGKZ4NU"/>
        <s v="B01GZSQJPA"/>
        <s v="B01HGCLUH6"/>
        <s v="B01HJI0FS2"/>
        <s v="B01I1LDZGA"/>
        <s v="B01IBRHE3E"/>
        <s v="B01IOZUHRS"/>
        <s v="B01J0XWYKQ"/>
        <s v="B01J1CFO5I"/>
        <s v="B01J8S6X2I"/>
        <s v="B01JOFKL0A"/>
        <s v="B01KCSGBU2"/>
        <s v="B01KK0HU3Y"/>
        <s v="B01L6MT7E0"/>
        <s v="B01L7C4IU2"/>
        <s v="B01L8ZNWN2"/>
        <s v="B01LONQBDG"/>
        <s v="B01LWYDEQ7"/>
        <s v="B01LY9W8AF"/>
        <s v="B01LYLJ99X"/>
        <s v="B01LYU3BZF"/>
        <s v="B01M0505SJ"/>
        <s v="B01M265AAK"/>
        <s v="B01M4GGIVU"/>
        <s v="B01M5967SY"/>
        <s v="B01M5B0TPW"/>
        <s v="B01M5F614J"/>
        <s v="B01M6453MB"/>
        <s v="B01M69WCZ6"/>
        <s v="B01M72LILF"/>
        <s v="B01MF8MB65"/>
        <s v="B01MQ2A86A"/>
        <s v="B01MQZ7J8K"/>
        <s v="B01MRARGBW"/>
        <s v="B01MUAUOCX"/>
        <s v="B01MY839VW"/>
        <s v="B01N1XVVLC"/>
        <s v="B01N4EV2TL"/>
        <s v="B01N6IJG0F"/>
        <s v="B01N6LU1VF"/>
        <s v="B01N90RZ4M"/>
        <s v="B01NBX5RSB"/>
        <s v="B01NCVJMKX"/>
        <s v="B06XDKWLJH"/>
        <s v="B06XFTHCNY"/>
        <s v="B06XGWRKYT"/>
        <s v="B06XMZV7RH"/>
        <s v="B06XPYRWV5"/>
        <s v="B06XR9PR5X"/>
        <s v="B06XSK3XL6"/>
        <s v="B06Y36JKC3"/>
        <s v="B071113J7M"/>
        <s v="B0711PVX6Z"/>
        <s v="B0718ZN31Q"/>
        <s v="B071R3LHFM"/>
        <s v="B071SDRGWL"/>
        <s v="B071VMP1Z4"/>
        <s v="B071VNHMX2"/>
        <s v="B071Z8M4KX"/>
        <s v="B07222HQKP"/>
        <s v="B07232M876"/>
        <s v="B072J83V9W"/>
        <s v="B072NCN9M4"/>
        <s v="B073BRXPZX"/>
        <s v="B0746JGVDS"/>
        <s v="B0746N6WML"/>
        <s v="B0747VDH9L"/>
        <s v="B074CWD7MS"/>
        <s v="B0752LL57V"/>
        <s v="B0756CLQWL"/>
        <s v="B0756K5DYZ"/>
        <s v="B0756KCV5K"/>
        <s v="B0758F7KK7"/>
        <s v="B0759QMF85"/>
        <s v="B075DB1F13"/>
        <s v="B075JJ5NQC"/>
        <s v="B075K76YW1"/>
        <s v="B075S9FVRY"/>
        <s v="B075TJHWVC"/>
        <s v="B075ZTJ9XR"/>
        <s v="B0762HXMTF"/>
        <s v="B0763K5HLQ"/>
        <s v="B0765B3TH7"/>
        <s v="B076B8G5D8"/>
        <s v="B076VQS87V"/>
        <s v="B077BTLQ67"/>
        <s v="B077T3BG5L"/>
        <s v="B077Z65HSD"/>
        <s v="B0789LZTCJ"/>
        <s v="B078G6ZF5Z"/>
        <s v="B078HG2ZPS"/>
        <s v="B078HRR1XV"/>
        <s v="B078JBK4GX"/>
        <s v="B078JDNZJ8"/>
        <s v="B078JF6X9B"/>
        <s v="B078JT7LTD"/>
        <s v="B078KRFWQB"/>
        <s v="B078V8R9BS"/>
        <s v="B078W65FJ7"/>
        <s v="B078WB1VWJ"/>
        <s v="B078XFKBZL"/>
        <s v="B07924P3C5"/>
        <s v="B07966M8XH"/>
        <s v="B07989VV5K"/>
        <s v="B0798PJPCL"/>
        <s v="B079S811J3"/>
        <s v="B079Y6JZC8"/>
        <s v="B07B275VN9"/>
        <s v="B07B5XJ572"/>
        <s v="B07B88KQZ8"/>
        <s v="B07BKSSDR2"/>
        <s v="B07BRKK9JQ"/>
        <s v="B07CD2BN46"/>
        <s v="B07CRL2GY6"/>
        <s v="B07CVR2L5K"/>
        <s v="B07CWDX49D"/>
        <s v="B07CWNJLPC"/>
        <s v="B07D2NMTTV"/>
        <s v="B07D8VBYB4"/>
        <s v="B07DC4RZPY"/>
        <s v="B07DFYJRQV"/>
        <s v="B07DGD4Z4C"/>
        <s v="B07DJ5KYDZ"/>
        <s v="B07DJLFMPS"/>
        <s v="B07DKZCZ89"/>
        <s v="B07DL1KC3H"/>
        <s v="B07DWFX9YS"/>
        <s v="B07DXRGWDJ"/>
        <s v="B07DZ986Q2"/>
        <s v="B07F1P8KNV"/>
        <s v="B07F1T31ZZ"/>
        <s v="B07F366Z51"/>
        <s v="B07F6GXNPB"/>
        <s v="B07FJNNZCJ"/>
        <s v="B07FL3WRX5"/>
        <s v="B07FXLC2G2"/>
        <s v="B07G147SZD"/>
        <s v="B07G3YNLJB"/>
        <s v="B07GLNJC25"/>
        <s v="B07GLS2563"/>
        <s v="B07GLSKXS1"/>
        <s v="B07GMFY9QM"/>
        <s v="B07GNC2592"/>
        <s v="B07GPXXNNG"/>
        <s v="B07GQD4K6L"/>
        <s v="B07GVGTSLN"/>
        <s v="B07GVR9TG7"/>
        <s v="B07GWTWFS2"/>
        <s v="B07GXHC691"/>
        <s v="B07GXPDLYQ"/>
        <s v="B07H1S7XW8"/>
        <s v="B07H3N8RJH"/>
        <s v="B07H3WDC4X"/>
        <s v="B07H5PBN54"/>
        <s v="B07H8W9PB6"/>
        <s v="B07HK53XM4"/>
        <s v="B07HZ2QCGR"/>
        <s v="B07J2BQZD6"/>
        <s v="B07J2NGB69"/>
        <s v="B07J9KXQCC"/>
        <s v="B07JB2Y4SR"/>
        <s v="B07JF9B592"/>
        <s v="B07JGCGNDG"/>
        <s v="B07JGDB5M1"/>
        <s v="B07JH1C41D"/>
        <s v="B07JH1CBGW"/>
        <s v="B07JJFSG2B"/>
        <s v="B07JNVF678"/>
        <s v="B07JPJJZ2H"/>
        <s v="B07JPX9CR7"/>
        <s v="B07JQKQ91F"/>
        <s v="B07JW1Y6XV"/>
        <s v="B07JW9H4J1"/>
        <s v="B07JZSG42Y"/>
        <s v="B07K19NYZ8"/>
        <s v="B07K2HVKLL"/>
        <s v="B07KCMR8D6"/>
        <s v="B07KKJPTWB"/>
        <s v="B07KNM95JK"/>
        <s v="B07KR5P3YD"/>
        <s v="B07KRCW6LZ"/>
        <s v="B07KSB1MLX"/>
        <s v="B07KSMBL2H"/>
        <s v="B07KY3FNQP"/>
        <s v="B07L1N3TJX"/>
        <s v="B07L3NDN24"/>
        <s v="B07L5L4GTB"/>
        <s v="B07L8KNP5F"/>
        <s v="B07L9FW9GF"/>
        <s v="B07LDN9Q2P"/>
        <s v="B07LDPLSZC"/>
        <s v="B07LFQLKFZ"/>
        <s v="B07LFWP97N"/>
        <s v="B07LG59NPV"/>
        <s v="B07LG96SDB"/>
        <s v="B07LGT55SJ"/>
        <s v="B07M69276N"/>
        <s v="B07MDRGHWQ"/>
        <s v="B07MKFNHKG"/>
        <s v="B07MKMFKPG"/>
        <s v="B07MP21WJD"/>
        <s v="B07MSLTW8Z"/>
        <s v="B07N2MGB3G"/>
        <s v="B07N42JB4S"/>
        <s v="B07N8RQ6W7"/>
        <s v="B07NC12T2R"/>
        <s v="B07NCKMXVZ"/>
        <s v="B07NKNBTT3"/>
        <s v="B07NPBG1B4"/>
        <s v="B07NRTCDS5"/>
        <s v="B07NTKGW45"/>
        <s v="B07P1BR7L8"/>
        <s v="B07P434WJY"/>
        <s v="B07P681N66"/>
        <s v="B07PFJ5VQD"/>
        <s v="B07PFJ5W31"/>
        <s v="B07PLHTTB4"/>
        <s v="B07PR1CL3S"/>
        <s v="B07Q4NJQC5"/>
        <s v="B07Q4QV1DL"/>
        <s v="B07Q7561HD"/>
        <s v="B07QCWY5XV"/>
        <s v="B07QDSN9V6"/>
        <s v="B07QHHCB27"/>
        <s v="B07QMRHWJD"/>
        <s v="B07QZ3CZ48"/>
        <s v="B07R679HTT"/>
        <s v="B07R99NBVB"/>
        <s v="B07RCGTZ4M"/>
        <s v="B07RD611Z8"/>
        <s v="B07RX14W1Q"/>
        <s v="B07RX42D3D"/>
        <s v="B07RY2X9MP"/>
        <s v="B07RZZ1QSW"/>
        <s v="B07S7DCJKS"/>
        <s v="B07S851WX5"/>
        <s v="B07S9M8YTY"/>
        <s v="B07S9S86BF"/>
        <s v="B07SBGFDX9"/>
        <s v="B07SLMR1K6"/>
        <s v="B07SLNG3LW"/>
        <s v="B07SPVMSC6"/>
        <s v="B07SRM58TP"/>
        <s v="B07SY4C3TD"/>
        <s v="B07SYYVP69"/>
        <s v="B07T4D9FNY"/>
        <s v="B07T5DKR5D"/>
        <s v="B07T9FV9YP"/>
        <s v="B07TC9F7PN"/>
        <s v="B07TCN5VR9"/>
        <s v="B07TMCXRFV"/>
        <s v="B07TR5HSR9"/>
        <s v="B07TTSS5MP"/>
        <s v="B07TXCY3YK"/>
        <s v="B07V5YF4ND"/>
        <s v="B07V82W5CN"/>
        <s v="B07VJ9ZTXS"/>
        <s v="B07VNFP3C2"/>
        <s v="B07VQGVL68"/>
        <s v="B07VSG5SXZ"/>
        <s v="B07VTFN6HM"/>
        <s v="B07VV37FT4"/>
        <s v="B07VVXJ2P5"/>
        <s v="B07VX71FZP"/>
        <s v="B07VZH6ZBB"/>
        <s v="B07VZYMQNZ"/>
        <s v="B07W14CHV8"/>
        <s v="B07W4HTS8Q"/>
        <s v="B07W6VWZ8C"/>
        <s v="B07W7Z6DVL"/>
        <s v="B07W9KYT62"/>
        <s v="B07WDK3ZS2"/>
        <s v="B07WDK3ZS6"/>
        <s v="B07WDKLDRX"/>
        <s v="B07WDKLRM4"/>
        <s v="B07WFPMGQQ"/>
        <s v="B07WG8PDCW"/>
        <s v="B07WGMMQGP"/>
        <s v="B07WGPBXY9"/>
        <s v="B07WGPKMP5"/>
        <s v="B07WGPKTS4"/>
        <s v="B07WHQBZLS"/>
        <s v="B07WHQWXL7"/>
        <s v="B07WHS7MZ1"/>
        <s v="B07WHSJXLF"/>
        <s v="B07WJV6P1R"/>
        <s v="B07WJWRNVK"/>
        <s v="B07WJXCTG9"/>
        <s v="B07WKB69RS"/>
        <s v="B07WKBD37W"/>
        <s v="B07WMS7TWB"/>
        <s v="B07WNK1FFN"/>
        <s v="B07WVQG8WZ"/>
        <s v="B07X2L5Z8C"/>
        <s v="B07X963JNS"/>
        <s v="B07XCM6T4N"/>
        <s v="B07XJWTYM2"/>
        <s v="B07XJYYH7L"/>
        <s v="B07XLCFSSN"/>
        <s v="B07XLML2YS"/>
        <s v="B07Y1RCCW5"/>
        <s v="B07Y5FDPKV"/>
        <s v="B07Y9PY6Y1"/>
        <s v="B07YC8JHMB"/>
        <s v="B07YCBSCYB"/>
        <s v="B07YFWVRCM"/>
        <s v="B07YL54NVJ"/>
        <s v="B07YNHCW6N"/>
        <s v="B07YNTJ8ZM"/>
        <s v="B07YQ5SN4H"/>
        <s v="B07YR26BJ3"/>
        <s v="B07YSJ7FF1"/>
        <s v="B07YTNKVJQ"/>
        <s v="B07YWS9SP9"/>
        <s v="B07YY1BY5B"/>
        <s v="B07YZG8PPY"/>
        <s v="B07Z1X6VFC"/>
        <s v="B07Z1YVP72"/>
        <s v="B07Z1Z77ZZ"/>
        <s v="B07Z3K96FR"/>
        <s v="B07Z51CGGH"/>
        <s v="B07Z53L5QL"/>
        <s v="B07ZJND9B9"/>
        <s v="B07ZKD8T1Q"/>
        <s v="B07ZR4S1G4"/>
        <s v="B0811VCGL5"/>
        <s v="B0814LP6S9"/>
        <s v="B0814P4L98"/>
        <s v="B0814ZY6FP"/>
        <s v="B0819HZPXL"/>
        <s v="B0819ZZK5K"/>
        <s v="B081B1JL35"/>
        <s v="B081FG1QYX"/>
        <s v="B081FJWN52"/>
        <s v="B081NHWT6Z"/>
        <s v="B081RLM75M"/>
        <s v="B08235JZFB"/>
        <s v="B08243SKCK"/>
        <s v="B082FTPRSK"/>
        <s v="B082KVTRW8"/>
        <s v="B082LSVT4B"/>
        <s v="B082LZGK39"/>
        <s v="B082T6GVG9"/>
        <s v="B082T6GVLJ"/>
        <s v="B082T6GXS5"/>
        <s v="B082T6V3DT"/>
        <s v="B082ZQ4479"/>
        <s v="B0832W3B7Q"/>
        <s v="B083342NKJ"/>
        <s v="B0836JGZ74"/>
        <s v="B083GKDRKR"/>
        <s v="B083GQGT3Z"/>
        <s v="B083J64CBB"/>
        <s v="B083M7WPZD"/>
        <s v="B083P71WKK"/>
        <s v="B083RC4WFJ"/>
        <s v="B083RCTXLL"/>
        <s v="B083RD1J99"/>
        <s v="B083T5G5PM"/>
        <s v="B0841KQR1Z"/>
        <s v="B08444S68L"/>
        <s v="B08461VC1Z"/>
        <s v="B0846D5CBP"/>
        <s v="B084872DQY"/>
        <s v="B08497Z1MQ"/>
        <s v="B08498D67S"/>
        <s v="B08498H13H"/>
        <s v="B084BR3QX8"/>
        <s v="B084DTMYWK"/>
        <s v="B084MZXJN6"/>
        <s v="B084MZXJNK"/>
        <s v="B084MZYBTV"/>
        <s v="B084N133Y7"/>
        <s v="B084N18QZY"/>
        <s v="B084N1BM9L"/>
        <s v="B084PJSSQ1"/>
        <s v="B085194JFL"/>
        <s v="B0856HNMR7"/>
        <s v="B0856HY85J"/>
        <s v="B0859M539M"/>
        <s v="B085CZ3SR1"/>
        <s v="B085DTN6R2"/>
        <s v="B085HY1DGR"/>
        <s v="B085LPT5F4"/>
        <s v="B085W8CFLH"/>
        <s v="B086199CWG"/>
        <s v="B086394NY5"/>
        <s v="B086GVRP63"/>
        <s v="B086JTMRYL"/>
        <s v="B086PXQ2R4"/>
        <s v="B086Q3QMFS"/>
        <s v="B086WMSCN3"/>
        <s v="B086X18Q71"/>
        <s v="B0873L7J6X"/>
        <s v="B087FXHB6J"/>
        <s v="B087JWLZ2K"/>
        <s v="B0883KDSXC"/>
        <s v="B0883LQJ6B"/>
        <s v="B088GXTJM3"/>
        <s v="B088WCFPQF"/>
        <s v="B088Z1YWBC"/>
        <s v="B088ZFJY82"/>
        <s v="B088ZTJT2R"/>
        <s v="B089BDBDGM"/>
        <s v="B089WB69Y1"/>
        <s v="B08B42LWKN"/>
        <s v="B08B6XWQ1C"/>
        <s v="B08BCKN299"/>
        <s v="B08BG4M4N7"/>
        <s v="B08BJN4MP3"/>
        <s v="B08BQ947H3"/>
        <s v="B08C4Z69LN"/>
        <s v="B08C7TYHPB"/>
        <s v="B08CDKQ8T6"/>
        <s v="B08CF3B7N1"/>
        <s v="B08CF3D7QR"/>
        <s v="B08CF4SCNP"/>
        <s v="B08CFCK6CW"/>
        <s v="B08CFJBZRK"/>
        <s v="B08CGW4GYR"/>
        <s v="B08CHKQ8D4"/>
        <s v="B08CHZ3ZQ7"/>
        <s v="B08CKW1KH9"/>
        <s v="B08CNLYKW5"/>
        <s v="B08CRRQK6Z"/>
        <s v="B08CS3BT4L"/>
        <s v="B08CT62BM1"/>
        <s v="B08CTNJ985"/>
        <s v="B08CTQP51L"/>
        <s v="B08CYNJ5KY"/>
        <s v="B08CYPB15D"/>
        <s v="B08CZHGHKH"/>
        <s v="B08D11DZ2W"/>
        <s v="B08D64C9FN"/>
        <s v="B08D6RCM3Q"/>
        <s v="B08D75R3Z1"/>
        <s v="B08D77XZX5"/>
        <s v="B08D9MNH4B"/>
        <s v="B08D9NDZ1Y"/>
        <s v="B08DCVRW98"/>
        <s v="B08DDRGWTJ"/>
        <s v="B08DPLCM6T"/>
        <s v="B08F47T4X5"/>
        <s v="B08FB2LNSZ"/>
        <s v="B08FD2VSD9"/>
        <s v="B08FGNPQ9X"/>
        <s v="B08FN6WGDQ"/>
        <s v="B08FTFXNNB"/>
        <s v="B08FY4FG5X"/>
        <s v="B08FYB5HHK"/>
        <s v="B08G1RW2Q3"/>
        <s v="B08G28Z33M"/>
        <s v="B08G43CCLC"/>
        <s v="B08G8H8DPL"/>
        <s v="B08GJ57MKL"/>
        <s v="B08GJNM9N7"/>
        <s v="B08GM5S4CQ"/>
        <s v="B08GSQXLJ2"/>
        <s v="B08GTYFC37"/>
        <s v="B08GYG6T12"/>
        <s v="B08H21B6V7"/>
        <s v="B08H5L8V1L"/>
        <s v="B08H673XKN"/>
        <s v="B08H6B3G96"/>
        <s v="B08H6CZSHT"/>
        <s v="B08H9Z3XQW"/>
        <s v="B08HD7JQHX"/>
        <s v="B08HDCWDXD"/>
        <s v="B08HDH26JX"/>
        <s v="B08HDJ86NZ"/>
        <s v="B08HF4W2CT"/>
        <s v="B08HLC7Z3G"/>
        <s v="B08HLZ28QC"/>
        <s v="B08HQL67D6"/>
        <s v="B08HV25BBQ"/>
        <s v="B08HV83HL3"/>
        <s v="B08HVJCW95"/>
        <s v="B08HVL8QN3"/>
        <s v="B08J4PL1Z3"/>
        <s v="B08J7VCT12"/>
        <s v="B08J82K4GX"/>
        <s v="B08JD36C6H"/>
        <s v="B08JKPVDKL"/>
        <s v="B08JMC1988"/>
        <s v="B08JQN8DGZ"/>
        <s v="B08JV91JTK"/>
        <s v="B08JW1GVS7"/>
        <s v="B08K36NZSV"/>
        <s v="B08K4PSZ3V"/>
        <s v="B08K4RDQ71"/>
        <s v="B08K9PX15C"/>
        <s v="B08KDBLMQP"/>
        <s v="B08KHM9VBJ"/>
        <s v="B08KRMK9LZ"/>
        <s v="B08KS2KQTK"/>
        <s v="B08L12N5H1"/>
        <s v="B08L4SBJRY"/>
        <s v="B08L5FM4JC"/>
        <s v="B08L5HMJVW"/>
        <s v="B08L7J3T31"/>
        <s v="B08L879JSN"/>
        <s v="B08LHTJTBB"/>
        <s v="B08LKS3LSP"/>
        <s v="B08LPJZSSW"/>
        <s v="B08LT9BMPP"/>
        <s v="B08LVVTGZK"/>
        <s v="B08LW31NQ6"/>
        <s v="B08M66K48D"/>
        <s v="B08MC57J31"/>
        <s v="B08MCD9JFY"/>
        <s v="B08MTCKDYN"/>
        <s v="B08MTLLSL8"/>
        <s v="B08MV82R99"/>
        <s v="B08MVSGXMY"/>
        <s v="B08MVXPTDG"/>
        <s v="B08MWJTST6"/>
        <s v="B08MXJYB2V"/>
        <s v="B08MZNT7GP"/>
        <s v="B08MZQBFLN"/>
        <s v="B08N1WL9XW"/>
        <s v="B08N6P8G5K"/>
        <s v="B08NCKT9FG"/>
        <s v="B08NW8GHCJ"/>
        <s v="B08P9RYPLR"/>
        <s v="B08PFSZ7FH"/>
        <s v="B08PKBMJKS"/>
        <s v="B08PPHFXG3"/>
        <s v="B08PSQRW2T"/>
        <s v="B08PSVBB2X"/>
        <s v="B08PV1X771"/>
        <s v="B08PZ6HZLT"/>
        <s v="B08QDPB1SL"/>
        <s v="B08QHLXWV3"/>
        <s v="B08QJJCY2Q"/>
        <s v="B08QSC1XY8"/>
        <s v="B08QSDKFGQ"/>
        <s v="B08QW937WV"/>
        <s v="B08QX1CC14"/>
        <s v="B08R69VDHT"/>
        <s v="B08R69WBN7"/>
        <s v="B08RDWBYCQ"/>
        <s v="B08RHPDNVV"/>
        <s v="B08RP2L2NL"/>
        <s v="B08RWCZ6SY"/>
        <s v="B08RX8G496"/>
        <s v="B08RZ12GKR"/>
        <s v="B08RZ5K9YH"/>
        <s v="B08S6RKT4L"/>
        <s v="B08S74GTBT"/>
        <s v="B08S7V8YTN"/>
        <s v="B08SBH499M"/>
        <s v="B08SCCG9D4"/>
        <s v="B08SJVD8QD"/>
        <s v="B08SKZ2RMG"/>
        <s v="B08SMJT55F"/>
        <s v="B08T8KWNQ9"/>
        <s v="B08TDJ5BVF"/>
        <s v="B08TDJNM3G"/>
        <s v="B08TGG316Z"/>
        <s v="B08TM71L54"/>
        <s v="B08TR61BVK"/>
        <s v="B08TT63N58"/>
        <s v="B08TTRVWKY"/>
        <s v="B08TV2P1N8"/>
        <s v="B08TZD7FQN"/>
        <s v="B08V9C4B1J"/>
        <s v="B08VB2CMR3"/>
        <s v="B08VB34KJ1"/>
        <s v="B08VB57558"/>
        <s v="B08VF8V79P"/>
        <s v="B08VFF6JQ8"/>
        <s v="B08VGDBF3B"/>
        <s v="B08VGFX2B6"/>
        <s v="B08VGM3YMF"/>
        <s v="B08VJFYH6N"/>
        <s v="B08VRMK55F"/>
        <s v="B08VS3YLRK"/>
        <s v="B08W56G1K9"/>
        <s v="B08W9BK4MD"/>
        <s v="B08WD18LJZ"/>
        <s v="B08WJ86PV2"/>
        <s v="B08WKCTFF3"/>
        <s v="B08WKFSN84"/>
        <s v="B08WKG2MWT"/>
        <s v="B08WLY8V9S"/>
        <s v="B08WRBG3XW"/>
        <s v="B08WRKSF9D"/>
        <s v="B08WRWPM22"/>
        <s v="B08WWKM5HQ"/>
        <s v="B08X77LM8C"/>
        <s v="B08XLR6DSB"/>
        <s v="B08XMG618K"/>
        <s v="B08XMSKKMM"/>
        <s v="B08XNL93PL"/>
        <s v="B08XXF5V6G"/>
        <s v="B08XXVXP3J"/>
        <s v="B08Y1SJVV5"/>
        <s v="B08Y1TFSP6"/>
        <s v="B08Y55LPBF"/>
        <s v="B08Y57TPDM"/>
        <s v="B08Y5KXR6Z"/>
        <s v="B08Y5QJTVK"/>
        <s v="B08Y5QJXSR"/>
        <s v="B08Y7MXFMK"/>
        <s v="B08YD264ZS"/>
        <s v="B08YDFX7Y1"/>
        <s v="B08YK7BBD2"/>
        <s v="B08YRMBK9R"/>
        <s v="B08YXJJW8H"/>
        <s v="B08ZHYNTM1"/>
        <s v="B08ZJDWTJ1"/>
        <s v="B08ZN4B121"/>
        <s v="B08ZXZ362Z"/>
        <s v="B09127FZCK"/>
        <s v="B0912WJ87V"/>
        <s v="B09163Q5CD"/>
        <s v="B091JF2TFD"/>
        <s v="B091KNVNS9"/>
        <s v="B091V8HK8Z"/>
        <s v="B0926V9CTV"/>
        <s v="B092BJMT8Q"/>
        <s v="B092BL5DCX"/>
        <s v="B092JHPL72"/>
        <s v="B092R48XXB"/>
        <s v="B092X94QNQ"/>
        <s v="B093QCY6YJ"/>
        <s v="B093ZNQZ2Y"/>
        <s v="B0941392C8"/>
        <s v="B09474JWN6"/>
        <s v="B0949FPSFY"/>
        <s v="B0949SBKMP"/>
        <s v="B094DQWV9B"/>
        <s v="B094G9L9LT"/>
        <s v="B094JB13XL"/>
        <s v="B094JNXNPV"/>
        <s v="B094QZLJQ6"/>
        <s v="B094YFFSMY"/>
        <s v="B095244Q22"/>
        <s v="B095JPKPH3"/>
        <s v="B095JQVC7N"/>
        <s v="B095K14P86"/>
        <s v="B095PWLLY6"/>
        <s v="B095RTJH1M"/>
        <s v="B095X38CJS"/>
        <s v="B095XCRDQW"/>
        <s v="B096MSW6CT"/>
        <s v="B096NTB9XT"/>
        <s v="B096TWZRJC"/>
        <s v="B096VF5YYF"/>
        <s v="B096YCN3SD"/>
        <s v="B0971DWFDT"/>
        <s v="B0972BQ2RS"/>
        <s v="B0974G5Q2Y"/>
        <s v="B0974H97TJ"/>
        <s v="B0977CGNJJ"/>
        <s v="B0978V2CP6"/>
        <s v="B097C564GC"/>
        <s v="B097JQ1J5G"/>
        <s v="B097JVLW3L"/>
        <s v="B097MKZHNV"/>
        <s v="B097R25DP7"/>
        <s v="B097R2V1W8"/>
        <s v="B097R3XH9R"/>
        <s v="B097R45BH8"/>
        <s v="B097R4D42G"/>
        <s v="B097RJ867P"/>
        <s v="B097RN7BBK"/>
        <s v="B097XJQZ8H"/>
        <s v="B097ZQTDVZ"/>
        <s v="B0981XSZJ7"/>
        <s v="B0989W6J2F"/>
        <s v="B098JYT4SY"/>
        <s v="B098K3H92Z"/>
        <s v="B098LCVYPW"/>
        <s v="B098NS6PVG"/>
        <s v="B098QXR9X2"/>
        <s v="B098R25TGC"/>
        <s v="B098T9CJVQ"/>
        <s v="B098TV3L96"/>
        <s v="B09939XJX8"/>
        <s v="B0993BB11X"/>
        <s v="B0994GFWBH"/>
        <s v="B0994GP1CX"/>
        <s v="B099FDW2ZF"/>
        <s v="B099K9ZX65"/>
        <s v="B099PR2GQJ"/>
        <s v="B099S26HWG"/>
        <s v="B099SD8PRP"/>
        <s v="B099Z83VRC"/>
        <s v="B09B125CFJ"/>
        <s v="B09B9SPC7F"/>
        <s v="B09BCNQ9R2"/>
        <s v="B09BF8JBWX"/>
        <s v="B09BL2KHQW"/>
        <s v="B09BN2NPBD"/>
        <s v="B09BNXQ6BR"/>
        <s v="B09BVCVTBC"/>
        <s v="B09BW2GP18"/>
        <s v="B09BW334ML"/>
        <s v="B09C635BMM"/>
        <s v="B09C6FML9B"/>
        <s v="B09C6H53KH"/>
        <s v="B09C6HWG18"/>
        <s v="B09C6HXFC1"/>
        <s v="B09CGLY5CX"/>
        <s v="B09CKSYBLR"/>
        <s v="B09CMM3VGK"/>
        <s v="B09CMP1SC8"/>
        <s v="B09CMQRQM6"/>
        <s v="B09CTRPSJR"/>
        <s v="B09CTWFV5W"/>
        <s v="B09CYTJV3N"/>
        <s v="B09DDCQFMT"/>
        <s v="B09DG9VNWB"/>
        <s v="B09DL9978Y"/>
        <s v="B09DSQXCM8"/>
        <s v="B09DSXK8JX"/>
        <s v="B09F3PDDRF"/>
        <s v="B09F5Z694W"/>
        <s v="B09F6D21BY"/>
        <s v="B09F6KL23R"/>
        <s v="B09F6S8BT6"/>
        <s v="B09F6VHQXB"/>
        <s v="B09F9YQQ7B"/>
        <s v="B09FFK1PQG"/>
        <s v="B09FHHTL8L"/>
        <s v="B09FKDH6FS"/>
        <s v="B09FPP3R1D"/>
        <s v="B09FZ89DK6"/>
        <s v="B09G2VTHQM"/>
        <s v="B09G5TSGXV"/>
        <s v="B09GB5B4BK"/>
        <s v="B09GBBJV72"/>
        <s v="B09GFLXVH9"/>
        <s v="B09GFM8CGS"/>
        <s v="B09GFN8WZL"/>
        <s v="B09GFPN6TP"/>
        <s v="B09GFPVD9Y"/>
        <s v="B09GFWJDY1"/>
        <s v="B09GP6FBZT"/>
        <s v="B09GYBZPHF"/>
        <s v="B09H34V36W"/>
        <s v="B09H39KTTB"/>
        <s v="B09H3BXWTK"/>
        <s v="B09H7JDJCW"/>
        <s v="B09HCH3JZG"/>
        <s v="B09HK9JH4F"/>
        <s v="B09HN7LD5L"/>
        <s v="B09HQSV46W"/>
        <s v="B09HS1NDRQ"/>
        <s v="B09HSKYMB3"/>
        <s v="B09HV71RL1"/>
        <s v="B09J2MM5C6"/>
        <s v="B09J2QCKKM"/>
        <s v="B09J2SCVQT"/>
        <s v="B09J4YQYX3"/>
        <s v="B09JFR8H3Q"/>
        <s v="B09JKNF147"/>
        <s v="B09JN37WBX"/>
        <s v="B09JPC82QC"/>
        <s v="B09JS562TP"/>
        <s v="B09JS94MBV"/>
        <s v="B09JSW16QD"/>
        <s v="B09KGV7WSV"/>
        <s v="B09KH58JZR"/>
        <s v="B09KLVMZ3B"/>
        <s v="B09KNMLH4Y"/>
        <s v="B09KPXTZXN"/>
        <s v="B09KRHXTLN"/>
        <s v="B09L835C3V"/>
        <s v="B09L8DSSFH"/>
        <s v="B09L8DT7D6"/>
        <s v="B09LD3116F"/>
        <s v="B09LH32678"/>
        <s v="B09LHXNZLR"/>
        <s v="B09LHYZ3GJ"/>
        <s v="B09LHZSMRR"/>
        <s v="B09LJ116B5"/>
        <s v="B09LMMFW3S"/>
        <s v="B09LQH3SD9"/>
        <s v="B09LQQYNZQ"/>
        <s v="B09LRZYBH1"/>
        <s v="B09LV13JFB"/>
        <s v="B09LV1CMGH"/>
        <s v="B09M3F4HGB"/>
        <s v="B09M869Z5V"/>
        <s v="B09M8888DM"/>
        <s v="B09MB3DKG1"/>
        <s v="B09MDCZJXS"/>
        <s v="B09MFR93KS"/>
        <s v="B09MJ77786"/>
        <s v="B09MKG4ZCM"/>
        <s v="B09MKP344P"/>
        <s v="B09MM6P76N"/>
        <s v="B09MMD1FDN"/>
        <s v="B09MQ9PDHR"/>
        <s v="B09MQSCJQ1"/>
        <s v="B09MT6XSFW"/>
        <s v="B09MT84WV5"/>
        <s v="B09MT94QLL"/>
        <s v="B09MTLG4TP"/>
        <s v="B09MY4W73Q"/>
        <s v="B09MZ6WZ6V"/>
        <s v="B09MZCQYHZ"/>
        <s v="B09N3BFP4M"/>
        <s v="B09N3ZNHTY"/>
        <s v="B09N6TTHT6"/>
        <s v="B09NBZ36F7"/>
        <s v="B09NC2TY11"/>
        <s v="B09ND94ZRG"/>
        <s v="B09NFSHCWN"/>
        <s v="B09NHVCHS9"/>
        <s v="B09NJN8L25"/>
        <s v="B09NKZXMWJ"/>
        <s v="B09NL4DCXK"/>
        <s v="B09NL4DJ2Z"/>
        <s v="B09NL7LBWT"/>
        <s v="B09NNGHG22"/>
        <s v="B09NNHFSSF"/>
        <s v="B09NNJ9WYM"/>
        <s v="B09NNZ1GF7"/>
        <s v="B09NR6G588"/>
        <s v="B09NS5TKPN"/>
        <s v="B09NTHQRW3"/>
        <s v="B09NVPJ3P4"/>
        <s v="B09NVPSCQT"/>
        <s v="B09NY6TRXG"/>
        <s v="B09NY7W8YD"/>
        <s v="B09P182Z2H"/>
        <s v="B09P18XVW6"/>
        <s v="B09P1MFKG1"/>
        <s v="B09P22HXH6"/>
        <s v="B09P564ZTJ"/>
        <s v="B09P858DK8"/>
        <s v="B09P8M18QM"/>
        <s v="B09PDZNSBG"/>
        <s v="B09PL79D2X"/>
        <s v="B09PLD9TCD"/>
        <s v="B09PLFJ7ZW"/>
        <s v="B09PNKXSKF"/>
        <s v="B09PNR6F8Q"/>
        <s v="B09PTT8DZF"/>
        <s v="B09Q3M3WLJ"/>
        <s v="B09Q5P2MT3"/>
        <s v="B09Q5SWVBJ"/>
        <s v="B09Q8HMKZX"/>
        <s v="B09Q8WQ5QJ"/>
        <s v="B09QGZFBPM"/>
        <s v="B09QGZM8QB"/>
        <s v="B09QS8V5N8"/>
        <s v="B09QS9CWLV"/>
        <s v="B09QS9X16F"/>
        <s v="B09QS9X9L8"/>
        <s v="B09R1YFL6S"/>
        <s v="B09R83SFYV"/>
        <s v="B09RF2QXGX"/>
        <s v="B09RFB2SJQ"/>
        <s v="B09RFC46VP"/>
        <s v="B09RKFBCV7"/>
        <s v="B09RMQYHLH"/>
        <s v="B09RQRZW2X"/>
        <s v="B09RWQ7YR6"/>
        <s v="B09RWZRCP1"/>
        <s v="B09RX1FK54"/>
        <s v="B09RZS1NQT"/>
        <s v="B09SB6SJB4"/>
        <s v="B09SDDQQKP"/>
        <s v="B09SFRNKSR"/>
        <s v="B09SGGRKV8"/>
        <s v="B09SJ1FTYV"/>
        <s v="B09SPTNG58"/>
        <s v="B09SZ5TWHW"/>
        <s v="B09T2S8X9C"/>
        <s v="B09T2WRLJJ"/>
        <s v="B09T37CKQ5"/>
        <s v="B09T39K9YL"/>
        <s v="B09T3H12GV"/>
        <s v="B09T3KB6JZ"/>
        <s v="B09TBCVJS3"/>
        <s v="B09TMZ1MF8"/>
        <s v="B09TP5KBN7"/>
        <s v="B09TT6BFDX"/>
        <s v="B09TWH8YHM"/>
        <s v="B09TWHTBKQ"/>
        <s v="B09TY4MSH3"/>
        <s v="B09V12K8NT"/>
        <s v="B09V175NP7"/>
        <s v="B09V17S2BG"/>
        <s v="B09V2PZDX8"/>
        <s v="B09V2Q4QVQ"/>
        <s v="B09VC2D2WG"/>
        <s v="B09VCHLSJF"/>
        <s v="B09VGKFM7Y"/>
        <s v="B09VGS66FV"/>
        <s v="B09VH568H7"/>
        <s v="B09VKWGZD7"/>
        <s v="B09VL9KFDB"/>
        <s v="B09VPH38JS"/>
        <s v="B09VT6JKRP"/>
        <s v="B09VZBGL1N"/>
        <s v="B09W5XR9RT"/>
        <s v="B09W9V2PXG"/>
        <s v="B09WF4Q7B3"/>
        <s v="B09WMTJPG7"/>
        <s v="B09WN3SRC7"/>
        <s v="B09WRMNJ9G"/>
        <s v="B09X1M3DHX"/>
        <s v="B09X5C9VLK"/>
        <s v="B09X5HD5T1"/>
        <s v="B09X76VL5L"/>
        <s v="B09X79PP8F"/>
        <s v="B09X7DY7Q4"/>
        <s v="B09XB1R2F3"/>
        <s v="B09XB7DPW1"/>
        <s v="B09XB7SRQ5"/>
        <s v="B09XB8GFBQ"/>
        <s v="B09XBJ1CTN"/>
        <s v="B09XHXXCFH"/>
        <s v="B09XJ1LM7R"/>
        <s v="B09XJ5LD6L"/>
        <s v="B09XRBJ94N"/>
        <s v="B09XTQFFCG"/>
        <s v="B09XX51X2G"/>
        <s v="B09XXZXQC1"/>
        <s v="B09Y14JLP3"/>
        <s v="B09Y358DZQ"/>
        <s v="B09Y5FZK9N"/>
        <s v="B09Y5MP7C4"/>
        <s v="B09YDFDVNS"/>
        <s v="B09YDFKJF8"/>
        <s v="B09YHLPQYT"/>
        <s v="B09YL9SN9B"/>
        <s v="B09YLFHFDW"/>
        <s v="B09YLWT89W"/>
        <s v="B09YLX91QR"/>
        <s v="B09YLXYP7Y"/>
        <s v="B09YLYB9PB"/>
        <s v="B09YV3K34W"/>
        <s v="B09YV42QHZ"/>
        <s v="B09YV463SW"/>
        <s v="B09YV4MW2T"/>
        <s v="B09YV4RG4D"/>
        <s v="B09YV575RK"/>
        <s v="B09Z28BQZT"/>
        <s v="B09Z6WH2N1"/>
        <s v="B09Z7YGV3R"/>
        <s v="B09ZDVL7L8"/>
        <s v="B09ZHCJDP1"/>
        <s v="B09ZK6THRR"/>
        <s v="B09ZPJT8B2"/>
        <s v="B09ZPL5VYM"/>
        <s v="B09ZPM4C2C"/>
        <s v="B09ZQK9X8G"/>
        <s v="B09ZTZ9N3Q"/>
        <s v="B09ZVJXN5L"/>
        <s v="B0B12K5BPM"/>
        <s v="B0B14MR9L1"/>
        <s v="B0B15CPR37"/>
        <s v="B0B15GSPQW"/>
        <s v="B0B16KD737"/>
        <s v="B0B19VJXQZ"/>
        <s v="B0B1F6GQPS"/>
        <s v="B0B1MDZV9C"/>
        <s v="B0B1NX6JTN"/>
        <s v="B0B1YVCJ2Y"/>
        <s v="B0B1YY6JJL"/>
        <s v="B0B1YZ9CB8"/>
        <s v="B0B1YZX72F"/>
        <s v="B0B217Z5VK"/>
        <s v="B0B21C4BMX"/>
        <s v="B0B21XL94T"/>
        <s v="B0B23LW7NV"/>
        <s v="B0B244R4KB"/>
        <s v="B0B25DJ352"/>
        <s v="B0B25LQQPC"/>
        <s v="B0B2931FCV"/>
        <s v="B0B296NTFV"/>
        <s v="B0B298D54H"/>
        <s v="B0B2C5MJN6"/>
        <s v="B0B2CPVXHX"/>
        <s v="B0B2CWRDB1"/>
        <s v="B0B2CZTCL2"/>
        <s v="B0B2DD66GS"/>
        <s v="B0B2DD8BQ8"/>
        <s v="B0B2DJ5RVQ"/>
        <s v="B0B2DJDCPX"/>
        <s v="B0B2DZ5S6R"/>
        <s v="B0B2PQL5N3"/>
        <s v="B0B2RBP83P"/>
        <s v="B0B2X35B1K"/>
        <s v="B0B31BYXQQ"/>
        <s v="B0B31FR4Y2"/>
        <s v="B0B3CPQ5PF"/>
        <s v="B0B3CQBRB4"/>
        <s v="B0B3D39RKV"/>
        <s v="B0B3DV7S9B"/>
        <s v="B0B3G5XZN5"/>
        <s v="B0B3JSWG81"/>
        <s v="B0B3MMYHYW"/>
        <s v="B0B3MQXNFB"/>
        <s v="B0B3MWYCHQ"/>
        <s v="B0B3N7LR6K"/>
        <s v="B0B3N8VG24"/>
        <s v="B0B3NDPCS9"/>
        <s v="B0B3RHX6B6"/>
        <s v="B0B3RRWSF6"/>
        <s v="B0B3RS9DNF"/>
        <s v="B0B3RSDSZ3"/>
        <s v="B0B3TBY2YX"/>
        <s v="B0B3X2BY3M"/>
        <s v="B0B3XXSB1K"/>
        <s v="B0B3XY5YT4"/>
        <s v="B0B466C3G4"/>
        <s v="B0B467CCB9"/>
        <s v="B0B4DT8MKT"/>
        <s v="B0B4F1YC3J"/>
        <s v="B0B4F2TTTS"/>
        <s v="B0B4F2XCK3"/>
        <s v="B0B4F2ZWL3"/>
        <s v="B0B4F3QNDM"/>
        <s v="B0B4F4QZ1H"/>
        <s v="B0B4F52B5X"/>
        <s v="B0B4F5L738"/>
        <s v="B0B4G2MWSB"/>
        <s v="B0B4HJNPV4"/>
        <s v="B0B4HKH19N"/>
        <s v="B0B4KPCBSH"/>
        <s v="B0B4PPD89B"/>
        <s v="B0B4SJKRDF"/>
        <s v="B0B4T6MR8N"/>
        <s v="B0B4T8RSJ1"/>
        <s v="B0B53DS4TF"/>
        <s v="B0B53NXFFR"/>
        <s v="B0B53QFZPY"/>
        <s v="B0B53QLB9H"/>
        <s v="B0B54Y2SNX"/>
        <s v="B0B56YRBNT"/>
        <s v="B0B59K1C8F"/>
        <s v="B0B5B6PQCT"/>
        <s v="B0B5CGTBKV"/>
        <s v="B0B5D39BCD"/>
        <s v="B0B5DDJNH4"/>
        <s v="B0B5F3YZY4"/>
        <s v="B0B5GF6DQD"/>
        <s v="B0B5GJRTHB"/>
        <s v="B0B5KZ3C53"/>
        <s v="B0B5LVS732"/>
        <s v="B0B5RP43VN"/>
        <s v="B0B5V47VK4"/>
        <s v="B0B5YBGCKD"/>
        <s v="B0B5ZF3NRK"/>
        <s v="B0B61DSF17"/>
        <s v="B0B61GCHC1"/>
        <s v="B0B61HYR92"/>
        <s v="B0B65MJ45G"/>
        <s v="B0B65P827P"/>
        <s v="B0B694PXQJ"/>
        <s v="B0B6BLTGTT"/>
        <s v="B0B6F7LX4C"/>
        <s v="B0B6F8HHR6"/>
        <s v="B0B6F98KJJ"/>
        <s v="B0B72BSW7K"/>
        <s v="B0B7B9V9QP"/>
        <s v="B0B7DHSKS7"/>
        <s v="B0B7FJNSZR"/>
        <s v="B0B7L86YCB"/>
        <s v="B0B7NWGXS6"/>
        <s v="B0B82YGCF6"/>
        <s v="B0B84KSH3X"/>
        <s v="B0B84QN4CN"/>
        <s v="B0B86CDHL1"/>
        <s v="B0B8CB7MHW"/>
        <s v="B0B8CHJLWJ"/>
        <s v="B0B8CXTTG3"/>
        <s v="B0B8SRZ5SV"/>
        <s v="B0B8SSC5D9"/>
        <s v="B0B8SSZ76F"/>
        <s v="B0B8VQ7KDS"/>
        <s v="B0B8XNPQPN"/>
        <s v="B0B8ZKWGKD"/>
        <s v="B0B8ZM9RVV"/>
        <s v="B0B8ZWNR5T"/>
        <s v="B0B935YNR7"/>
        <s v="B0B94JPY2N"/>
        <s v="B0B97D658R"/>
        <s v="B0B9959XF3"/>
        <s v="B0B997FBZT"/>
        <s v="B0B9BD2YL4"/>
        <s v="B0B9BXKBC7"/>
        <s v="B0B9F9PT8R"/>
        <s v="B0B9JZW1SQ"/>
        <s v="B0B9LDCX89"/>
        <s v="B0B9RN5X8B"/>
        <s v="B0B9RZ4G4W"/>
        <s v="B0B9XLX8VR"/>
        <s v="B0B9XN9S3W"/>
        <s v="B0BB3CBFBM"/>
        <s v="B0BBFJ9M3X"/>
        <s v="B0BBFJLP21"/>
        <s v="B0BBLHTRM9"/>
        <s v="B0BBMGLQDW"/>
        <s v="B0BBMPH39N"/>
        <s v="B0BBN3WF7V"/>
        <s v="B0BBN4DZBD"/>
        <s v="B0BBN56J5H"/>
        <s v="B0BBVKRP7B"/>
        <s v="B0BBW521YC"/>
        <s v="B0BBWJFK5C"/>
        <s v="B0BC8BQ432"/>
        <s v="B0BC9BW512"/>
        <s v="B0BCKJJN8R"/>
        <s v="B0BCKWZ884"/>
        <s v="B0BCVJ3PVP"/>
        <s v="B0BCYQY9X5"/>
        <s v="B0BCZCQTJX"/>
        <s v="B0BD3T6Z1D"/>
        <s v="B0BD92GDQH"/>
        <s v="B0BDG6QDYD"/>
        <s v="B0BDRVFDKP"/>
        <s v="B0BDS8MY8J"/>
        <s v="B0BDYVC5TD"/>
        <s v="B0BDYW3RN3"/>
        <s v="B0BDZWMGZ1"/>
        <s v="B0BF4YBLPX"/>
        <s v="B0BF54972T"/>
        <s v="B0BF54LXW6"/>
        <s v="B0BF563HB4"/>
        <s v="B0BF57RN3K"/>
        <s v="B0BFBNXS94"/>
        <s v="B0BFWGBX61"/>
        <s v="B0BG62HMDJ"/>
        <s v="B0BGPN4GGH"/>
        <s v="B0BGSV43WY"/>
        <s v="B0BHNHMR3H"/>
        <s v="B0BHVPTM2C"/>
        <s v="B0BHYJ8CVF"/>
        <s v="B0BHYLCL19"/>
        <s v="B0BHZCNC4P"/>
        <s v="B0BJ6P3LSK"/>
        <s v="B0BJ966M5K"/>
        <s v="B0BJYSCWFQ"/>
        <s v="B0BK1K598K"/>
        <s v="B0BL11S5QK"/>
        <s v="B0BL3R4RGS"/>
        <s v="B0BLC2BYPX"/>
        <s v="B0BLV1GNLN"/>
        <s v="B0BM4KTNL1"/>
        <s v="B0BM9H2NY9"/>
        <s v="B0BMFD94VD"/>
        <s v="B0BMGB2TPR"/>
        <s v="B0BMGB3CH9"/>
        <s v="B0BMGG6NKT"/>
        <s v="B0BMM7R92G"/>
        <s v="B0BMTZ4T1D"/>
        <s v="B0BMVWKZ8G"/>
        <s v="B0BMXMLSMM"/>
        <s v="B0BMZ6SY89"/>
        <s v="B0BN2576GQ"/>
        <s v="B0BN6M3TCM"/>
        <s v="B0BNDD9TN6"/>
        <s v="B0BNDGL26T"/>
        <s v="B0BNDRK886"/>
        <s v="B0BNLFQDG2"/>
        <s v="B0BNQMF152"/>
        <s v="B0BNV7JM5Y"/>
        <s v="B0BNVBJW2S"/>
        <s v="B0BNXFDTZ2"/>
        <s v="B0BP18W8TM"/>
        <s v="B0BP7XLX48"/>
        <s v="B0BP89YBC1"/>
        <s v="B0BPBG712X"/>
        <s v="B0BPBXNQQT"/>
        <s v="B0BPCJM7TB"/>
        <s v="B0BPJBTB3F"/>
        <s v="B0BQ3K23Y1"/>
        <s v="B0BQRJ3C47"/>
        <s v="B0BR4F878Q"/>
      </sharedItems>
    </cacheField>
    <cacheField name="product_name" numFmtId="0">
      <sharedItems count="1274">
        <s v="D-Link-DWA-131-Wireless-Adapter-Black"/>
        <s v="TP-Link-TL-WN722N-150Mbps-Wireless-Adapter"/>
        <s v="Duracell-AAA-750mAh-Rechargeable-Batteries"/>
        <s v="Logitech-B100-Optical-Mouse-Black"/>
        <s v="Logitech-M235-Wireless-Mouse-Grey"/>
        <s v="SanDisk-Cruzer-Blade-Flash-Drive"/>
        <s v="BlueRigger-Digital-Optical-Audio-Toslink"/>
        <s v="BlueRigger-Digital-Optical-Toslink-Meters"/>
        <s v="AmazonBasics-16-Gauge-Speaker-Wire-Feet"/>
        <s v="Bajaj-ATX-750-Watt-Pop-up-Toaster"/>
        <s v="Belkin-Essential-F9E400zb1-5MGRY-4-Socket-Protector"/>
        <s v="D-Link-DIR-615-Wireless-N300-Router-Black"/>
        <s v="Orpat-HHB-100E-250-Watt-Blender-White"/>
        <s v="TP-Link-TL-WN823N-300Mbps-Wireless-N-Adapter"/>
        <s v="Samsung-Original-Type-Cable-Meter"/>
        <s v="TP-Link-TL-WN725N-150Mbps-Wireless-Adapter"/>
        <s v="Philips-GC1920-28-1440-Watt-Non-Stick"/>
        <s v="Morphy-Richards-Europa-Espresso-Cappuccino"/>
        <s v="Logitech-C270-HD-Webcam-Black"/>
        <s v="Philips-GC1905-1440-Watt-Steam-Spray"/>
        <s v="Usha-EI-1602-1000-Watt-Lightweight"/>
        <s v="Bajaj-DX-1000-Watt-Dry-Iron"/>
        <s v="Prestige-PRWO-1-8-2-700-Watts-Aluminium"/>
        <s v="Prestige-PSMFB-Sandwich-Toaster-Plates"/>
        <s v="Gold-Optima-10-Litres-Non-electric-Purifier"/>
        <s v="HP-B4B09PA-Headphones-with-Mic"/>
        <s v="Bajaj-DHX-1000-Watt-Ivory-Color"/>
        <s v="Bajaj-RX-10-2000-Watt-Convector"/>
        <s v="Bajaj-RX-11-2000-Watt-Convector"/>
        <s v="Bajaj-Minor-1000-Watt-Room-Heater"/>
        <s v="Bajaj-Delux-2000-Watt-Room-Heater"/>
        <s v="Philips-HI113-1000-Watt-Plastic-Coating"/>
        <s v="HP-X1000-Wired-Mouse-Black"/>
        <s v="TP-Link-TL-WA850RE-300Mbps-Universal-Extender"/>
        <s v="Panasonic-SR-WA22H-5-4-Litre-Automatic-Cooker"/>
        <s v="Orpat-HHB-100E-WOB-250-Watt-Blender"/>
        <s v="Bajaj-1500-Watt-Immersion-Heater-Plug"/>
        <s v="Casio-Non-Programmable-Scientific-Calculator-Functions"/>
        <s v="HUL-Pureit-Germkill-Advanced-Purifier"/>
        <s v="Wipro-Smartlife-Super-Deluxe-Iron"/>
        <s v="Envie-1000-4PL-Ni-CD-Rechargeable"/>
        <s v="Clublaptop-Reversible-15-6-inch-Laptop-Sleeve"/>
        <s v="Logitech-Wireless-mk270r-Keyboard-Mouse"/>
        <s v="Faber-Castell-Connector-Pen-Set-Assorted"/>
        <s v="Duracell-Ultra-5000688-Rechargeable-Batteries"/>
        <s v="HUL-Pureit-Germkill-Classic-Purifier"/>
        <s v="Philips-Collection-HD4928-01-2100-Watt"/>
        <s v="TP-Link-TL-WA855RE-Wi-Fi-Range-Extender"/>
        <s v="Bajaj-DX-600-Watts-Light-Weight"/>
        <s v="Storite-USB-3-0-Micro-Cable"/>
        <s v="BlueRigger-High-Speed-Cable-Ethernet"/>
        <s v="Storite%C2%AE-USB-2-0-Mini-0-88feet"/>
        <s v="Storite-USB-2-0-Mini-External"/>
        <s v="Usha-1212-PTC-Adjustable-Thermostat"/>
        <s v="Quantum-Ethernet-Patch-Straight-Category"/>
        <s v="Usha-Convector-2000-Watt-Instant-Heating"/>
        <s v="Usha-Quartz-800-Watt-Overheating-Protection"/>
        <s v="Bajaj-Rex-500-Watt-Mixer-Grinder"/>
        <s v="Crompton-CG-IHL-1500-Watt-Immersion-Compatible"/>
        <s v="Classmate-Long-Notebook-Cover-Single"/>
        <s v="Havells-Ventilair-230mm-Exhaust-Grey"/>
        <s v="Karcher-WD-Multi-Purpose-Vacuum-Cleaner"/>
        <s v="Casio-MJ-120D-Electronic-Calculator"/>
        <s v="Sujata-DynaMix-DX-900-Watt-Grinder"/>
        <s v="Havells-FHVVEDXOWH08-Ventil-200mm-White"/>
        <s v="Camel-Camlin-Kokuyo-Acrylic-Color"/>
        <s v="Maharaja-Whiteline-Lava-1200-Watt-Helogen"/>
        <s v="Tp-Link-300Mbps-AC750-Range-Extender"/>
        <s v="Luxor-Subject-Single-Ruled-Notebook"/>
        <s v="Parker-Classic-Gold-Ball-Pen"/>
        <s v="Parker-Quink-Ink-Bottle-Blue"/>
        <s v="Parker-Quink-Ink-Bottle-Black"/>
        <s v="Pilot-Liquid-Roller-Ball-Black"/>
        <s v="Eureka-Forbes-Amrit-Twin-Cartridge"/>
        <s v="Bajaj-RHX-2-800-Watt-Room-Heater"/>
        <s v="Panasonic-Lithium-CR2032-5BE-Battery"/>
        <s v="Fevicryl-Acrylic-colors-Sunflower-Shades"/>
        <s v="Camel-Oil-Pastel-Reusable-Plastic"/>
        <s v="Camlin-Elegante-Fountain-Pen-Black"/>
        <s v="Camel-Camlin-Kokuyo-Fabrica-Acrylic"/>
        <s v="Classmate-Premium-Subject-Notebook-Single"/>
        <s v="Parker-Vector-Standard-Ball-Black"/>
        <s v="Universal-Silicone-Keyboard-Protector-15-6-inch"/>
        <s v="Logitech-Multi-Device-Bluetooth-Keyboard-Black"/>
        <s v="Post-Cubes-sheets-colours-inches"/>
        <s v="Scotch-Double-Foam-Tape-24"/>
        <s v="ENVIE-ECR-20-Charger-Rechargeable-Batteries"/>
        <s v="Logitech-Hyperion-Ultra-Gaming-Mouse"/>
        <s v="AmazonBasics-USB-2-0-Cable-Male"/>
        <s v="AmazonBasics-Extension-Cable-Male-Female"/>
        <s v="AmazonBasics-USB-3-0-Cable-Meters"/>
        <s v="AmazonBasics-Extension-Cable-2-Pack-Female"/>
        <s v="Prestige-1900-Induction-Cooktop-button"/>
        <s v="AirCase-External-Drive-2-5-Inch-Black"/>
        <s v="Prestige-PKGSS-Electric-Kettle-Stainless"/>
        <s v="Orpat-OEH-1260-2000-Watt-Heater-Grey"/>
        <s v="Luminous-Vento-Deluxe-30-Watt-Ventilator"/>
        <s v="Storite%C2%AE-150cm-Female-Extension-Printers"/>
        <s v="Usha-IH2415-1500-Watt-Immersion-Heater"/>
        <s v="Classmate-Pulse-Spiral-Notebook-Unruled"/>
        <s v="Kitchen-Stainless-Indian-Filter-Coffee"/>
        <s v="Fujifilm-Instax-Instant-Fuji-Cameras"/>
        <s v="OXYURA-Airtel-Digital-Recording-Compatible"/>
        <s v="Amkette-Charging-Cable-iPhone-Touch"/>
        <s v="Pilot-Frixion-Clicker-Roller-Blue"/>
        <s v="Philips-Viva-Collection-HR1832-1-5-Litre400-Watt"/>
        <s v="Ikea-903-391-72-Sealing-assorted-30-pack"/>
        <s v="Kent-Gold-Optima-Spare-Kit"/>
        <s v="Bajaj-DX-600-Watt-Light-Weight"/>
        <s v="Philips-GC026-30-Fabric-Shaver"/>
        <s v="Philips-HD9306-06-1-5-Litre-Multicolor"/>
        <s v="COI-Sticky-Notes-Holder-Gifting"/>
        <s v="Inventis-Portable-Flexible-Light-Colors"/>
        <s v="TP-Link-TL-UE300-Gigabit-Ethernet-Network"/>
        <s v="Eureka-Forbes-Trendy-Zip-1000-Watt"/>
        <s v="Apsara-Platinum-Pencils-Value-Pack"/>
        <s v="Wonderchef-Nutri-Blend-Watts-Juicer-Grinder"/>
        <s v="Logitech-H111-Stero-Headset-Black"/>
        <s v="Prestige-PIC-20-Induction-Cooktop"/>
        <s v="Philips-Collection-HL1655-00-250-Watt"/>
        <s v="Eveready-Alkaline-Batteries-1012-Battery"/>
        <s v="Dell-KB216-Wired-Multimedia-Keyboard"/>
        <s v="Goldmedal-202042-Plastic-Universal-Adaptor"/>
        <s v="GENERIC-Ultra-Mini-Bluetooth-Dongle-Adapter"/>
        <s v="Rico-1500-W-immersion-water-heater"/>
        <s v="Preethi-MGA-502-0-4-Litre-Grind-Store"/>
        <s v="Logitech-MK215-Wireless-Keyboard-Mouse"/>
        <s v="Health-Sense-Chef-Mate-Digital-Scale-KS33"/>
        <s v="Receiver-300Mbps-802-11b-Wireless-Network"/>
        <s v="Borosil-Jumbo-1000-Watt-Grill-Sandwich"/>
        <s v="Logitech-920-007596-Multi-Device-Bluetooth-Keyboard"/>
        <s v="Bajaj-Majesty-Duetto-LPG-6-Litre"/>
        <s v="AmazonBasics-High-Speed-HDMI-Cable-Feet"/>
        <s v="AmazonBasics-High-Speed-Cable-2-Pack-Black"/>
        <s v="Duracell-Alkaline-Battery-Duralock-Technology"/>
        <s v="Lifelong-Waffled105-750-Watt-Waffle-Maker"/>
        <s v="AmazonBasics-6-Feet-DisplayPort-port-Cable"/>
        <s v="Duracell-5000174-Rechargeable-Batteries-Green"/>
        <s v="LTG500-Indestructible-Certified-Lightning-2Meter"/>
        <s v="LTG-500-2Mtr-Cable-Metallic-Silver"/>
        <s v="Technotech-High-Speed-Cable-Meter"/>
        <s v="APC-BX600C-600VA-230V-Back"/>
        <s v="Resonate-RouterUPS-CRU12V2-Backup-Router"/>
        <s v="Generic-Multi-Angle-tablets-Samsung-paperwhite-Phablets"/>
        <s v="Bajaj-HM-01-250-Watt-Mixer"/>
        <s v="Preethi-Blue-Leaf-Diamond-750-Watt"/>
        <s v="AO-Smith-HSE-VAS-15-Litre-Storage"/>
        <s v="Libra-Athena-Roti-Maker-Black"/>
        <s v="Bajaj-Majesty-1000-Watt-Iron-White"/>
        <s v="Monitor-Split-AC-Stand-White"/>
        <s v="AmazonBasics-3-5mm-2-Male-Adapter-cable"/>
        <s v="AmazonBasics-Speed-Female-Extension-Cable"/>
        <s v="AmazonBasics-High-Speed-Female-Extension-Cable"/>
        <s v="JBL-C100SI-Ear-Headphones-Black"/>
        <s v="JBL-C100SI-Ear-Headphones-Mic"/>
        <s v="Technotech-Ethernet-Network-Patch-Cable"/>
        <s v="Canon-MG2577s-Inkjet-Colour-Printer"/>
        <s v="Philips-GC181-Heavy-Weight-1000-Watt"/>
        <s v="SanDisk-Ultra-SDDDC2-064G-G46-Drives-Silver"/>
        <s v="Samsung-Original-EHS64AVFWECINU-Stereo-Headset"/>
        <s v="Samsung-Original-EHS64AVFBECINU-Hands-Free-Remote"/>
        <s v="Dynore-Stainless-Measuring-8-Pieces-DS_45"/>
        <s v="Super-Rockerz-400-Bluetooth-Headphones"/>
        <s v="Pigeon-Stovekraft-Cruise-1800-Watt-Induction"/>
        <s v="AmazonBasics-Type-C-USB-Male-Cable"/>
        <s v="AmazonBasics-USB-Type-C-2-0-Cable"/>
        <s v="Philips-HL7756-00-750-Watt-Grinder"/>
        <s v="TP-Link-TL-WR845N-300Mbps-Wireless-N-Router"/>
        <s v="Dell-MS116-1000DPI-Wired-Optical"/>
        <s v="Pigeon-Kessel-1-2-Litre-Multi-purpose-Kettle"/>
        <s v="Essentials-Gz-Ck-101-Professional-Micro-Fiber-Antibacterial"/>
        <s v="Gizga-Essentials-Laptop-Adapter-Certified"/>
        <s v="Logitech-B170-Wireless-Mouse-Black"/>
        <s v="Redgear-MP35-Speed-Type-Gaming-Mousepad"/>
        <s v="AmazonBasics-Feet-DisplayPort-Cable"/>
        <s v="Canon-E477-Wireless-Efficient-Printer"/>
        <s v="Philips-AeraSense-AC2887-20-Purifier"/>
        <s v="HP-Z3700-Wireless-Mouse-Modern"/>
        <s v="Philips-AC1215-20-Purifier-White"/>
        <s v="Havells-Ambrose-1200mm-Ceiling-Pearl"/>
        <s v="HP-v236w-64GB-USB-Drive"/>
        <s v="AmazonBasics-USB-Type-C-Micro-B-Cable"/>
        <s v="Pigeon-Stovekraft-Plastic-Chopper-Blades"/>
        <s v="Plastic-Laundry-Basket-Light-Grey"/>
        <s v="HP-v222w-Flash-Drive-64GB"/>
        <s v="Havells-Ambrose-1200mm-Ceiling-Gold"/>
        <s v="Orient-Electric-Apex-FX-1200mm-Ceiling"/>
        <s v="Morphy-Richards-Aristo-PTC-Heater"/>
        <s v="TIZUM-Slim-1-5m-HDMI-Cable"/>
        <s v="Tizum-10-2Gbps-Speed-Plated-Cable"/>
        <s v="Borosil-Plastic-Chefdelite-BCH20DBB21-Technology"/>
        <s v="Morphy-Richards-OFR-09-2000-Watt"/>
        <s v="Prestige-Delight-PRWO-1-Litre-Electric"/>
        <s v="Allin-Exporters-Ultrasonic-Humidifier-Purifier"/>
        <s v="Logitech-Silent-Wireless-Mouse-Charcoal"/>
        <s v="boAt-BassHeads-225-Special-Headphones"/>
        <s v="Logitech-Silent-Wireless-Mouse-Black"/>
        <s v="Prestige-Electric-Kettle-PKOSS-1500watts"/>
        <s v="Crystal-Cartridge-size-Fresh-Clean"/>
        <s v="SUJATA-Chutney-Jar-Small-8x8x8cm"/>
        <s v="Orient-Electric-Fabrijoy-DIFJ10BP-1000-Watt"/>
        <s v="Bajaj-Majesty-Filled-Radiator-Heater"/>
        <s v="Logitech-MK240-NANO-Mouse-Keyboard"/>
        <s v="Morphy-Richards-Daisy-1000-Watt-White"/>
        <s v="SanDisk-Ultra-Dual-64GB-Drive"/>
        <s v="TATASKY-Universal-Remote"/>
        <s v="HP-Charger-Adapter-Pavilion-Black"/>
        <s v="SHOP-Plastic-Sweaters-Blankets-Multicolour"/>
        <s v="Elements-Portable-External-Drive-Black"/>
        <s v="Cablecreation-Audio-Cable-3-5mm-2-Male"/>
        <s v="Kodak-inches-32HDX900S-Ready-Black"/>
        <s v="Atom-Selves-A100-Digital-Pocket-Silver"/>
        <s v="Pigeon-2-Slice-Pop-up-Toaster-Black"/>
        <s v="AmazonBasics-AZHDAD01-HDMI-Coupler-Black"/>
        <s v="Dual-Charger-Qualcomm-Certified-Charge"/>
        <s v="Measuring-Cups-Spoons-Set-Essential"/>
        <s v="Sujata-Powermatic-Watts-Juicer-Grinder"/>
        <s v="AmazonBasics-Micro-Charging-Android-Phones"/>
        <s v="RTSTM-Support-10-Meters-Devices"/>
        <s v="Wonderchef-Nutri-Blend-63152293-400-Watt-Grinder"/>
        <s v="Indestructible-Type-C-Cable-Type-Phones"/>
        <s v="LRIPL-Compatible-Bravia-Remote-Almost"/>
        <s v="Philips-Collection-HD2582-00-830-Watt"/>
        <s v="boAt-BassHeads-100-Headphones-Black"/>
        <s v="ORICO-2577U3-BK-Enclosure-Capacity-Business"/>
        <s v="Philips-PowerPro-FC9352-01-Compact"/>
        <s v="American-Micronic-AMI-VCD21-1600WDx-Wet-1600Watts-21-litres-Stainless"/>
        <s v="Lenovo-GX30M39704-300-USB-Mouse"/>
        <s v="Adjustable-Holder-Universal-Windshield-Smartphones"/>
        <s v="Parker-Vector-Camouflage-Gift-Set"/>
        <s v="Inalsa-Robot-1000-800-Watt-Blender"/>
        <s v="Digitek-DTR-550-LW-Tripod"/>
        <s v="Casio-MJ-12D-Desktop-Calculator-Grey"/>
        <s v="Redgear-Pro-Wireless-Gamepad-Black"/>
        <s v="Prestige-Iris-Grinder-Stainless-Juicer"/>
        <s v="Prestige-PIC-15-0-1900-Watt-Induction"/>
        <s v="Maxicom-B-28-Universal-Bracket-inches"/>
        <s v="TP-Link-Archer-C20-Wireless-Router"/>
        <s v="Panasonic-Eneloop-BQ-CC55E-Advanced-Battery"/>
        <s v="Butterfly-Smart-750-Watt-Mixer-Grinder"/>
        <s v="Inalsa-Easy-Mix-200-Watt-Mixer"/>
        <s v="Sujata-Supermix-AM-007-Watt-Juicer-Grinder"/>
        <s v="Airtel-Digital-TV-Month-Recording"/>
        <s v="AmazonBasics-Braided-HDMI-Cable-3-Feet"/>
        <s v="Kent-Alkaline-Filter-Pitcher-3-5-litres"/>
        <s v="InstaCuppa-Handheld-Operated-Electric-Stainless"/>
        <s v="GIZGA-inch-Hard-Drive-Black"/>
        <s v="Boya-Omnidirectional-Lavalier-Condenser-Microphone"/>
        <s v="Syska-SDI-07-Stellar-Dry-Iron"/>
        <s v="Orient-Electric-Aura-Neo-IWAN03WSM3"/>
        <s v="Zebronics-Km2100-Multimedia-USB-Keyboard"/>
        <s v="A400-Type-C-Cable-Meter-Black"/>
        <s v="Rugged-Extra-Tough-Unbreakable-Braided"/>
        <s v="ORAIMO-SUPER-FAST-CHARGER"/>
        <s v="Butterfly-150-Watt-Grinder-Scrapper-Attachment"/>
        <s v="Wacom-CTL-472-6-inch-3-5-inch-Graphic"/>
        <s v="Havells-Instanio-1-Litre-Instant-Geyser"/>
        <s v="Havells-Instanio-3-Litre-Instant-Geyser"/>
        <s v="Sujata-Dynamix-900W-900-Watt-Mixer-Grinder"/>
        <s v="Havells-Cista-room-Heater"/>
        <s v="Butterfly-EKN-1-5-Litre-Kettle-Silver"/>
        <s v="Heads-900-Wired-Headphones-White"/>
        <s v="Usha-Electric-EI3710-1000W-Golden"/>
        <s v="Prestige-PSWP-2-0-Purifier-Cartridge"/>
        <s v="Storite-Feet-Micro-USB-Cable"/>
        <s v="Model-P4-Swivel-32-55-inch-Motion-Cantilever"/>
        <s v="Usha-Steam-3713-1300-Watt-White"/>
        <s v="Portronics-POR-895-Adjustable-Laptop-Table"/>
        <s v="Redgear-Cosmo-7-1-Headphones-Controller"/>
        <s v="Zebronics-Wired-Optical-Mouse-Black"/>
        <s v="Airtel-Digital-Remote-Compatible-Recording"/>
        <s v="iBELL-MPK120L-Stainless-Purpose-Kettle"/>
        <s v="JBL-Portable-Waterproof-Bluetooth-Speaker"/>
        <s v="Dr-Trust-Electronic-Kitchen-Weighing"/>
        <s v="Zebronics-Transformer-Gaming-Multimedia-Keyboard"/>
        <s v="Mi-Earphones-Basic-Mic-Black"/>
        <s v="Rugged-V3-Braided-Micro-Cable"/>
        <s v="Inalsa-Bullet-400-Watt-Technology-Chopper"/>
        <s v="AmazonBasics-Double-Braided-Nylon-Type-C"/>
        <s v="Black-Decker-BXIR2201IN-2200-Watt-Cordless"/>
        <s v="Powermatic-Plus-CH-900-Watt-Grinder"/>
        <s v="AmazonBasics-Certified-Lightning-Charge-Meters"/>
        <s v="JBL-C200SI-Ear-Headphones-Mystic"/>
        <s v="Butterfly-Jet-Elite-750-Watt-Grinder"/>
        <s v="Lenovo-65W-320-15IKBRA-320S-14IKBR-510S-13IKB"/>
        <s v="HP-MicroSD-U1-TF-Card-32GB"/>
        <s v="Essentials-G11-Earphone-Carrying-Earphones"/>
        <s v="Isoelite-Remote-Compatible-Samsung-Control"/>
        <s v="AmazonBasics-Certified-Lightning-Charge-Collection"/>
        <s v="Philips-Handheld-Garment-Steamer-Purple"/>
        <s v="Philips-Garment-Steamer-GC523-60"/>
        <s v="Wayona-Charger-Samsung-Galaxy-Wc3Cb1"/>
        <s v="Raffles-Premium-Stainless-Indian-Coffee"/>
        <s v="Singer-Aroma-1-8-Litre-Electric-Kettle"/>
        <s v="Eureka-Forbes-Euroclean-Vacuum-Cleaner"/>
        <s v="V-Guard-Zenora-Litre-Purifier-Purification"/>
        <s v="Wonderchef-Nutri-Blend-CKM-Jars-Black"/>
        <s v="Tata-Swach-Bulb-6000-Litre-Cartridge"/>
        <s v="NEXOMS-Instant-Heating-Mounted-Stainless"/>
        <s v="Crucial-BX500-240GB-2-5-inch-CT240BX500SSD1"/>
        <s v="Zebronics-100HB-High-Speed-Port"/>
        <s v="cello-Stainless-Electric-Kettle-Silver"/>
        <s v="Kent-16026-1-8-Liter-Electric-Kettle"/>
        <s v="SOFLIN-Electric-Automatic-Poacher-Steaming"/>
        <s v="Portronics-POR-926-Car-Vent-Mobile-Holder"/>
        <s v="Boat-BassHeads-100-Inspired-Earphones"/>
        <s v="Wayona-Cable-Braided-Charger-Smartphones"/>
        <s v="TP-Link-Archer-C6-Wireless-MU-MIMO"/>
        <s v="Kent-16025-700-Watt-Sandwich-Grill"/>
        <s v="STRIFF-Mobile-Android-Samsung-OnePlus"/>
        <s v="PRO365-Electric-Coffee-Stirrer-Frother"/>
        <s v="STRIFF-Mobile-Phone-Charging-Charger"/>
        <s v="AmazonBasics-VCS35B15K-C-1-5-Litre-Bagless-Cylinder"/>
        <s v="Simxen-Electric-Automatic-Steaming-Multicolour"/>
        <s v="Indias-Instant-Bathroom-Kitchen-Hospital"/>
        <s v="Writing-Screenwriting-Digital-Birthday-Multicolor"/>
        <s v="Bulfyss-Plastic-Remover-Cleaner-Remover"/>
        <s v="POPIO-Charging-Cable-OnePlus-Devices"/>
        <s v="Kuber-Industries-Laundry-Basket-CTKTC1475"/>
        <s v="Lenovo-GY50R91293-Wireless-Mouse-Black"/>
        <s v="LIBRA-Portable-Heater-Adjustable-Thermostat"/>
        <s v="Classmate-ITC-Octane-Colourburst-Pen"/>
        <s v="Maono-AU-400-Lavalier-Microphone-Black"/>
        <s v="Crompton-Greaves-ASWH-2015-15-Litre-Storage"/>
        <s v="Wayona-Braided-WN6LG1-Syncing-Charging"/>
        <s v="Wayona-Braided-WN3LG2-Syncing-Charging"/>
        <s v="Wayona-Braided-WN3LB2-Syncing-Charging"/>
        <s v="SanDisk-Ultra-128-Drive-Black"/>
        <s v="Wayona-Nylon-Braided-Charging-iPhones"/>
        <s v="DELL-WM118-Wireless-Optical-Mouse"/>
        <s v="JBL-C50HI-Ear-Headphones-Black"/>
        <s v="Wayona-Braided-WN3LB1-Syncing-Charging"/>
        <s v="Wayona-Braided-WN3LG1-Syncing-Charging"/>
        <s v="Borosil-Prime-BGRILLPS11-Grill-Sandwich"/>
        <s v="Usha-812-Thermo-Room-Heater"/>
        <s v="Crompton-IHL251-1500-Watt-Immersion-Heater"/>
        <s v="Classmate-Octane-Neon-Pack-5"/>
        <s v="Brayden-Plastic-Express-Bi-Level-Stainless"/>
        <s v="Foxin-Toner-Cartridge-Q2612A-Laserjet"/>
        <s v="Zebronics-Zeb-JUDWAA-750-Wired-Keyboard"/>
        <s v="TP-Link-Archer-T2U-Nano-Wireless"/>
        <s v="AmazonBasics-Digital-Optical-Converter-Adapter"/>
        <s v="AmazonBasics-Flexible-HDMI-Cable-3-Foot"/>
        <s v="BassHeads-152-ToneSecure-Braided-Earphones"/>
        <s v="Artis-AR-45WMG2-Compatible-Laptop-Adaptor"/>
        <s v="Zebronics-Zeb-Fame-Multi-Speakers-Control"/>
        <s v="Epson-003-Black-Ink-Bottle"/>
        <s v="Zebronics-Zeb-Thunder-Bluetooth-Headphone-Input"/>
        <s v="Zebronics-Zeb-Power-Wired-Mouse-Black"/>
        <s v="Havells-Dzire-1000-Watt-Iron-Mint"/>
        <s v="Havells-Glydo-1000-Watt-Iron-Charcoal"/>
        <s v="Parker-Moments-Vector-Timecheck-Roller"/>
        <s v="Essentials-Sleeve-Microsoft-Surface-Go"/>
        <s v="Boult-Audio-Curve-Sweatproof-Headphones"/>
        <s v="ESN-999-Quality-Immersion-Heater"/>
        <s v="Wayona-Braided-Syncing-Charging-iPhone"/>
        <s v="TP-Link-Archer-T3U-Wireless-MU-MIMO"/>
        <s v="Visio-World-inches-VW24A-Ready"/>
        <s v="Visio-World-inches-VW32A-Ready"/>
        <s v="Bosch-TrueMixx-Pro-Grinder-Watt-MGM8842MIN"/>
        <s v="Ikea-Lint-Roller-Paper-Sheets"/>
        <s v="Essentials-Multi-Purpose-Portable-Wooden-Laptop"/>
        <s v="AGARO-Marvel-Litre-Toaster-Griller"/>
        <s v="Syvo-3130-Aluminum-Universal-Lightweight"/>
        <s v="Portronics-POR-122-MODESK-Universal-Mobile"/>
        <s v="Stone-650-Wireless-Bluetooth-Speaker"/>
        <s v="StyleHouse-Remover-Woolen-Clothes-Electric"/>
        <s v="Ur-NeedsTM-Rocklight-Remover-Fabric"/>
        <s v="AmazonBasics-400mm-Pedestal-Remote-White"/>
        <s v="Brayden-Portable-Smoothie-Blender-Rechargeable"/>
        <s v="SaleOnTM-Portable-Organizer-Earphone-Assorted"/>
        <s v="Philips-HD6975-00-25-Litre-Digital"/>
        <s v="PRINT-Compatible-Bottles-Printer-Magenta"/>
        <s v="TP-Link-Wireless-Adapter-Archer-T2U"/>
        <s v="AGARO-Type-C-Charging-Braided-1-2Meters"/>
        <s v="AGARO-Type-C-USB-Female-Adapter"/>
        <s v="ZODO-Writer-Electronic-Writing-Paperless"/>
        <s v="Rockerz-450-Wireless-Bluetooth-Headphone"/>
        <s v="Ionix-Digital-Kitchen-Jewellery-Weighing"/>
        <s v="Aluminum-Adjustable-Mobile-Foldable-Smartphones"/>
        <s v="Eveready-1015-Carbon-Zinc-Battery"/>
        <s v="Hoteon-Mobilife-Bluetooth-Extendable-Wireless"/>
        <s v="Inalsa-Electric-Kettle-Absa-1500W-Capacity"/>
        <s v="Kent-KENT-Hand-Blender"/>
        <s v="SWAPKART-Portable-Reading-Working-Bedroom"/>
        <s v="BassHeads-122-Earphones-Tangle-Straight"/>
        <s v="AGARO-Imperial-Slow-Juicer-Watts"/>
        <s v="Essentials-Reusable-Double-Organizer-Length"/>
        <s v="Ace-1600-Watt-21-Litre-Stainless-Function"/>
        <s v="Ambrane-20000mAh-Lithium-Polymer-Stylo-20K"/>
        <s v="AmazonBasics-High-Speed-Braided-6-Foot-1-Pack"/>
        <s v="Tosaa-Nonstick-Sandwich-Toaster-Regular"/>
        <s v="AmazonBasics-High-Speed-Braided-10-Foot-1-Pack"/>
        <s v="SLOVIC%C2%AE-Adapter-Smartphone-Clipper-Pictures"/>
        <s v="IT2M-Designer-Laptop-Computer-12788"/>
        <s v="Prestige-Sandwich-Maker-PGMFD-01"/>
        <s v="Usha-Aurora-Iron-1000-Light"/>
        <s v="Boat-Bassheads-242-Earphones-Resistance"/>
        <s v="Linc-Ball-Point-Pentonic-Multicolor"/>
        <s v="SanDisk-Ultra-Flair-USB-64GB"/>
        <s v="Inalsa-Micro-WD10-1000W-Multifunction-Resistant"/>
        <s v="Bajaj-Frore-1200-Brown-Ceiling"/>
        <s v="AGARO-800-Watt-Handheld-Cleaner-Durable"/>
        <s v="HP-GT53XL-135-ml-Black-Bottle"/>
        <s v="SEK170L-Premium-Stainless-Electric-Cut-Off"/>
        <s v="Premium-Stainless-Electric-Cut-Off-Feature"/>
        <s v="Zebronics-Zeb-Bro-Wired-Earphone"/>
        <s v="Redgear-Cloak-Gaming-Headphones-Microphone"/>
        <s v="Racold-Eterno-Pro-Vertical-Metallic"/>
        <s v="Boult-Audio-X1-Earphones-Cancellation"/>
        <s v="ESR-iPad-Screen-Protector-Scratch-Resistant"/>
        <s v="Multi-Purpose-Foldable-Portable-Ergonomic-Non-Slip"/>
        <s v="Lifelong-LLMG74-Mixer-Grinder-White"/>
        <s v="Butterfly-Hero-500-Mixer-Grinder"/>
        <s v="LOHAYA-Remote-Compatible-Smart-Control"/>
        <s v="HP-Multimedia-Wireless-Keyboard-4SC12PA"/>
        <s v="Female-Converter-Adapter-Projectors-Devices"/>
        <s v="Prestige-1-5-Kettle-1500-watts-Red"/>
        <s v="Multipurpose-Portable-Electronic-Digital-Weighing"/>
        <s v="Zeb-HAA2021-HDMI-Meter-Cable"/>
        <s v="Passport-Portable-External-Drive-Black"/>
        <s v="Classmate-Octane-Pen-Neon-Refills"/>
        <s v="SVM-Products-Premium-Quality-Unbreakable"/>
        <s v="Amazon-Brand-Solimo-2000-Watt-certified"/>
        <s v="Crompton-Solarium-Qube-Star-Rated-Storage"/>
        <s v="Borosil-Rio-1-5L-Electric-Kettle"/>
        <s v="Optical-Drive-Caddy-Universal-9-5mm"/>
        <s v="ACTIVA-Instant-SPCEIAL-Warranty-Premium"/>
        <s v="Infinity-Fuze-Pint-Portable-Wireless"/>
        <s v="Infinity-Fuze-100-Waterproof-Portable"/>
        <s v="TP-Link-Archer-A6-Wireless-Internet"/>
        <s v="iQOO-Storage-Snapdragon-FlashCharge-Brightness"/>
        <s v="iQOO-Storage-Snapdragon-Purchased-Separately"/>
        <s v="iQOO-128GB-Storage-Snapdragon%C2%AE-FlashCharge"/>
        <s v="iQOO-Lumina-Blue-128GB-Storage"/>
        <s v="PTron-Bullet-Pro-Lightweight-Smartphones"/>
        <s v="iQOO-Chromatic-Storage-Snapdragon-Processor"/>
        <s v="Pigeon-Stovekraft-Quartz-Electric-Kettle"/>
        <s v="iQOO-Raven-Black-128GB-Storage"/>
        <s v="iQOO-Sunset-Storage-Qualcomm-Snapdragon"/>
        <s v="iQOO-Phantom-Snapdragon-FlashCharge-Brightness"/>
        <s v="iQOO-Stellar-Snapdragon-Purchased-Separately"/>
        <s v="iQOO-Storage-Snapdragon-695-6nm-Processor"/>
        <s v="Pigeon-stovekraft-Amaze-Plus-1-8"/>
        <s v="Lifelong-Flash-Instant-Heater-Certified"/>
        <s v="ESnipe-Mart-Worldwide-Protected-Electrical"/>
        <s v="Pigeon-Amaze-Plus-1-5-Ltr"/>
        <s v="Agaro-Esteem-Multi-Kettle-1-2"/>
        <s v="BXGS1501IN-Handheld-Portable-Garment-Steamer"/>
        <s v="Logitech-Pebble-M350-Wireless-Bluetooth"/>
        <s v="URBN-Li-Polymer-Charge-Compact-Certification"/>
        <s v="STRIFF-Adjustable-Patented-Ventilated-Compatible"/>
        <s v="realme-RMA108-Realme-Buds-Wireless"/>
        <s v="WeCool-Braided-Multifunction-Charging-Android"/>
        <s v="AmazonBasics-Apple-Certified-Lightning-Charging"/>
        <s v="TP-Link-Wireless-Security-Tapo-C200"/>
        <s v="WinoteK-Instant-Portable-Geysers-automatic"/>
        <s v="Kent-Hand-Blender-300-White"/>
        <s v="Plastic-Powermatic-Jar-Juicer-Grinder-Chutney"/>
        <s v="Eureka-Forbes-Amaze-RO-MTDS"/>
        <s v="AmazonBasics-Induction-Cooktop-1600-Watt"/>
        <s v="Imou-Security-Advanced-Surveillance-Detection"/>
        <s v="Brand-Conquer-Reader-Adapter-Portable"/>
        <s v="Robustrion-Smart-Trifold-Stand-Generation"/>
        <s v="Zebronics-Zeb-County-Bluetooth-Speaker-Function"/>
        <s v="Cello-Non-Stick-Aluminium-Sandwich-Toaster"/>
        <s v="KENT-Elegant-Electric-Kettle-Silver"/>
        <s v="Crompton-BRIO-1000-Years-Warranty"/>
        <s v="Xiaomi-HyperCharge-Cable-100cm-Type-C"/>
        <s v="Zebronics-ZEB-NC3300-Powered-Laptop-Cooling"/>
        <s v="Noise-Colorfit-Pro-Touch-Control"/>
        <s v="TATASKY-Connection-Month-Basic-Installation"/>
        <s v="AirCase-13-Inch-13-3-Inch-MacBook-Neoprene"/>
        <s v="AirCase-15-6-Inch-MacBook-Protective-Neoprene"/>
        <s v="AirCase-14-Inch-MacBook-Protective-Neoprene"/>
        <s v="Robustrion-Anti-Scratch-iPad-10-2-inch"/>
        <s v="Eureka-Forbes-Wet-Dry-Ultimo"/>
        <s v="ProElite-Smart-Generation-Stylus-Translucent"/>
        <s v="ACTIVA-APSRA-Approved-Ceiling-Warranty"/>
        <s v="Cuzor-Router-Switching-Moisture-Resistant"/>
        <s v="Universal-Remote-Control-Sony-Bravia"/>
        <s v="Mi-Purifier-Filter-Smart-Connectivity"/>
        <s v="PrettyKrafts-Laundry-Basket-Clothes-Handles"/>
        <s v="Zebronics-Zeb-Vita-Portable-Speaker-Bluetooth"/>
        <s v="Zebronics-Zeb-Transformer-M-Optical-Gaming-Effect"/>
        <s v="SanDisk-Ultra-Drive-Pendrive-Mobile"/>
        <s v="CSI-INTERNATIONAL%C2%AE-Instant-portable-Plastic"/>
        <s v="Wayona-Braided-Charging-Samsung-Galaxy"/>
        <s v="Wayona-Braided-Charger-Charging-Samsung"/>
        <s v="LOHAYA-Television-Compatible-Samsung-Control"/>
        <s v="LACOPINE-Mini-Pocket-Roller-White"/>
        <s v="Crompton-InstaGlide-Certified-Dry-Iron"/>
        <s v="Vedini-Refillable-Spray-Bottle-Transparent"/>
        <s v="Zinq-Technologies-Cool-Slate-Five"/>
        <s v="Amaze-Litre-Electric-Kettle-Stainless"/>
        <s v="Ambrane-Unbreakable-Charging-Braided-Cable"/>
        <s v="Ambrane-Unbreakable-Charging-Braided-Android"/>
        <s v="AmazonBasics-Lightning-USB-Cable-Certified"/>
        <s v="AmazonBasics-Nylon-Braided-Lightning-Cable"/>
        <s v="Prestige-Wet-Grinder-PWG-07"/>
        <s v="Pigeon-Stovekraft-Acer-Plus-Induction"/>
        <s v="Mi-Braided-USB-Type-C-Cable"/>
        <s v="HAVELLS-Kettle-Coffee-Boiler-Stainless"/>
        <s v="Caprigo-Universal-Monitor-Rotatable-Black-M416"/>
        <s v="Kuber-Industries-Waterproof-Organizer-CTKTC034616"/>
        <s v="AGARO-1000-Watt-10-Litre-Cleaner-Function"/>
        <s v="HealthSense-Chef-Mate-KS-40-Weighing"/>
        <s v="PrettyKrafts-Canvas-Laundry-Storage-Black"/>
        <s v="HP-Wireless-Mouse-X200-6VY95AA"/>
        <s v="HP-Wired-Mouse-100-6VY96AA"/>
        <s v="Sennheiser-CX-80s-Ear-Earphone"/>
        <s v="CrypoTM-Universal-Remote-Compatible-Sky"/>
        <s v="Oppo-Mystery-Storage-Additional-Exchange"/>
        <s v="Scarters-Office-Keyboard-Splash-Proof-Leather"/>
        <s v="Casio-FX-991ES-Plus-2nd-Scientific-Calculator"/>
        <s v="Mi-inches-Ready-Android-Black"/>
        <s v="HP-M270-Gaming-Mouse-7ZZ87AA"/>
        <s v="HP-K500F-Gaming-Keyboard-7ZZ97AA"/>
        <s v="HP-GK320-Gaming-Keyboard-4QN01AA"/>
        <s v="LS-LAPSTER-Accessories-Adapter-Recorder"/>
        <s v="MYVN-Charging-Compatible-OnePlus-Charge"/>
        <s v="Belkin-Lightning-AirPods-MFi-Certified-Charging"/>
        <s v="Belkin-Lightning-Unbreakable-Braided-Charging"/>
        <s v="Belkin-USB-C-Charging-USB-IF-Certified"/>
        <s v="Belkin-Lightning-iPhone-Charging-MFi-Certified"/>
        <s v="Belkin-Certified-Lightning-Braided-Meters-Black"/>
        <s v="SanDisk-Ultra-Drive-Flash-128GB"/>
        <s v="Adapter-Projector-Computer-Laptop-Projectors"/>
        <s v="Rockerz-370-Headphone-Bluetooth-Lightweight"/>
        <s v="Boat-Rockerz-550-Headphone-Aesthetics"/>
        <s v="TP-LINK-T3U-Wireless-MU-MIMO-Supports"/>
        <s v="10W-Charger-Cable-Meter-Black"/>
        <s v="Portronics-Konnect-Delivery-Support-Braided"/>
        <s v="Sounce-Charger-Protector-Charging-Protective"/>
        <s v="Solidaire-550-Watt-Mixer-Grinder-SLD-550-B"/>
        <s v="Tangent-Lite-Magnetic-Bluetooth-Headphones"/>
        <s v="Maharaja-Whiteline-Odacio-550-Watt-Grinder"/>
        <s v="TABLE-MAGIC-Midnight-Adjustable-Multiple"/>
        <s v="AmazonBasics-Drip-Coffee-Maker-Black"/>
        <s v="ESR-Lightning-MFi-Certified-Delivery-Charging"/>
        <s v="Classmate-Long-Book-Unruled-Pages"/>
        <s v="Classmate-Drawing-Book-Unruled-Pages"/>
        <s v="Boat-Airdopes-171-Functionality-Resistance"/>
        <s v="Usha-Janome-Dream-Stitch-Automatic"/>
        <s v="Infinity-Glide-510-Headphone-Equalizer"/>
        <s v="Zebronics-Zeb-Companion-107-Wireless-Keyboard"/>
        <s v="AmazonBasics-108cm-inch-Ultra-Smart"/>
        <s v="Armour-AR1100WB-1100-Watt-Soleplate-Purple"/>
        <s v="Goliath-GO1200WG-Weight-1200-Watt-Maroon"/>
        <s v="Lightweight-Portable-Aluminum-Photography-DLS-9FEET"/>
        <s v="Cafe-JEI-Filtration-Resistant-Borosilicate"/>
        <s v="Support-Display-Projector-Connectivity-E03i31"/>
        <s v="Aluminium-Adjustable-Mobile-Foldable-Smartphones"/>
        <s v="Havells-Immersion-HB15-1500-White"/>
        <s v="Kuber-Industries-Waterproof-Organizer-CTKTC044992"/>
        <s v="oraimo-firefly-2s-charger-micro-usb-multi-protection"/>
        <s v="OnePlus-inches-Ready-Android-32Y1"/>
        <s v="DIGITEK-Portable-Flexible-Compact-Operating"/>
        <s v="Sounce-Plated-Headphone-Earphone-Splitter"/>
        <s v="PRUSHTI-COVER-BAGS-Protective-Xstream"/>
        <s v="HUL-Pureit-Mineral-mounted-Purifier"/>
        <s v="LIRAMARK-Webcam-Blocker-Computer-MacBook"/>
        <s v="Crucial-PC4-25600-SODIMM-260-Pin-Memory"/>
        <s v="CTEK15L-Premium-Stainless-Electric-Cut-Off"/>
        <s v="Portronics-Konnect-POR-1079-Charging-Micro"/>
        <s v="Portronics-Konnect-POR-1080-Charging-Function"/>
        <s v="Portronics-POR-1081-Charging-1-2Meter-Function"/>
        <s v="Quantum-QHM-7406-Spill-Resistant-Wired-Keyboard"/>
        <s v="Boult-Audio-TrueBuds-Wireless-Waterproof"/>
        <s v="Prestige-IRIS-mixer-grinder-Black"/>
        <s v="Rechargeable-whisks%EF%BC%8C3-Speed-Adjustable-Cappuccino-Bulletproof"/>
        <s v="Wayona-charging-Nylon-Braided-iPhone"/>
        <s v="Redgear-Gaming-Semi-Honeycomb-Windows-Gamers"/>
        <s v="Tata-Sky-Universal-Remote-Compatible"/>
        <s v="Lifelong-PowerPro-Mixer-Grinder-Super"/>
        <s v="Zebronics-Zeb-JUKEBAR-3900-Multimedia-Supporting"/>
        <s v="Kodak-Inches-Certified-Android-32HDX7XPRO"/>
        <s v="Wayona-Charging-Charger-Samsung-Galaxy"/>
        <s v="Robustrion-Anti-Scratch-Samsung-Tab-Lite"/>
        <s v="682-Black-Original-Ink-Cartridge"/>
        <s v="805-Black-Original-Ink-Cartridge"/>
        <s v="Bestor-Portable-Paperless-Digital-Writing"/>
        <s v="Boult-Audio-PowerBuds-Wireless-Waterproof"/>
        <s v="Ant-Esports-GM320-Programmable-Comfortable"/>
        <s v="PrettyKrafts-Laundry-Clothes-Storage-Mushroom"/>
        <s v="Boom-Ultima-Headphones-Cancelling-Earphones"/>
        <s v="Tangentbeat-Bluetooth-Headphones-Waterproof-Cancelation"/>
        <s v="HP-DeskJet-2723-Wireless-Printer"/>
        <s v="HP-DeskJet-Inkjet-Colour-Printer"/>
        <s v="SoniVision-SA-D100-Theater-Compatible-RM-ANU156"/>
        <s v="MI-MTCY001IN-USB-Type-C-Cable"/>
        <s v="LG-inches-Ready-Smart-32LM563BPTC"/>
        <s v="VR-Pcs-Different-Multi-Color-Multicolor"/>
        <s v="JBL-Playtime-Bluetooth-Earphones-Assistant"/>
        <s v="TCL-inches-Certified-Android-43P615"/>
        <s v="Zinq-Technologies-ZQ-6600-Intercom-Set-top"/>
        <s v="Samsung-Galaxy-SM-R180NZKAINU-Mystic-Black"/>
        <s v="HP-Webcam-Wide-Angle-Calling-Microsoft"/>
        <s v="Boult-Audio-Wired-Lightweight-Comfortable"/>
        <s v="TP-Link-UE300C-Ethernet-Ultrabook-Chromebook"/>
        <s v="EYNK-Charging-Charger-Transfer-Smartphones"/>
        <s v="realme-Classic-Wired-Earphones-Microphone"/>
        <s v="NK-STAR-USB-Wireless-Receiver"/>
        <s v="Bajaj-Rex-Mixer-Grinder-White"/>
        <s v="Coway-Professional-Purifier-Anti-Virus-AP-1019C"/>
        <s v="LOHAYA-Television-Remote-Compatible-Control"/>
        <s v="Havells-Instanio-Storage-Heater-installation"/>
        <s v="Crompton-Arno-Neo-ASWH-3015-Star-Rated"/>
        <s v="SanDisk-Portable-Smartphone-Compatible-Warranty"/>
        <s v="SanDisk-Ultra-UHS-I-Memory-SDSDUN4-032G-GN6IN"/>
        <s v="Nokia-150-Cyan"/>
        <s v="Synqe-Charging-Charger-Samsung-Galaxy"/>
        <s v="Morphy-Richards-Icon-Superb-Grinder"/>
        <s v="EasySpeed-GC2147-30-Resistant-Soleplate"/>
        <s v="EasySpeed-GC2145-Resistant-Soleplate-Drip-Stop"/>
        <s v="boAt-Bassheads-242-Wired-Earphones"/>
        <s v="HUMBLE-Dynamic-Recording-Microphone-SmartPhones"/>
        <s v="Eureka-Forbes-Active-Cleaner-washable"/>
        <s v="Deuce-300-Resistant-Transmission-Mercurial"/>
        <s v="Deuce-300-Resistant-Tangle-Free-Transmission"/>
        <s v="URBN-20000-Li-Polymer-Compact-Charge"/>
        <s v="Inalsa-Electric-Kettle-Prism-Inox"/>
        <s v="Mini-UPS-Router-WiFi-12V"/>
        <s v="OFIXO-Multi-Purpose-Foldable-Portable-Writing"/>
        <s v="Noise-Colorfit-Pro-Control-Cloudbased"/>
        <s v="20000mAh-Sandstone-Triple-Charging-Delivery"/>
        <s v="Power-10000mAh-Metallic-Output-Charging"/>
        <s v="10000mAH-Li-Polymer-Power-Charging-Midnight"/>
        <s v="RPM-Euro-Games-Controller-Wired"/>
        <s v="Kent-Zoom-Vacuum-Cleaner-16068"/>
        <s v="Samsung-inch-Bezel-Flicker-Monitor-LF24T350FHWXXL"/>
        <s v="Kingston-DataTraveler-Exodia-DTX-Flash"/>
        <s v="INKULTURE-Stainless-Measuring-Kitchen-Gadgets"/>
        <s v="boAt-Stone-Bluetooth-Speaker-Black"/>
        <s v="Airdopes-121v2-Bluetooth-Immersive-Assistant"/>
        <s v="JM-SELLER-Electric-Beater-180-Watt"/>
        <s v="URBN-20000-22-5W-Charging-Output"/>
        <s v="KONVIO-NEER-Cartridge-Compatible-Pre-Filter"/>
        <s v="Tukzer-Capacitive-Lightweight-Magnetism-Smartphones"/>
        <s v="Zebronics-Wonderbar-Powered-Computer-Speaker"/>
        <s v="Croma-500-Watt-Grinder-CRAK4184-Purple"/>
        <s v="Airtel-DigitalTV-Hotspot-Router-ongle"/>
        <s v="Tukzer-Rejection-Compatible-2018-2020-Precise"/>
        <s v="n1-Retail-Stainless-Indian-Coffee"/>
        <s v="Eureka-Forbes-Vacuum-Cleaner-Washable"/>
        <s v="SAIFSMART-Compact-Bracket-Management-Bathroom"/>
        <s v="SanDisk-Ultra-microSD-UHS-I-120MB"/>
        <s v="Noir-Aqua-Spanner-Purifiers-cartridge"/>
        <s v="Acer-Features-Bluelight-Flickerless-Comfyview"/>
        <s v="Dyazo-Computer-Adjustable-Ergonomic-Compatible"/>
        <s v="Gilary-Charging-Braided-Magnetic-Charger"/>
        <s v="DIGITEK%C2%AE-DTR-260-GT-Flexible"/>
        <s v="Logitech-G102-Customizable-Lighting-Programmable"/>
        <s v="Lifelong-Sandwich-Griller-Non-Stick-Plates"/>
        <s v="Lenovo-600-Bluetooth%C2%AE-Silent-Mouse"/>
        <s v="POPIO-Tempered-Protector-Compatible-Installation"/>
        <s v="Pocket-10000mAh-Triple-Charging-Delivery"/>
        <s v="Tygot-YouTube-Shooting-Foldable-Lightweight"/>
        <s v="GIZGA-Protector-Charging-Protective-G55"/>
        <s v="Boat-Bassheads-102-Wired-Earphones"/>
        <s v="Bajaj-Waterproof-Watts-Immersion-Heater"/>
        <s v="Crompton-Insta-Comfy-Heater-Settings"/>
        <s v="Crompton-Delight-Circulator-Heater-Settings"/>
        <s v="Tukzer-Foldable-Adjustable-Compatible-Smartphones"/>
        <s v="USHA-RapidMix-500-Watt-Copper-Grinder"/>
        <s v="Havells-OFR-13-Wave-Fin"/>
        <s v="Callas-Multipurpose-Breakfast-Ergonomic-WA-27-Black"/>
        <s v="FLiX-Textured-charging-Lightning-Smartphones"/>
        <s v="Inalsa-Digital-Fryer-Nutri-Fry"/>
        <s v="Boat-Type-Cable-1-5m-Black"/>
        <s v="Charging-Braided-Compatible-Samsung-Galaxy"/>
        <s v="FLiX-Beetel-Durable-Lightning-Charge"/>
        <s v="STRIFF-Adjustable-Computer-Multi-Angle-Compatible"/>
        <s v="Airtel-DigitalTV-Setup-Box-Remote"/>
        <s v="Meter-Speed-Plated-Female-Extension"/>
        <s v="Samsung-inches-Wondertainment-Ready-UA32TE40AAKBXL"/>
        <s v="inches-Ready-Smart-VW32PRO-Black"/>
        <s v="Duracell-Chhota-Power-Battery-Set"/>
        <s v="Kenstar-Watts-Filled-Radiator-Heater"/>
        <s v="Notebook-MacBook-Computer-Anti-Skid-Mousepad"/>
        <s v="Charging-Braided-Charger-Samsung-Galaxy"/>
        <s v="Homeistic-Applience-Electric-bathroom-Tankless"/>
        <s v="Skywall-81-28-inches-Smart-32SWELS-PRO"/>
        <s v="Pinnaclz-Original-Micro-USB-Charging"/>
        <s v="Pinnaclz-Original-Type-Charging-Transfer"/>
        <s v="TOPLINE-Egg-Beater-Stainless-Attachments"/>
        <s v="Tata-Remote-Control-Compatible-tatasky"/>
        <s v="Retractable-Multiple-Charging-Compatible-Smartphones"/>
        <s v="7SEVEN-Control-YouTube-Netflix-Compatible"/>
        <s v="LRIPL-Remote-Control-Netflix-Compatible"/>
        <s v="Tata-Sky-Digital-Setup-Remote"/>
        <s v="33W-SonicCharge-2-0-Charger-Combo"/>
        <s v="Balzano-Speed-Nutri-Blender-Smoothie"/>
        <s v="ZEBRONICS-Zeb-Astra-Wireless-Portable-Function"/>
        <s v="Lifelong-Boiler-Poacher-500-Watt-Transparent"/>
        <s v="ZEBRONICS-Zeb-Warrior-Speaker-Laptops-Desktop"/>
        <s v="JBL-Commercial-Omnidirectional-Microphone-Recording"/>
        <s v="Weighing-Multipurpose-Electronic-Measuring-Vegetable"/>
        <s v="Demokrazy-Remover-Woolens-Sweaters-Blankets"/>
        <s v="boAt-Stone-250-Playback-Hours"/>
        <s v="Tvara-Enterprise-Instant-Electric-Heating"/>
        <s v="COSMOS-Portable-Flexible-Colors-EC-POF1"/>
        <s v="COSMOS-Portable-Flexible-Light-Colours"/>
        <s v="Cable-Certified-48Gbps-Ultra-Dynamic"/>
        <s v="PHILIPS-Handheld-Garment-STH3000-20"/>
        <s v="Tabelito-Sleeve-15-6-Inch-MacBook-Protective"/>
        <s v="ROYAL-STEP-Portable-Electric-Rechargeable"/>
        <s v="MILTON-Smart-Egg-Boiler-Transparent"/>
        <s v="boAt-Rockerz-255-Pro-Earphones"/>
        <s v="Astigo-Compatible-Remote-Control-Smart"/>
        <s v="Synqe-Braided-Charging-Compatible-Samsung"/>
        <s v="OPPO-Fluid-Black-128GB-Storage"/>
        <s v="OPPO-Fantastic-Purple-128GB-Storage"/>
        <s v="Samsung-Galaxy-Cloud-128GB-Storage"/>
        <s v="Samsung-EP-TA800NBEGIN-25W-Travel-Adapter"/>
        <s v="Samsung-25W-Travel-Adapter"/>
        <s v="Kuber-Industries-Foldable-Laundry-KUBMART11446"/>
        <s v="Kuber-Industries-Foldable-Laundry-KUBMART11450"/>
        <s v="Heart-Home-Foldable-Organiser-HEARTXY11447"/>
        <s v="OPERATION-CHARGING-MULTI-CLIP-FUNCTION-PERSONAL"/>
        <s v="Zeb-Buds-C2-Controller-Blue"/>
        <s v="Portronics-Adapto-Adapter-Charger-Charging"/>
        <s v="LAPSTER-Charger-Protectors-Charging-Protective"/>
        <s v="PrettyKrafts-Folding-Laundry-Clothes-Organiser"/>
        <s v="TVARA-Writing-Tablet-Inch-Note"/>
        <s v="Games-Gaming-Mousepad-Speed-Large"/>
        <s v="ZEBRONICS-Zeb-NS2000-Supports-Aluminium-Adjustable"/>
        <s v="Wayona-Charging-Braided-Compatible-Samsung"/>
        <s v="Wayona-Charging-Charger-Compatible-Samsung"/>
        <s v="Tukzer-Memory-Foam-Ergonomic-Mousepad-Suitable"/>
        <s v="boAt-A325-Tangle-Free-Charging-Transmission"/>
        <s v="V-Guard-Divino-Storage-15-Vertical"/>
        <s v="boAt-Micro-USB-Tangle-Free-Transmission"/>
        <s v="Crompton-Highspeed-Anti-Dust-Ceiling-Efficient"/>
        <s v="Silicone-Earplugs-Replacement-Earphones-Bluetooth"/>
        <s v="Akiara-Electric-Handheld-Cordless-Tailoring"/>
        <s v="Time-Office-Replacement-Startek-FM220U"/>
        <s v="7SEVEN-Bluetooth-Command-Netflix-XMRM-00A"/>
        <s v="Portronics-Ruffpad-Re-Writable-15-inch-Handwriting"/>
        <s v="Kodak-inches-55CA0909-Digital-Surround"/>
        <s v="Storite-USB-3-0-Transfer-Enclosures"/>
        <s v="Solero-MB301-Charging-480Mbps-1-5-Meter"/>
        <s v="Solero-TB301-Charging-480Mbps-1-5-Meter"/>
        <s v="Redmi-inches-Ultra-Android-L50M6-RA"/>
        <s v="Duracell-Chhota-Power-Coins-2016-5"/>
        <s v="Solero-T241-Charging-480Mbps-Durable"/>
        <s v="Duracell-Chhota-Power-Coins-2025-5"/>
        <s v="Atomberg-Renesa-Motor-Remote-Ceiling"/>
        <s v="Offbeat-Wireless-Bluetooth-Rechargeable-Adjustable"/>
        <s v="Tarkan-Portable-Folding-Laptop-Lapdesk"/>
        <s v="ZEBRONICS-Zeb-Dash-Wireless-Receiver-Buttons"/>
        <s v="Nirdambhay-Handheld-Portable-Resealer-Including"/>
        <s v="Candes-Automatic-Instant-Multiple-Perfecto"/>
        <s v="LUNAGARIYA%C2%AE-Protective-Compatible-Control-Dimensions"/>
        <s v="Havells-Festiva-1200mm-Resistant-Ceiling"/>
        <s v="Seagate-Expansion-1TB-External-HDD"/>
        <s v="WeCool-Bluetooth-Extendable-Multifunctional-Compatible"/>
        <s v="akiara-Tailoring-Stitching-Scissors-Accessories"/>
        <s v="Astigo-Compatible-Remote-Airtel-Set"/>
        <s v="Reffair-AX30-MAX-Internationally-Aromabuds"/>
        <s v="Verilux%C2%AE-Multiport-Adapter-Portable-Compatible"/>
        <s v="Boult-Audio-BassBuds-Oak-Earphones"/>
        <s v="Themisto-350-Watts-Egg-Boiler-Blue"/>
        <s v="Milton-Electric-Stainless-Kettle-Litres"/>
        <s v="Mobile-Phone-Holder-Phones-Tablets"/>
        <s v="Samsung-inches-Crystal-Ultra-UA43AUE60AKLXL"/>
        <s v="Samsung-inches-Crystal-Ultra-UA55AUE60AKLXL"/>
        <s v="SWAPKART-Flexible-Desktop-Foldable-Smartphones"/>
        <s v="Vacuum-Mop-Intelligent-Navigation-Connectivity-Assistant"/>
        <s v="boAt-Rockerz-330-Bluetooth-Assistant"/>
        <s v="ZEBRONICS-ZEB-USB150WF1-Supports-encryption-Standards"/>
        <s v="LOHAYA-Remote-Compatible-Control-Please"/>
        <s v="Lava-Elements-Charging-Speed-Type-C"/>
        <s v="HealthSense-New-Feel-Rechargeable-Electric-Sweaters"/>
        <s v="Bulfyss-Stainless-Weighing-Nutrition-Warranty"/>
        <s v="boAt-Flash-Smartwatch-Resistance-Lightning"/>
        <s v="Kanget-Female-Adapter-Standard-Interface"/>
        <s v="1-8Litre-Electric-Kettle-Stainless-16088"/>
        <s v="Noise-ColorFit-Bezel-Less-TruView-Display"/>
        <s v="Ambrane-Unbreakable-Charging-Braided-Multipurpose"/>
        <s v="Seagate-Touch-External-Password-Protection"/>
        <s v="Tygot-Bluetooth-Extendable-Multifunctional-Compatible"/>
        <s v="MYVN-Fast-Charging-Compatible-iPhone-Devices"/>
        <s v="OnePlus-163-8-inches-Android-65U1S"/>
        <s v="OnePlus-138-7-inches-Android-55U1S"/>
        <s v="Saiyam-Stainless-Espresso-Maker-Percolator"/>
        <s v="Crompton-1200mm-Designer-Ceiling-Smoked"/>
        <s v="Spigen-Tempered-Screen-Protector-iPhone"/>
        <s v="BRUSTRO-Copytinta-Coloured-Bright-Printing"/>
        <s v="Esquire-Elite-Laundry-Basket-Colour"/>
        <s v="Sounce-iPhone-Charging-Compatible-Devices"/>
        <s v="Eureka-Forbes-Aquaguard-boiling-Technology"/>
        <s v="Sounce-Adjustable-Universal-Flexible-Gooseneck"/>
        <s v="boAt-Smartwatch-Multiple-Monitoring-Resistance"/>
        <s v="Lifelong-LLEK15-Electric-Stainless-Warranty"/>
        <s v="Portronics-CarPower-Charger-Output-Black"/>
        <s v="Fire-Boltt-Smartwatch-Monitoring-Continuous-BSW005"/>
        <s v="boAt-Type-c-A400-Cable-Carbon"/>
        <s v="boAt-350-Cable-Carbon-Black"/>
        <s v="AGARO-Setting-Whisking-Warranty-33554"/>
        <s v="Bluetooth-Transmitter-Receiver-Headphones-Speakers"/>
        <s v="rts-Adapter-Charging-Converter-compatible"/>
        <s v="Zebronics-ZEB-90HB-Pocket-Laptop-Computers"/>
        <s v="Virtual-Reality-Headset-Headphones-Gaming"/>
        <s v="Racold-Pronto-3Litres-Vertical-Instant"/>
        <s v="Noise-ColorFit-Smartwatch-Monitoring-Waterproof"/>
        <s v="Bajaj-Splendora-Instant-Water-Heater"/>
        <s v="Bajaj-Shakti-Heater-Multiple-Safety"/>
        <s v="PHILIPS-Digital-HD9252-90-Technology"/>
        <s v="Kitchen-Kit-Electric-Stainless-Protection"/>
        <s v="Cookwell-Bullet-Mixer-Grinder-Silver"/>
        <s v="RC802V-Compatible-43S6500FS-49S6800FS-Non-Bluetooth"/>
        <s v="CROSSVOLT-Compatible-Charging-Supported-Devices"/>
        <s v="Sealing-Machine-Warranty-Function-Plastic"/>
        <s v="Zebronics-Zeb-Jaguar-Wireless-Precision-Ambidextrous"/>
        <s v="TP-Link-Bluetooth-Receiver-UB500-Controllers"/>
        <s v="Dealfreez-Compatible-Shockproof-Silicone-Anti-Lost"/>
        <s v="Ambrane-Multi-Layer-Protection-Li-Polymer-Stylo"/>
        <s v="Noise-Wireless-Equalizer-Resistance-Bluetooth"/>
        <s v="Sui-Generis-Frother-Electric-Blender"/>
        <s v="Electvision-Remote-Control-Compatible-Without"/>
        <s v="TVARA-Colorful-Erasable-Electronic-Educational"/>
        <s v="Ambrane-Multi-Layer-Protection-Li-Polymer-Stylo-10k"/>
        <s v="Lapster-Type-Cable-computer-laptop"/>
        <s v="Universal-Silicone-Keyboard-Protector-Keyguard"/>
        <s v="Maharaja-Whiteline-Carbon-Standard-5200100986"/>
        <s v="Hisense-inches-Certified-Android-43A6GE"/>
        <s v="HOMEPACK%C2%AE-Radiant-Office-Heaters-Portable"/>
        <s v="Classmate-Pulse-Subject-Notebook-Single"/>
        <s v="Lenovo-Optical-Compact-Mouse-Black"/>
        <s v="Wipro-Electric-Stainless-Automatic-VB021070"/>
        <s v="7SEVEN-Compatible-Non-Voice-Infrared-Universal"/>
        <s v="PC-SQUARE-Adjustable-Ergonomic-Compatible"/>
        <s v="Connector-Converter-Adapter-Compatible-Samsung"/>
        <s v="Lava-Notfication-recoding-Military-Certified"/>
        <s v="KENT-POWP-Sediment-Filter-Thread-WCAP"/>
        <s v="DIGITEK%C2%AE-DRL-14C-Temperature-Photo-Shoot-Vlogging"/>
        <s v="Noise-ColorFit-Ultra-SE-Smartwatch"/>
        <s v="Redragon-K617-Keyboard-Mechanical-Supported"/>
        <s v="Croma-transfer-Durability-warranty-CRCMA0106sTC10"/>
        <s v="Dealfreez-Compatible-Silicone-Anti-Lost-D-Black"/>
        <s v="Cotbolt-Compatible-BN59-01312A-Shockproof-Protective"/>
        <s v="DURACELL-Micro-braided-Charge-Cable"/>
        <s v="DURACELL-Type-C-Micro-braided-Charge"/>
        <s v="DURACELL-Type-C-braided-Charge-Cable"/>
        <s v="DURACELL-Lightning-Certified-braided-Devices"/>
        <s v="Crompton-convector-adjustable-Thermostats-Standard"/>
        <s v="InstaCuppa-Rechargeable-Mini-Electric-Chopper"/>
        <s v="Ambrane-Charging-Unbreakable-Braided-Connector"/>
        <s v="Ambrane-ABDC-10-Charging-Transmission-Compatible"/>
        <s v="Ambrane-Charging-480mbps-ABCC-100-Black-Grey"/>
        <s v="Storio-Writing-Tablet-8-5Inch-Birthday"/>
        <s v="PHILIPS-Fryer-HD9200-90-Technology"/>
        <s v="Security-Bluetooth-Connection-Low-Light-Detection"/>
        <s v="Electvision-Remote-Control-Compatible-Pairing"/>
        <s v="Samsung-Galaxy-Bluetooth-Compatible-Android"/>
        <s v="Hindware-Atlantic-Compacto-Instant-HI03PDW30"/>
        <s v="House-Quirk-Reusable-Easy-Tear-Multicolour"/>
        <s v="Kodak-inches-Certified-Android-32HDX7XPROBL"/>
        <s v="LAPSTER-SATA-CABLE-LAPTOP-DESKTOP"/>
        <s v="Canon-E4570-Efficient-Printing-Compatible"/>
        <s v="Compatible-Suitable-Control-Non-Support-Netflix"/>
        <s v="SKYTONE-Stainless-Electric-Grinders-Vegetables"/>
        <s v="Samsung-Inches-Wondertainment-UA32T4340BKXXL-Glossy"/>
        <s v="Croma-Inches-Ready-CREL7369-Black"/>
        <s v="Redmi-inches-Ready-L32M6-RA-Android"/>
        <s v="DURACELL-Charger-Qualcomm-Certified-Charge"/>
        <s v="Empty-Trigger-Plastic-Spray-Bottle"/>
        <s v="realme-narzo-Mint-Green-Storage"/>
        <s v="Glen-Electric-Multi-Cooker-Boiler"/>
        <s v="Eureka-Forbes-Powerful-Technology-GFCDSFSVL00000"/>
        <s v="AGARO-Portable-Capacity-Automatic-33603"/>
        <s v="Charging-Certified-Lightning-Transfer-Iphone12"/>
        <s v="HP-150-Ambidextrous-Wireless-Mouse"/>
        <s v="HP-330-Wireless-Keyboard-Mouse"/>
        <s v="Redmi-9A-Sport-Octa-core-Processor"/>
        <s v="Portronics-Ruffpad-Multicolor-8-5-inch-Handwriting"/>
        <s v="Redmi-Activ-Carbon-Black-Storage"/>
        <s v="ZEBRONICS-Zeb-Evolve-Supporting-Metallic-Blue"/>
        <s v="OpenTech%C2%AE-Military-Grade-Tempered-Protector-Installation"/>
        <s v="Lifelong-LLMG93-Stainless-Liquidizing-Warranty"/>
        <s v="Inalsa-Electric-Heater-Hotty-Certification"/>
        <s v="Remote-Compatible-Samsung-Control-Works"/>
        <s v="Venus-Weighing-Warranty-Included-Capacity"/>
        <s v="PHILIPS-Coffee-HD7432-20-Medium"/>
        <s v="BESTOR%C2%AE-48Gbps-9-80FT-Braided-Cord-4K"/>
        <s v="Smashtronics%C2%AE-Silicone-Firestick-Control-Shockproof"/>
        <s v="PROLEGEND%C2%AE-PL-T002-Universal-Stand-Screen"/>
        <s v="inches-Horizon-Android-L40M6-EI-Black"/>
        <s v="PrettyKrafts-Laundry-Foldable-Multipurpose-Slanting"/>
        <s v="REDMI-Sport-Carbon-Black-RAM"/>
        <s v="Wayona-Lightning-Certified-charging-Braided"/>
        <s v="Amozo-Cover-iPhone-Polycarbonate-Transparent"/>
        <s v="Havells-Zella-Immersion-Watts-White"/>
        <s v="NutriPro-Bullet-Juicer-Grinder-Blades"/>
        <s v="Borosil-Electric-Vegetables-Transparent-Stainless"/>
        <s v="Macmillan-Aquafresh-Micron-Filter-Purifier"/>
        <s v="Electvision-Compatible-verification-coustmer-7738090464"/>
        <s v="Remover-Clothes-Extractor-Battery-Removing"/>
        <s v="inches-Full-Android-L43M6-INC-Black"/>
        <s v="Motorola-keypad-Mobile-Expandable-Battery"/>
        <s v="boAt-LTG-550v3-Lightning-Resistance"/>
        <s v="Upgraded-Precision-Sensitivity-Rejection-Adsorption"/>
        <s v="Portronics-Konnect-POR-1403-Charging-Function"/>
        <s v="Portronics-Konnect-POR-1401-Charging-Function"/>
        <s v="Remover-Sweaters-Blankets-Jackets-Carpets"/>
        <s v="Rico-Japanese-Technology-Rechargeable-Replacement"/>
        <s v="Candes-Gloster-Silent-Blower-Heater"/>
        <s v="7SEVENTM-Compatible-Replacement-Original-BN59-01259E"/>
        <s v="Sony-TV-Remote-Compatible-Control"/>
        <s v="Smart-Camera-Coverage-Intruder-Google"/>
        <s v="BONIRY-Waffle-Maker-Inch-Watts"/>
        <s v="Skadioo-Accessories-Receiver-Compatible-dongle"/>
        <s v="Redmi-Note-11T-5G-Dimensity"/>
        <s v="Redmi-Note-11T-5G-Aquamarine"/>
        <s v="IKEA-Frother-Coffee-Drinks-Black"/>
        <s v="Lifelong-LLQH922-Certified-Overheating-Protection"/>
        <s v="Realme-Smart-TV-Stick-4K"/>
        <s v="KRISONS-Multimedia-Standing-Bluetooth-Connectivity"/>
        <s v="LOHAYA-Assistant-Compatible-Xstream-Function"/>
        <s v="Lifelong-LLFH921-Overheating-Protection-Certified"/>
        <s v="Borosil-Volcano-Filled-Radiator-Heater"/>
        <s v="Portronics-MPORT-Type-Ports-Transfer"/>
        <s v="Portronics-MPORT-Ports-USB-Connector"/>
        <s v="KHAITAN-AVAANTE-KA-2013-Halogen-Heater"/>
        <s v="Wings-Phantom-Indicator-Bluetooth-Playtime"/>
        <s v="Bajaj-Jars-Mixer-Grinder-White"/>
        <s v="Inches-Ultra-Smart-Android-L43M6-ES"/>
        <s v="Dualband-1200Mbps-Frequency-Directional-app-Parental"/>
        <s v="Tecno-Spark-8T-Expandable-64GB"/>
        <s v="7SEVENTM-Universal-Replacement-Original-AKB75095303"/>
        <s v="7SEVENTM-Universal-Replacement-Original-Television"/>
        <s v="SaiEllin-Heater-Portable-Bedroom-Compact"/>
        <s v="boAt-Display-Multiple-Monitoring-Charcoal"/>
        <s v="Samsung-microSDXC-Memory-Adapter-MB-MC64KA"/>
        <s v="Samsung-microSDXC-Memory-Adapter-MB-MC128KA"/>
        <s v="Havells-Glaze-Pearl-Ivory-Ceiling"/>
        <s v="SAIELLIN-Clothes-Sweater-Defuzzer-Trimmer"/>
        <s v="Amozo-iPhone-13-Polycarbonate-Transparent"/>
        <s v="INOVERA-Extended-Rubber-Stitched-Computer"/>
        <s v="Bajaj-New-Shakti-Neo-Storage"/>
        <s v="Airdopes-141-Playtime-Resistance-Bluetooth"/>
        <s v="DASITON-Flexible-Ambient-Portable-Outdoor"/>
        <s v="CookJoy-CJ1600WPC-Induction-cooktop-Black"/>
        <s v="Noise-ColorFit-Bluetooth-Resolution-Smartwatch"/>
        <s v="Boult-Audio-Bluetooth-Resistant-Assistant"/>
        <s v="Hilton-Quartz-Heater-Watt-Certified"/>
        <s v="Flix-Micro-Cable-Smartphone-Black"/>
        <s v="FLiX-Charging-480Mbps-Devices-XCD-M11"/>
        <s v="FLiX-Charging-480Mbps-Devices-XCD-C12"/>
        <s v="Charger-Certified-Charging-Adaptor-Cellular"/>
        <s v="Beetel-Smartphone-Charging-480Mbps-Xcd-C12"/>
        <s v="Bulfyss-Rechargeable-Effectively-Cashmere-Warranty"/>
        <s v="Sansui-Certified-Android-JSW55ASUHD-Mystique"/>
        <s v="CP-PLUS-Intelligent-Compatible-Communication"/>
        <s v="Sansui-inches-JSY32SKHD-Bezel-less-Design"/>
        <s v="Boult-Audio-Bluetooth-Environmental-Cancellation"/>
        <s v="LG-Convertible-Anti-Virus-Protection-PS-Q19YNZE"/>
        <s v="InstaCuppa-Portable-Smoothie-Crushing-Rechargeable"/>
        <s v="Noise-ColorFit-Monitoring-Smartwatches-Electric"/>
        <s v="Noise-ColorFit-Display-Monitoring-Smartwatches"/>
        <s v="POCO-C31-Royal-Blue-RAM"/>
        <s v="POCO-C31-Shadow-Gray-RAM"/>
        <s v="AGARO-Ultrasonic-Humidifier-4-5Litres-Adjustable"/>
        <s v="Noise-ColorFit-Bluetooth-Monitoring-SmartWatch"/>
        <s v="Melbon-Blower-Heater-2000-Watt-White"/>
        <s v="Lenovo-Megapixel-Ultra-Wide-Rotation-Plug-n-Play"/>
        <s v="Wembley-LCD-Writing-Tablet-8-5"/>
        <s v="WeCool-C1-Technology-Windshield-Extendable"/>
        <s v="7SEVENTM-Bluetooth-Command-Compatible-Control"/>
        <s v="Goodscity-Garment-Steamer-Clothes-Steam"/>
        <s v="Airdopes-181-Playtime-Bluetooth-Wireless"/>
        <s v="Kodak-inches-Android-50UHDX7XPROBL-Bezel-Less"/>
        <s v="Noise-Bluetooth-Calling-Function-Monitoring"/>
        <s v="realme-Charging-Micro-USB-Cable-Braided"/>
        <s v="Lenovo-Tangle-free-Aramid-braided-1-2m-transmission-certified"/>
        <s v="Robustrion-Samsung-10-5-inch-2022"/>
        <s v="OnePlus-inches-Smart-Android-Black"/>
        <s v="OnePlus-inches-Ready-Smart-Android"/>
        <s v="Portronics-Konnect-Charge-Charging-Resistant"/>
        <s v="Portronics-Konnect-Charging-Resistant-Braided"/>
        <s v="Wayona-Charging-Cable-Compatible-Samsung"/>
        <s v="Redmi-Storage-Qualcomm%C2%AE-SnapdragonTM-Included"/>
        <s v="Redmi-Horizon-Qualcomm%C2%AE-SnapdragonTM-Included"/>
        <s v="Redmi-Starburst-Qualcomm%C2%AE-SnapdragonTM-Included"/>
        <s v="Candes-BlowHot-Silent-Blower-Heater"/>
        <s v="akiara-Machine-Stitching-extension-adapter"/>
        <s v="Gizga-Essentials-Compatible-Smartphone-Security"/>
        <s v="10WERUN-Bluetooth-Smartwatch-Wireless-Fitness"/>
        <s v="Redmi-inches-Ultra-Android-L43R7-7AIN"/>
        <s v="Fire-Boltt-Bluetooth-Smartwatch-Monitoring-Assistant"/>
        <s v="realme-Storage-Processor-Triple-Display"/>
        <s v="7SEVENTM-Compatible-Android-Original-Replacement"/>
        <s v="138-8-inches-Ultra-Android-L55M6-ES"/>
        <s v="boAt-A750-Tangle-free-Transmission-Rebellious"/>
        <s v="boAt-A750-Resistant-Tangle-free-Transmission"/>
        <s v="Sounce-Type-C-Compatible-Smartphone-Charging"/>
        <s v="Amazon-Brand-Charging-Suitable-Supported"/>
        <s v="Handheld-Powerful-Filtration-Lightweight-Accessories"/>
        <s v="FABWARE-Lint-Remover-Clothes-Furniture"/>
        <s v="Zebronics-Zeb-Buds-30-Multifunction-Lightweight"/>
        <s v="Sounce-Protective-Case-Xtend-Unbreakable"/>
        <s v="CROMPTON-Sapphira-Ultra-Ceiling-Lustre"/>
        <s v="Swiss-Military-VC03-Wireless-Collection"/>
        <s v="Redmi-Stealth-Additional-Exchange-Included"/>
        <s v="Redmi-Phantom-Additional-Exchange-Included"/>
        <s v="FLiX-Charger-Charging-Adapter-More-Black"/>
        <s v="Dell-Wireless-Keyboard-Mouse-Spill-Resistant"/>
        <s v="TCL-inches-Certified-Android-40S6505"/>
        <s v="Amazfit-Version-Always-Display-Monitoring"/>
        <s v="Western-Digital-Green-240GB-Internal"/>
        <s v="Charger-Multi-Layer-Protection-Certified-Charging"/>
        <s v="Cotbolt-Silicone-Protective-Shockproof-Waterproof"/>
        <s v="Samsung-Storage-6000mAh-Purchased-Separately"/>
        <s v="Samsung-Mystique-Storage-Purchased-Separately"/>
        <s v="V-smash-Firestick-Remote"/>
        <s v="boAt-Wave-Lite-Smartwatch-Activity"/>
        <s v="boAt-Wave-Lite-Smartwatch-Multiple"/>
        <s v="Nokia-105-Single-Keypad-Wireless"/>
        <s v="Nokia-105-Single-Wireless-Charcoal"/>
        <s v="Portronics-Ruffpad-Re-Writable-Writing-Battery"/>
        <s v="OnePlus-43-inches-Android-Pro"/>
        <s v="Amazon-Basics-Charger-Micro-Cable"/>
        <s v="Tesora-Electric-Stainless-Protection-White"/>
        <s v="Amazon-Brand-Solimo-Charging-Cable"/>
        <s v="Supreme-Pressure-Portable-Cleaning-Purpose"/>
        <s v="Havells-Gatik-400mm-Pedestal-White"/>
        <s v="SaleOn-Charcoal-Electric-Appliances-Mix-colors"/>
        <s v="Lapster-Micro-SuperSpeed-hard-cable"/>
        <s v="STRIFF-Android-Portable-Foldable-Stand-Perfect"/>
        <s v="Duracell-Lightning-Certified-Braided-Charging"/>
        <s v="Themisto-TH-WS20-Digital-Weighing-Stainless"/>
        <s v="Cordless-resistant-soleplate-Vertical-Horizontal"/>
        <s v="Crompton-InstaBliss-Instant-Heater-Advanced"/>
        <s v="Sony-Bravia-inches-Google-KD-65X74K"/>
        <s v="OnePlus-Forest-Green-Storage-SuperVOOC"/>
        <s v="iFFALCON-inches-Ready-Smart-TV-32F53"/>
        <s v="Lifelong-LLMG23-500-Watt-Liquidizing-Stainless"/>
        <s v="Ikea-PRODUKT-Milk-frother-Frother-Handheld"/>
        <s v="boAt-Airdopes-191G-Wireless-Appealing"/>
        <s v="USB-Cable-Micro-Type-30cm"/>
        <s v="SanDisk-Extreme-Video-Mirrorless-Cameras"/>
        <s v="Portable-Hairball-Epilator-Removing-Furniture"/>
        <s v="Redmi-Storage-Battery-Finger-Booster"/>
        <s v="Redmi-Charcoal-Storage-Battery-Booster"/>
        <s v="Xiaomi-22-5W-Fast-Charger-Cable"/>
        <s v="AGARO-Regal-Electric-Ceramic-functions"/>
        <s v="7SEVEN%C2%AE-Compatible-Control-Replacement-Original"/>
        <s v="Samsung-Storage-sAmoled-Purchased-Separately"/>
        <s v="SM1301-Sandwich-Detachable-Plates-Waffle"/>
        <s v="FYA-Handheld-Cordless-Wireless-Rechargeable"/>
        <s v="STRIFF-Adjustable-Ventilated-Ergonomic-Compatibility"/>
        <s v="Snapdragon-Resolution-Refresh-27-81Cm-Display"/>
        <s v="Pigeon-Powerful-Stainless-Grinding-Polycarbonate"/>
        <s v="Pigeon-Stainless-boiling-Instant-Noodles"/>
        <s v="Noise-Bluetooth-Wireless-30-Hours-Instacharge"/>
        <s v="Shopoflux-Silicone-Remote-Cover-Xiaomi"/>
        <s v="LG-inches-Ready-32LQ576BPSA-Ceramic"/>
        <s v="Sony-Headphones-Customizable-Equalizer-DSEE-Upscale"/>
        <s v="Aquaguard-purification-municipal-Eureka-Forbes"/>
        <s v="Ambrane-Charging-Neckband-Wireless-ACT"/>
        <s v="Ambrane-Charging-Neckband-Wireless-ACM"/>
        <s v="Fire-Boltt-Smartwatch-Bluetooth-Calling-Assistance"/>
        <s v="Fire-Boltt-Ninja-Smartwatch-Sports-Tracking"/>
        <s v="Fire-Boltt-Smartwatch-Sports-Tracking-Silver"/>
        <s v="Fire-Boltt-Bluetooth-Calling-Monitoring-Functionality"/>
        <s v="Amazon-Basics-Multipurpose-Foldable-Laptop"/>
        <s v="STRIFF-Flexible-Silicone-Protector-Computers"/>
        <s v="Anjaney-Enterprise-Multipurpose-Breakfast-Ergonomic"/>
        <s v="TTK-Prestige-Limited-Grinder-1200ml"/>
        <s v="Wireless-Connection-Battery-Ambidextrous-Suitable"/>
        <s v="Croma-Weilburger-Soleplate-Coating-CRSHAH702SIR11"/>
        <s v="TCL-inches-Certified-Android-32S615"/>
        <s v="Ambrane-Adjustment-Compatibility-Multipurpose-Anti-Skid"/>
        <s v="TCL-inches-Certified-Android-32S5205"/>
        <s v="Noise-ColorFit-Bluetooth-Fully-Functional-Brightness"/>
        <s v="Amazon-Basics-Adjustable-Thermostat-certified"/>
        <s v="KNYUC-MART-Electric-Compact-Adjustable"/>
        <s v="ZEBRONICS-Zeb-Astra-20-Wireless-Rechargeable"/>
        <s v="Samsung-Emerald-Storage-Purchased-Separately"/>
        <s v="Samsung-inches-Crystal-Ultra-UA43AUE65AKXXL"/>
        <s v="Samsung-inches-Crystal-Ultra-UA55AUE65AKXXL"/>
        <s v="VW-Playwall-Frameless-Android-VW3251"/>
        <s v="ECOVACS-Robotic-Powerful-Advanced-Technology"/>
        <s v="Boult-Audio-Environmental-Cancellation-Bluetooth"/>
        <s v="Dura-Clean-Plus-Filtration-Accessories"/>
        <s v="Spigen-Hybrid-Compatible-Carbonate-Crystal"/>
        <s v="Acer-inches-Ready-Android-AR32AR2841HDFL"/>
        <s v="Acer-inches-Ultra-Android-AR43AR2851UDFL"/>
        <s v="Acer-inches-Ultra-Android-AR55AR2851UDFL"/>
        <s v="Acer-inches-Ultra-Android-AR50AR2851UDFL"/>
        <s v="Noise-Wireless-Instacharge-Bluetooth-Breathing"/>
        <s v="Portronics-Konnect-Functional-Resistant-Braided"/>
        <s v="Toshiba-inches-Android-43V35KP-Silver"/>
        <s v="Egg-Boiler-Electric-Automatic-Steaming"/>
        <s v="Crucial-500GB-PCIe-NAND-3500MB"/>
        <s v="Zebronics-Zeb-Sound-N1-Bluetooth-Assistant"/>
        <s v="Portronics-Wireless-Optical-Orientation-Adjustable"/>
        <s v="Prolet-Classic-Bumper-Samsung-Protector"/>
        <s v="Hisense-inches-Bezelless-Google-50A6H"/>
        <s v="Robustrion-Anti-Scratch-Smudge-Tempered-Protector"/>
        <s v="Shakti-Technology-S5-Pressure-Machine"/>
        <s v="electric-Kettle-Double-Triple-Protection"/>
        <s v="SanDisk-Extreme-microSD-Smartphones-Action"/>
        <s v="Wipro-Sandwich-function-SW-warranty-Standard"/>
        <s v="WeCool-Navigation-Locking-Gripping-Rotation"/>
        <s v="SWAPKART-Charging-Compatible-iPhone-Devices"/>
        <s v="Amazon-Basics-Electric-Kettle-Stainless"/>
        <s v="Lapster-Gaming-Nonslip-Laptop-Computer"/>
        <s v="Lenovo-IdeaPad-Warranty-Platinum-81X800LGIN"/>
        <s v="Noise-ColorFit-Bluetooth-Calling-Metallic"/>
        <s v="Boult-Audio-Lightning-Environmental-Cancellation"/>
        <s v="Boult-Audio-Equalizer-Cancellation-Bluetooth"/>
        <s v="OnePlus-Nord-Jade-128GB-Storage"/>
        <s v="OnePlus-Nord-Shadow-128GB-Storage"/>
        <s v="OnePlus-Nord-Jade-256GB-Storage"/>
        <s v="EN-LIGNE-Adjustable-Tabletop-Compatible"/>
        <s v="Hair-Removers-Laundry-Remover-Reusable"/>
        <s v="OnePlus-50-inches-Android-Pro"/>
        <s v="FLiX-Charging-480Mbps-Andriod-XCD-FPM01"/>
        <s v="Fire-Boltt-Bluetooth-Assistance-Calculator-Monitoring"/>
        <s v="Fire-Boltt-Smartwatch-Resolution-Connection-Assistance"/>
        <s v="FLiX-Charging-480Mbps-Andriod-Devices"/>
        <s v="Ambrane-BCL-15-Lightning-Cable-Smartphone"/>
        <s v="Fire-Boltt-Phoenix-Bluetooth-Calling-Monitoring"/>
        <s v="AGARO-Double-Layered-Boiling-Protection"/>
        <s v="Crompton-Gracee-Instant-Heater-Geyser"/>
        <s v="LG-inches-Ultra-55UQ7500PSF-Ceramic"/>
        <s v="LG-inches-Ultra-43UQ7500PSF-Ceramic"/>
        <s v="Karbonn-Millennium-KJW32SKHD-Phantom-Bezel-Less"/>
        <s v="Karbonn-Millennium-KJW32NSHDF-Phantom-Bezel-Less"/>
        <s v="WeCool-Unbreakable-Charging-Purpose-iPhone"/>
        <s v="Samsung-Midnight-Storage-5000mAh-Battery"/>
        <s v="Samsung-Galaxy-Storage-6000mAh-Battery"/>
        <s v="Samsung-Stardust-Storage-6000mAh-Battery"/>
        <s v="Samsung-Galaxy-Storage-5000mAh-Battery"/>
        <s v="Samsung-Stardust-Storage-5000mAh-Battery"/>
        <s v="Samsung-Midnight-Storage-6000mAh-Battery"/>
        <s v="Lapster-camera-usb2-0-External-Readers"/>
        <s v="pTron-3-5Amps-Charging-480Mbps-Smartphones"/>
        <s v="pTron-3-4Amps-Multifunction-Charging-Tangle-free"/>
        <s v="Ikea-45454-IKEA-Frother-Milk"/>
        <s v="Kitchenwell-Plastic-Keeping-Kitchen-Multi-Color"/>
        <s v="Kitchenwell-Multipurpose-Portable-Electronic-Scale"/>
        <s v="pTron-Charging-480Mbps-Durable-1-Meter"/>
        <s v="pTron-Charging-480Mbps-Durable-Smartphone"/>
        <s v="Instant-Vortex-2QT-EvenCrispTM-Technology"/>
        <s v="PTron-Force-Bluetooth-Smartwatch-Waterproof"/>
        <s v="Compatible-I-Phone13-I-Phone11-Only-Adapter"/>
        <s v="Tecno-Spark-Storage-Expandable-Processor"/>
        <s v="Wolpin-Roller-Sheets-Remove-Clothes"/>
        <s v="boAt-Wave-Call-Dedicated-Multi-Sport"/>
        <s v="Wayona-Braided-Charging-Lightening-Compatible"/>
        <s v="Noise-Bluetooth-Calling-Display-Assistant"/>
        <s v="Moonwalk-Wireless-Titanium-Experience-Charging"/>
        <s v="KENT-Electric-Steamer-Vegetables-Stainless"/>
        <s v="Noise-Bluetooth-Calling-Tracking-Detection"/>
        <s v="SM1515NEW-Sandwich-Floating-Hinges-1000Watt"/>
        <s v="OnePlus-Moonstone-Black-128GB-Storage"/>
        <s v="POPIO-Compatible-iPhone-Transparent-Installation"/>
        <s v="CEDO-OnePlus-Charging-Compatible-Devices"/>
        <s v="beatXP-Multipurpose-Portable-Electronic-Weighing"/>
        <s v="LS-LAPSTER-Quality-Assured-Biometric"/>
        <s v="Lapster-mantra-cable-data-black"/>
        <s v="Zebronics-CU3100V-charging-capacity-durability"/>
        <s v="Zebronics-charging-capacity-durability-Black"/>
        <s v="Gadgetronics-Weighing-Warranty-Batteries-Included"/>
        <s v="Noise-Advanced-Bluetooth-Brightness-Smartwatch"/>
        <s v="MI-inches-Ready-Android-L32M7-5AIN"/>
        <s v="MI-inches-Smart-Android-L43M7-EAIN"/>
        <s v="MI-inches-Smart-Android-Bezel-Less"/>
        <s v="SKE-Portable-Multifunction-Laptop-Table-Children"/>
        <s v="VU-inches-Premium-Smart-43GA"/>
        <s v="Nokia-8210-4G-Display-Wireless"/>
        <s v="Proven%C2%AE-Copper-ADJUSTER-Purifier-Technology"/>
        <s v="Green-Tales-Sealer-Impulse-Machine-Packaging"/>
        <s v="Havells-Quartz-Settings-Product-Warranty"/>
        <s v="Tokdis-MX-1-Bluetooth-Calling-Smartwatch"/>
        <s v="Heavyweight-Automatic-bacterial-Weilburger-Soleplate"/>
        <s v="Lightweight-Automatic-bacterial-Weilburger-Soleplate"/>
        <s v="oraimo-Charging-Syncing-Indicator-Compatible"/>
        <s v="Electric-Handheld-BLACK-COFFEE-BEATER"/>
        <s v="Compatible-Pixel-6a-Military-Grade-Anti-Explosion"/>
        <s v="MI-inches-Ready-Android-L32M7-EAIN"/>
        <s v="AmazonBasics-Lightning-Aluminum-Certified-Charging"/>
        <s v="Amazon-Basics-Lightning-Certified-Charging"/>
        <s v="Airtel-Pack-Entertainment-Installation-Months"/>
        <s v="Pigeon-Healthifry-Circulation-Technology-Non-Stick"/>
        <s v="Generation-Space-Saving-Solution-Management-Speakers"/>
        <s v="Zuvexa-Poacher-Automatic-Steaming-Multicolor"/>
        <s v="KENT-Chopper-B-Stainless-Transparent-Anti-Skid"/>
        <s v="Larrito-Humidifiers-Humidifier-humidifiers-HUMIDIFIRE"/>
        <s v="Acer-inches-Ready-Android-AR32AR2841HDSB"/>
        <s v="Acer-inches-Ultra-Android-AR55AR2851UDPRO"/>
        <s v="Wireless-Generation-Sensitive-Rejection-Compatible"/>
        <s v="WeCool-Reinforced-Function-Bluetooth-Compatible"/>
        <s v="Eopora-Ceramic-Heating-Bedroom-Electric"/>
        <s v="Handheld-Electric-Vegetable-Wireless-Processor"/>
        <s v="STRIFF-230X190X3mm-Waterproof-Premium-Textured-Compatible"/>
        <s v="V-Guard-Instant-Heating-White-Blue-Warranty"/>
        <s v="Amazon-Blender-Stainless-Blending-ISI-Marked"/>
        <s v="VU-inches-GloLED-Google-55GloLED"/>
        <s v="Acer-inches-Ready-AR32NSV53HD-Black"/>
        <s v="VU-inches-Premium-Ultra-Smart"/>
        <s v="Redmi-Meadow-Design-Dimensity-5000mAh"/>
        <s v="Redmi-Thunder-Storage-Dimensity-5000mAh"/>
        <s v="IONIX-Tap-Multilayer-Filter-Filter-Pack"/>
        <s v="Tuarso-High-Speed-Compatible-Television-Projectors"/>
        <s v="Amazon-Basics-8-5-inch-Writing-Drawing"/>
        <s v="Redmi-Segment-5000mAh-Battery-Leather"/>
        <s v="Redmi-Storage-Segment-5000mAh-Battery"/>
        <s v="SHREENOVA-Bluetooth-Fitness-Activity-Tracker"/>
        <s v="LAPSTER-Protectors-Charger-Protector-Computers"/>
        <s v="Shakti-Technology-S3-Pressure-Cleaning"/>
        <s v="VU-inches-GloLED-Google-65GloLED"/>
        <s v="Acer-inches-Android-Smart-AR40AR2841FDFL"/>
        <s v="Hindware-Atlantic-Instant-Heating-Stainless"/>
        <s v="Caldipree-Silicone-Compatible-BN68-13897A-2022-BLACK"/>
        <s v="SupCares-Adjustable-Aluminium-Ventilated-Foldable"/>
        <s v="Livpure-Glo-Star-RO-Mineraliser"/>
        <s v="Basesailor-2nd-generation-Firestick-Remote"/>
        <s v="Samsung-Galaxy-Prime-Light-Blue"/>
        <s v="OnePlus-Display-Refresh-Multiple-Midnight"/>
        <s v="Activa-Heat-Max-Watts-Heater-White"/>
        <s v="SanDisk-Ultra%C2%AE-microSDXCTM-Warranty-Smartphones"/>
        <s v="Lapster-Caddy-Optical-Drive-Laptop"/>
        <s v="Activa-Nutri-Mixer-Grinder-Lasting"/>
        <s v="Fire-Boltt-Bluetooth-Calling-Assistance-Resolution"/>
        <s v="Personal-Blender-Portable-Battery-Smoothies"/>
        <s v="Ambrane-Unbreakable-Charging-RCT15-Supports"/>
        <s v="Cablet-Portable-External-Enclosure-Tool-Free"/>
        <s v="Lifelong-LLQH925-settings-operation-Indicator"/>
        <s v="Noise-ColorFit-Bluetooth-instacharge-Functional"/>
        <s v="LONAXA-Travel-Rechargeable-Fruit-Juicer"/>
        <s v="HB-Adjustable-Aluminum-Foldable-Adjustment"/>
        <s v="Portronics-Multimedia-Wireless-Keyboard-Technology"/>
        <s v="AVNISH-Water-Filter-Layer-Filtration"/>
        <s v="Remote-Control-Compatible-Amazon-basesailor"/>
        <s v="Aquadpure-Copper-RO-Automatic-Controller"/>
        <s v="Aquadpure-Copper-ADJUSTER-Purifier-Technology"/>
        <s v="Kitchengenixs-Waffle-Maker-Inch-Watts"/>
        <s v="AGARO-Rechargeable-Sweaters-Blankets-Curtains"/>
        <s v="Induction-Cooktop-Overheat-Protection-Certified"/>
        <s v="Portable-Rechargeable-Smoothies-Vegetables-BOTTLE"/>
        <s v="Zuvexa-Rechargeable-Electric-Foam-Maker"/>
        <s v="WZATCO-Pixel-Portable-Projector-Compatible"/>
        <s v="FIGMENT-Rechargeable-Decoration-ENTERPRISES-A1"/>
        <s v="Multifunctional-Electric-Automatic-Non-Stick-Pan-Tiger"/>
        <s v="White-Feather-Portable-Sealing-Multicolor"/>
        <s v="Samsung-Galaxy-Storage-MediaTek-Battery"/>
        <s v="Noise_Colorfit-Charger-Magnetic-Charging-Adapter"/>
        <s v="2000-Watt-Heater-White-HN-2500-India"/>
        <s v="Boult-Bluetooth-Smartwatch-Brightness-Waterproof"/>
        <s v="Lapster-compatible-OnePlus-charging-Compatible"/>
        <s v="HANEUL-2000-Watt-Heater-HN-2500-Thermoset"/>
        <s v="DEVICE-Remover-Woolen-Clothes-Electric"/>
        <s v="VRPRIME-Remover-Reusable-Easy-Tear-Furniture"/>
        <s v="WANBO-X1-Pro-Projector-Correction"/>
        <s v="MR-BRAND-Portable-Electric-Rechargeable"/>
        <s v="IONIX-Tap-filter-Multilayer-Filter-Pack"/>
        <s v="Longway-Blaze-Quartz-Heater-White"/>
        <s v="boAt-Launched-Ultra-Seamless-Personalization-Charcoal"/>
        <s v="boAt-Launched-Electra-Ultra-Seamless-Personalization"/>
        <s v="Fire-Boltt-Bluetooth-Calling-Interactions-Speaker"/>
        <s v="Fire-Boltt-Gladiator-Bluetooth-Assistant-Interactions"/>
        <s v="Syncwire-Cable-Charging-Compatible-Devices"/>
        <s v="Spring-Chef-Stainless-Restaurant-Installation"/>
        <s v="Portable-Compact-Electric-Wall-Outlet-Adjustable"/>
        <s v="Wall-Outlet-Electric-Heaters-Bedroom-bathrooms"/>
        <s v="WIDEWINGS-Electric-Handheld-Frother-Blender"/>
        <s v="Khaitan-ORFin-heater-Home-kitchen-K0"/>
        <s v="Oratech-electric-cappuccino-Mocktail-Multicolour"/>
        <s v="REDTECH-Lightning-Certified-Charging-Compatible"/>
        <s v="Swiffer-Instant-Electric-Home-Kitchen-Instantaneous"/>
      </sharedItems>
    </cacheField>
    <cacheField name="category" numFmtId="0">
      <sharedItems count="9">
        <s v="Computers &amp; Accessories"/>
        <s v="Electronics"/>
        <s v="Home &amp; Kitchen"/>
        <s v="Office Products"/>
        <s v="Toys &amp; Games"/>
        <s v="Musical Instruments"/>
        <s v="Health &amp; Personal Care"/>
        <s v="Home Improvement"/>
        <s v="Car &amp; Motorbike"/>
      </sharedItems>
    </cacheField>
    <cacheField name="discounted_price" numFmtId="2">
      <sharedItems containsSemiMixedTypes="0" containsString="0" containsNumber="1" containsInteger="1" minValue="39" maxValue="77990"/>
    </cacheField>
    <cacheField name="actual_price" numFmtId="2">
      <sharedItems containsSemiMixedTypes="0" containsString="0" containsNumber="1" containsInteger="1" minValue="39" maxValue="139900"/>
    </cacheField>
    <cacheField name="discount_percentage" numFmtId="2">
      <sharedItems containsSemiMixedTypes="0" containsString="0" containsNumber="1" minValue="0" maxValue="0.94"/>
    </cacheField>
    <cacheField name="rating" numFmtId="0">
      <sharedItems containsSemiMixedTypes="0" containsString="0" containsNumber="1" minValue="0" maxValue="5"/>
    </cacheField>
    <cacheField name="Distribution_Rating" numFmtId="2">
      <sharedItems count="5">
        <s v="5.0"/>
        <s v="4.0"/>
        <s v="1.0"/>
        <s v="3.0"/>
        <s v="2.0"/>
      </sharedItems>
    </cacheField>
    <cacheField name="rating_count" numFmtId="0">
      <sharedItems containsSemiMixedTypes="0" containsString="0" containsNumber="1" containsInteger="1" minValue="0" maxValue="426973"/>
    </cacheField>
    <cacheField name="Revenue" numFmtId="2">
      <sharedItems containsSemiMixedTypes="0" containsString="0" containsNumber="1" containsInteger="1" minValue="0" maxValue="3451882164"/>
    </cacheField>
    <cacheField name="Price Bucket" numFmtId="2">
      <sharedItems/>
    </cacheField>
    <cacheField name="Top1" numFmtId="2">
      <sharedItems containsSemiMixedTypes="0" containsString="0" containsNumber="1" minValue="0" maxValue="1878681.2000000002"/>
    </cacheField>
    <cacheField name="Top2" numFmtId="2">
      <sharedItems containsSemiMixedTypes="0" containsString="0" containsNumber="1" minValue="3" maxValue="426977.4"/>
    </cacheField>
    <cacheField name="about_product" numFmtId="0">
      <sharedItems longText="1"/>
    </cacheField>
    <cacheField name="user_id" numFmtId="0">
      <sharedItems/>
    </cacheField>
    <cacheField name="user_name" numFmtId="0">
      <sharedItems/>
    </cacheField>
    <cacheField name="review_id" numFmtId="0">
      <sharedItems count="1186">
        <s v="R2EJIN3N3L3XKI,R2JMJ8QNG66LV4,R3B46JNPC2T4E7,R3HHJCTEJ7J9CS,R2LOAPI3SK4RCX,R1MLGZDQDKIVIF,R10KVN4LSVD459,R3BO9D050WHWVX"/>
        <s v="R1LW6NWSVTVZ2H,R3VR5WFKUS15C5,R2F6GC79OYWUKQ,R3QZ19MECGWG9A,R2MPU42MYK7GPO,R33DVXFB4VYPZZ,R1SQ7OGFR4JRUR,R1S5F9QI0M1VBZ"/>
        <s v="R5L3FAFS6JXJF,R1VTQ25LXQX5UD,R6RJYAZUM5240,R1S8HH7X7WWELD,R3VAP7JD6S5Q9B,R2RJV9PK2QMAQJ,R2JSE9NKI4XHKF,R1LUV2WJODYVJ2"/>
        <s v="R3U9FRV2Q625DO,R3EJZ83W9OHW3D,RSH53O0JL66NL,R3BMZS3M7NRJ6H,R1KGMYE82EPYDO,RG1M1ENVZBFAP,R1WFXJNNGSCEPV,R1NAE9JMVSXVA1"/>
        <s v="R28ZB0YUM6FKKB,RNB44LXBJIPTL,RVSWATRY0CJIV,R3IJ7R6T1XNRDW,RDC2ZTQAO2XXC,R1RFN16MM6BMUM,R2O8DIRX6ME9HQ,R50QNWM2SDL2V"/>
        <s v="R2XCI5KR2H8QEI,R3BNQCB05PYZMV,RVXXO15AGASNX,R1VU19BJMXT73J,R2LYRK8OS10K2Z,R1NOP9O1UWSJJC,RE6XTKYH9FSA,R1J5H4FDTO6GBX"/>
        <s v="R25CCWBNTJMZVE,R1NKFA299UAXBR,R3FYCFR2T0C040,R21EIT3GVFN61A,R17JA5KOPU083U,RCMJ655HJBITT,RBZWY4WBYKKI1,R29ETP784D2XVE"/>
        <s v="R10L0LUK0SEJPL,R2EGC3B1JJ6BTS,R35W8V6ZATZ2S,RPN411MPADDQD,RE3HSY12L9YBG,R2UXIGD46L4151,R1LJNC0Q9BR7UW,R2Z93X38SWW7IL"/>
        <s v="R1HBS1IAS9P3EK,R3B3INPXIQLFGO,R3U26KEWXGCBX2,R2MHLMK5VBQRD,R35MGIOUQQHXWK,RO3LTHQ4OZR1F,R35ZZ86LVZLBDC,R3KVONT5CWWQ1V"/>
        <s v="R1DQD1BRKH1AIO,R3ESPNPFL2XD8Z,RS64CINVRWLQ7,R38X9EM0L2O5AW,R2DB9HD4SGR8PU,R3CRC3DNW750LR,RKS4KUTPX1X5Z,RF9V415MCUOM1"/>
        <s v="R2YMRG3A0V8G85,R27COSSPQBTUO,R1O5UQG385C46V,R26MFURZRSSHGW,R1GKE5LP5F6CT4,R27JPBJL5CIARJ,ROAF183XMTYOB,RNA18UM3K1AE5"/>
        <s v="R3R9NQXE7ERW69,R31DY4L4738GNN,R3347MGIFGCWJS,R263YLUZGHS5XD,R1ETYQQ9DO5CT3,R2D2D3D80JZBY3,RB0Q5W9URO8ZE,R3SYQPLCIXHS1E"/>
        <s v="R2Z9ENI1BK4EAB,R2JTBG4GO7WPMG,R3GKCN4UH999M8,R3EGXE69JQH9AG,RCX9JVSY2ISRL,R1UVGU3RQMOG49,R2VQFSALVKRALF,R1M45F72399D3L"/>
        <s v="R1F0HJV54WA6Y1,R31EQO2072ECK1,R13WG12278YLU8,R3NE8OQ3WPJOT9,R3VLPV94UNTN7D,RB55IVR4IJ658,R25GNVDCF8MRK4,RITW7QXM8HJHT"/>
        <s v="R2FNV0NZDLWHE,R2M99BK02MCDNV,R2P5UQ0XEPCTOW,R1J2HEVC2FWFAN,R2RIUPW9S9ZHGN,R2LV0EOIWD1E49,R1D75XFJREJIF7,R2K5FL56JA45QK"/>
        <s v="R1J7T5AF9JYH0A,R2KHKT0GP9IKS2,R1SYS92X1W5JGW,R11JTLY59LQL00,R1L5U7V71A020J,R26HZDGQ08R98N,RRXUVCKCU8ZYM,R2HA8IL3LD2XPI"/>
        <s v="R15OH35Q9GBPXD,R1TM2Y96J4GB3H,RXPI0WC1C9QAK,RH11TBBZE9F1S,R1R6QT7MSELRON,R1STE4UF85D4HE,R1AHNATNU8WZ9Q,RCOBXDIQSU3M5"/>
        <s v="R2HZX52OZX1DSZ,R1RIP30E4OV9HY,RKBKMUMLLEFJZ,R235OIEM1YE5VP,R19Y9MV672O2K9,R1BQY5JVY4A6ZN,RUKFW1KM46G2K,RTZTMUWT2I4GS"/>
        <s v="R3CBVBYG86OTNE,R1ORPCJXGPUPVE,R37U89LOKROQXX,R2T042UGY7VP5N,R2Z4FJ0M105SGA,R22ODR0WD8IETY,RB0722F22JJV4,R2QCWTQIE87QBV"/>
        <s v="RK2SK2T9306PY,R1NOMIUDTGHCGD,RW21FMMFE7BFI,RHNPI4ITBJ1DZ,R1KTIYVU8CINBK,R2RSJBZJN8UU71,R7UCJZNVINTCF,R3EAXIJ37NBEG7"/>
        <s v="R2I9AG0WA9VOAX,R2AZI4X0RQO5R5,R2UI2FZ90PJYJB,R3FA7TC0VM1UY6,RUQZXIY1KFXLC,R13E9T5RVFB29Z,R14I4FF21R2OZG,R1ELYUWQAI1L3E"/>
        <s v="R3ILP34L4UM7UI,R1M3L7485NFGSE,R68JE2G98FHTQ,R2DX8OAP0HXXWP,R2LZF3QSCI31HQ,RCGA8MAYBXPJV,R2OPEWC0J4VGCD,R18ICGMNS6POJN"/>
        <s v="R392ZYXC6D3GY0,R1MJHZXZ09ETAE,R20PJKJTCF9RXN,RRBGOD13SHW3G,RFKGZ644H33WX,R21KI36AKNFJAM,R2641YZI4YBHDF,R15FO6TEAGIRJO"/>
        <s v="R2QBFLBABR9GF,R3IJW3DL5R0M17,RTLJ2SFPAH8LU,R2RYJL2TSW8T52,RC81G65D5P4SW,R3J5PW39AP2MFD,R21CUQNQ5BSFGH,R1XBT0HSF7NCKJ"/>
        <s v="R1TLRJVW4STY5I,R2O455KRN493R1,R3Q5MVGBRIAS2G,RDUWK5R7MYO0F,R2PLXU82PLNOS,R3OGEQWZH4DYFA,R5I0WH8YY7K9V,R1MC4M4R6ZDUBE"/>
        <s v="R3A1SIG9EP9AZE,R1L38OH40ISFFV,R2GOHLBL7K97JD,RL2BJ2CXUV5RX,RI4AALZTE7G17,R3M6UUHPBSVWBJ,RS9M0L1XRI2AT,R1IHK1MJBO1L8X"/>
        <s v="R2Z21OHZH69ASO,R3SYP2PI42JEC,R2YFP1LKOMNN5J,R33NMVBM2NHVRJ,RQCGOLYO4S7UF,R3NI7GYUBF68Y7,R2XGVVTMBU4PQP,RC2P508NWBM5I"/>
        <s v="R46KBLJ4XGT53,R3MF95QMC31H35,ROL6AMVOS7M31,RQ5130GKWN0HP,R32BWJB87WA6L9,R2MGDWN8G3RSC2,R388CGQNXAHDE2,R265Q8SU92ZX8Q"/>
        <s v="RUQ8WLFE1FRJ2,R3INJM16FB1HRU,R2SK87JCLEZXU5,R2ETO1K77ZMSKV,R2H68423RYLXB,R1WFAYRPS9QE0I,R3G4YE2Z67KWF,R10VUNRCJ444H"/>
        <s v="RZK0M87UXFG2,R3AZ8CAEQNP5IQ,R129CVNZPQBGK3,R1ENQGYVMS224D,RFZOVKT1IXFRY,R1SI1FFO31ZKVB,R2AMJ2PSF5B54Y,R5IR2JMR7OMZK"/>
        <s v="RU4VUDDZCAKWJ,R3F278LDDKWR82,R1NBKTUA3TDF0X,R1SXNGZHUU7T1A,R19G9M4DV85UZR,RI0WQOZ9OHFQR,RMHY4XGSZT7UR,R84PM9B4EXEQX"/>
        <s v="R1OMQV5UFU8OAK,R1ZKAUAWGCN68M,R372LY89QNU1WS,RSZSH0XP6FHXL,R1QBFW8U0VSW9,RCX3IHOVKD69A,R3PESF4URSOFRC,R15SV1BX6S6PS9"/>
        <s v="RZU7M4VT3VR9I,R34QGD0WN73BME,R3GPSO444Z45JY,R8V5HHELYQBN5,R1G5OOXJUH8OOQ,R1PJIEUCR1A06F,R2401CXS8NQ487,R2S7S3AL8MC5ZU"/>
        <s v="RRXL16HKP2N8T,R393T7L96T42QM,R1AKC2C4ZC3TTS,R2HZAE8933X17E,R3R9U30Y3LL03Z,R3MQR2IAST1ABB,R1HZ9B0WMCF7N2,RKFAA9SRDAAR0"/>
        <s v="R36XQGHL3TG2S2,R2KHO4ECNAVNOO,RHTRI5KXL3B0G,R1WKGP3JNWFPZA,RIVY9LOY4XDM8,R15QNG3FMT58V5,R27HZ0L7SXVFCU,R2WA1A30690THA"/>
        <s v="R2ED9VEPT3A38F,R2TW58C4LDA0HB,R2FV708D23KCXU,R1ASXINH1OT6DR,R3E1ULB5JMK8M8,R5HEJW9MXSBSN,R1JLHUKHV02599,R3QWATH0CEY9UB"/>
        <s v="R1ZMYNJKIPID9R,R21HYR2IZWHCTU,RF3YHF01ASGWA,R10AUP1PXSZ48T,R2BF4IQECR3SFS,R1QSF7UGCDTRKX,R3DE0HC1JNBC6C,RLPLHEPRNO61J"/>
        <s v="R2VFXFP75ZPQF6,R31BYR22O09BLQ,RKMFDAV9I8Z3,R3VO2OQU0NX1GE,R3H4WLHQYRTZ3H,REW2CYD532JB3,R1QTUL5N1ZE9S3,R15FMRVH2UDP2X"/>
        <s v="R29R1TCYOAWFAX,RIIZL921VLEN2,R3H6WPGK1I39B6,R2QHCEASALRHYF,RQ1YOGR9ENQ0S,R218PBX172UQIP,RRQXXW3ICBFQF,ROR9XQ354KNW2"/>
        <s v="RUGMBPEU1O5TW,R8ZNW2WNUSCA3,R19M1F36BH6M45,R3CP5684696DX2,R4F8T565MXCHD,RRBQIRD7QU74J,R2WL65WCEQTHQX,R7D8YGIM2DO6R"/>
        <s v="R39PYNXMLNEIYW,R3AMNR0LJWNAUU,R2P5M80U8OL9OQ,R6IL66UV4Q64X,R1T1HIPZYE4LDI,R387TYNEGM23O8,R337P06I7YZ3FT,R2MI5HSUR25XG2"/>
        <s v="R2JBBXANAGGS7E,R1YGEHICFHX12U,R3HUGR7IWPGRAN,R1KVE2R9JJGTG,R1F56P7OJH1IMZ,R3AWFIALUK2HLQ,R2LMBFFKJ27EKX,R175DY4RNX6VZB"/>
        <s v="R3E4HUJ56AF24X,R3SEMQ02KZ7NN5,R3JNI0V7L0UEHY,R1PDJF9WLDOJZS,R3O35YTLY12KW4,R2U39FEDPQZCPN,R3R825GTA0F2EB,R3IAO81DOA9DOK"/>
        <s v="R20RA7F53RKEWU,RX5JXI5MY648T,R1P43OQ1EQ8EIT,R18PMGZTANNTV7,R1UZ4DMD2H0S1H,R1I1N1NYQ2TMVX,R3CZD69S9SFWJT,R3IRM4HQ0TXTJB"/>
        <s v="R1UJCPI3A1IO62,R2PYJXSSG9BFTD,R16SXX1OBUEAMB,R4TFLMVQ5UVRJ,R8DMW17GQ6AOQ,R2Z1QU2RURR98B,R1FYTHP32JRK5P,RY5MNH5OG5MSW"/>
        <s v="R2GGV4P4HG0X8B,R53JNVT67N0WC,R9UERN9FGRIX9,R2US3C091Y5ARU,R2HO7NRHHFVU0C,R2KPHXYR0CVC3R,RTBK03ZGZJSAC,RFDIHHBHV6149"/>
        <s v="R1Y4ORK41SINB2,R1DEEK0SEY9KIW,R775RLGKXA7Q2,R1TH605MW6JF29,R2YDUZ60H7T4FV,R1R5N0IDIGA9IS,R363W0SG39I6Q6,R3B5WOO3V8JJ4F"/>
        <s v="RJQS7P8SU8IWQ,R1UGY1AUWR3H1S,REGWIUI7EJ0IS,RIOXEFPBH3GVJ,RUMYIU0ZZG3K,RGCN4QA7Y5QFL,R3KVIR3Y8WBEXP,R3R7EC2HWX3X1Z"/>
        <s v="R7CW64V48YJHE,R185CPLU005RPS,R2R70NKW75DZAS,R35JH5KY58ZD3J,R2FP9LR97EC5QQ,R1O1AW1X4YELU8,R2SQF9ZS59MZZ3,R12CEDLFCKZMHZ"/>
        <s v="R2RT36U5W9GRK6,R35V054572FNTJ,R1INLMM4RCIDYQ,R32UWFLL51XWFR,R2E6JL1IPA492E,R37EXJUBHQPY55,RU09H6AAVSB29,R21KXH46RVA6RM"/>
        <s v="R1T19FVDX8Z7T2,R1E1AMYN17K7HJ,R20AXB80IQO0DK,R2N3QQAXIBYD1U,R23O6CFX5FQGEH,R28PM4P5ZGL5B9,R3I7005LCPIHBK,R14X0EVJHHB3B1"/>
        <s v="R1ORJ2TKW4MHLY,R1ENNLA4ML94UZ,R2BTEV9E0OA1I7,R2QYFQOWFQ5N9A,R1OFN67CO7XLBV,R3H8FPIBYNXMGC,R1723NE9TCCXVP,R2B8M2FRBIDGX9"/>
        <s v="R2B84AYCEVIUNW,RMWY1UTR0CJR3,RMA1TQHKE89WV,R2FS78A2WRAN90,R15E6DDVQN9C2,R2UWUP980GHPEU,RAG8BKBQRDKAD,R34270LQWK88DA"/>
        <s v="R2KI2IDJL2BY7K,R1KYGT5PRP2IEC,R2HEJVRW7X3SPT,R2VESGVS16ALQY,R32M7U7Z9W2OU1,R1MRHN8DMJZGJY,R17V0HLP8F6QN1,R3NCHTJEG96BIG"/>
        <s v="R2PFPVD7QTRJC6,RI7CEYXWJ4WUJ,R26D8KBCMOE84W,R19IYA3EBVQNHL,R28KN014376DH8,R2MRD2AYGLWP61,RXV0W64L9ITU1,R1VBNBY9DR8FJ9"/>
        <s v="R143O8SM7QE4W5,RQBZ31QLH40O,R3KZC4ST0RAK64,R2PVFA4RIQ1WL1,R2XIVM74HXUSEW,R1C7Q0M8AFXEVH,R3A13PH3SRI7XM,RX58FZYTDEIBU"/>
        <s v="RP16HJYUCT002,R3GZTZYTLP44FR,R19XRLSCH2Y5CF,R6R86HD57LOXJ,R2X8UW5NDZWYUK,R3NED3VC2G6UB3,RNGWBEEZP77VF,R2MRS41GH0VLP0"/>
        <s v="RSB9VP4KY975L,RIV5YY3MLWNHU,RHJIGY0KORSEO,R1FNYNKTOZYQOM,RQFE7KDITY77S,R2107RZYEL68HX,R3KNMX723Q8CWZ,R254VXG5JSSX0W"/>
        <s v="R39Q2Y79MM9SWK,R3079BG1NIH6MB,R29A31ZELTZNJM,RQ7XAO5UTJQZT,R223OFAZGIK4X7,R27WMZV25K3TN1,R302QB4GVL3F8T,RBZRSE5J6HCF3"/>
        <s v="R8C32TJ4LFEH2,R1PEE4BCM8AE46,R2H8MA3JJ3KWBS,R1YMUX3PF91A1L,R32ZAHCTMN2A02,R21Q1UO7WME33S,R1HJB9OT30WHJL,R24NYI1HOKDQ1W"/>
        <s v="R1JB53IQ0AXIHW,RPKOAVSXXPSKU,R3AIW6ZYB8OS8W,R1FANNDP3KWHH8,R2ESITUL5GM8WX,R39Y7SUMSOWEBW,R6EAH6XUMX4SX,RXPO6LV61TV1T"/>
        <s v="R2IMGTYKPMXP4N,R2LP7PV1I0Z1V0,R33UGZXCUN1PDT,RH2ODFAELL6ID,R1LSVKDGASJ3ZX,R14FNF4GQL91JN,R2YT02USWR83PT,R81KUPKOTEI6J"/>
        <s v="RET6MLCT292IA,R28KTF1812QBSY,RSQKDGLTZET66,R27B4L6ORUNWP0,RVAY1H2CHPFD5,R3H5NH63Y26SZ7,R2OQU5R4OZWFTT,R3UXSYW0X740ED"/>
        <s v="R37O1AOVLZR8TU,RUYL5687EN2BX,R8U5WNK0AIG7Y,R3H9P56ULTAQPF,R30PHBPIAKX58X,R21C69PPTIH20R,R32PBJHMTKPBKA,R15OREDN2ZTOEY"/>
        <s v="R3RNBI15LHZP4A,RISUZF7W6LE2K,R10FSXTXXK9XYF,R2BQKY1TVJYAS6,R3471IKLH5WNBP,RSL3RF7SXG9CZ,RT90DRDTG154I,RGXQJUL1WL355"/>
        <s v="R3QXJLS2BDGPZU,R2ZQ7IF3YXTAYB,RB59C2UES2IGE,RCRYJ6I1OC3S4,R3CJKWJKEQBO76,R2EYE183J6PMG0,R22S9G5EXHE6L5,RXTN6L62R1AU0"/>
        <s v="R278Z7QRKL9FVR,R3GXAQ1UB2M9YQ,R3PVGKMU58BIN3,R3FCVJEGVHP86V,R3T10F5XX7DYJ8,R336MX0EBVUGIL,R2EYFONXLL6M0H,R1MZ8SNMN1RGHO"/>
        <s v="R1ERT7AXR5RE2,R1OBNL676FOQDS,R3FYTFWQDO4FYY,R2VQ9R0Y5A3Y9M,R88P3ETAAIQ4M,R2T4IOSJDUMW7R,R3U82K5ODIGUF6,R2H41QRZLGX98E"/>
        <s v="R18AG9M9HHC6RB,R3AQT2WK20V0JD,R10LMVOXP4TLSA,RBEWSTPDQYHFQ,R1G8K5ZMYOL0YS,R38235O5C7I4YE,R3861NUR0UF7SN,R2OM14SFAPVT51"/>
        <s v="R1T4TKPYU5EJCB,R1D38AX8G0RVNS,R1KHCRDEEREQG7,R396UL83OTSD8F,R3CY781PK5CB8A,RBCCWRI4IUHH5,R2K7JYQMGQ31YJ,R3P0GJ4V5HPF2M"/>
        <s v="R39KVWDTJLV7UW,R1WL0UPYXNV0DD,R2PGY7OWESCS6I,R26LH8QOEED5O0,R10DQL9ALWH0DB,R1C3VSMXFDAFH3,R19F1VFEULFO9,R1U4HHWBLSHIIC"/>
        <s v="R1AY8EXPHPWDDR,R24503W0UJGTMU,R27P97SD5T4MUX,R11RMBECT7059U,R3RA6FKE9WX9CM,R1EG7C09VOFN8O,R18T3RD211CPKE,R1Q9BAGEC9G5VN"/>
        <s v="R2UVKVQN13D4BP,ROIDOHU6ZPBY6,RVYETD2GBOPL1,R35DGGWKAGGN7H,R2NH2WT3ZLS63K,R29HIGIR59F1T6,R2G5PWMPUJRZK5,R3LMAD40N5XICA"/>
        <s v="R2556DFD2ZXACT,RT20S82LT3HZF,R5PBZ2AGECCNG,R1XSSAS2EQFOVQ,R2HJ4MWS6TL6WQ,RVBQL14APCWFY,R2WCBDYBF6XI7R,R9MK42KRU62FP"/>
        <s v="R2DRWYU4KRZG8M,R2C4X2752MM324,R2XH62C0OMV1KN,RHNRKZTFXDK89,R4KUI529XXAL5,R2YBU1X775PBO7,R2SP06FB7XB3NM,R3TQ721HDLL0UC"/>
        <s v="R3FQZ41R2YXT87,R2G63AMNXO48U6,RD1855R8RRSKW,R22BXITISJ2V98,R1ZGPABQCCVHXY,R216MY341QMRQE,R1OKN1Z9UGIGNG,R1E6XVW96KXGKP"/>
        <s v="R1XLI27TRADFPX,R7BJF3442UAD5,R3G24OOLVH7NPF,R12IKB9O73E02,R2ACTXOL3JK11B,R1TI7GK9XO06OA,R1AP03CT7J9XZY,R1DYZ7SHA1FWJ0"/>
        <s v="R1KPESOANRAUT2,R2765UCQGUXR8Z,R1MIY4MLC7OEMH,R13HF7067D65NX,R2GFTD22MUWJXJ,R22XIU2YN41JLY,R3Q3101C0DYUP7,R3V7O33VH25ONB"/>
        <s v="RXQTOG0MDLE3A,R1VHBXS1C5UHWA,R2B1K6QHH8HZMB,R1HDUYLE83VR3D,R8R0S99ZI0KQV,R3E4NAR8EOM44W,R3R6G8YFZJEHDX,R2GX99LZCQPVTB"/>
        <s v="R2GUYHS0CU32OU,R3TKVWL3ZLGJ2L,R1EC5MKPYJIUG3,R3MLY4J9APFPSY,R1Q2LLFMPBKRC5,R10RLPU4M73CP6,R34MKCOD6O491E,R3R6D9TUIP8SNV"/>
        <s v="R2QV1JD5V8C2S1,RG4C2KF3ZRM0O,R2W29VY8NK4944,R1CND8STT3PIJ9,R28HD6AAAURKH9,R1YCVCHRY2S75S,R3HTDIUAXMK62H,ROTGU2DMM6OU0"/>
        <s v="RD6OIJUG0R241,R3EUJ7A6LG8X7V,R1DWGT4USEVGYK,R187KH5XJBPS86,R2XYH31E9NK0GU,RDYNZZPHU7SZK,R2MR0DYZVFN3HA,R3PV91U8ZYN5DU"/>
        <s v="R3NB1CQXEVVQIT,R2I6VLGIXFKKU,R1G8SZJG03IY67,R2A1KUYD1M88Q4,R6TRKFTKS65XK,R1QNTQB56PMUJL,RMRNID3H5V0O4,R18D5AL11YJ9ON"/>
        <s v="R1AJ6U452B6VPM,RAPJSV76BEX8A,RZV4F09ALESRQ,R14QZDM2M04IAH,R23U8C99ZSTVP,R17KECO74AO7FC,R3HC5G436ZWUNB,ROOYF4SUB0DMH"/>
        <s v="R3JRQ21J8LHK67,R2100TLJUT7YQM,R12XEPS4NQ1XIR,R2QO6YC2WQ78Y4,R3HTM8I9Y12U7R,R2X56GH9II23XQ,R975UDYN89ORH,R1G9Y353J4EWAK"/>
        <s v="R2U4L5Y1EI2L9P,R17YBU9W32A30N,R29OI40B53G6UK,R3LHAFK1QLQHX,RQXZDM0PKSCMS,RKN5ISCXXFA4B,R2V6JCQJ8NFGYI,RAH387U1B1AFN"/>
        <s v="RXTFUL32UVMBF,RKILLVCVGFROD,R2JYW5X6BHMXBV,R18M0I706P5O3,RCG0RE5G16O10,R1CRK2KTT4Z4C5,R28M2PKJ99LPKF,R35HIF5EVQDYIM"/>
        <s v="R2W6BKEVXNT3N,R1W63TB4MX8482,R28EZ6Q89SHMHD,R1D7A93DR9F1F8,R3GZGLWVKTBWY0,R1VY2XWEWPHWWO,R2I50QOEBLLIHS,R2U71462QVBEYX"/>
        <s v="R2AE3BN2Y58N55,R6YVRITBSRECR,R232KD83Q3MVML,R23FRK2ABESQGU,R3NE24KAHO8M69,R2PZRPBF9ZAOMA,R1DC9VBYLSSEB,R2BBEAL7JZWXYR"/>
        <s v="R1C8MVU3EIX56Y,R10RUXC7JD5S4I,R1AFBZ5PYTHO1Z,R3GQL7YKAFJMEN,R3B6H5JPG134KN,RUG04XHXRXK95,R2Q1OYOIJI5673,RJX2WGB0X99SY"/>
        <s v="R2155066OFZ3WE,R3W47CO2GVMAVC,R1MZ1L3RMRV8LO,R3NWHW7PI02GUJ,RNYLV1SZDEPLA,RAXNC3YTW25AS,R3UJT1TH1470HU,R10W1YYH1W8HQ1"/>
        <s v="RM6F2CS52ASGD,RTFZIQRITFCIV,R32FXB6GR3QTL0,R22YPCRTDOIQDE,R35AWS6LOXIHFR,RE4SLVEI48Q4Z,R325EKU2FKEM30,R1JRI27AL0H5MD"/>
        <s v="R3CX62IV0TSF01,R2K650XLDC67WC,RIL3X4K17UXMZ,RSOVJCRH662YN,R20C8843BM8Z3U,R2WQI4JZU8FHJA,R47YX2LMQDMCL,R2Y2GMH611HDB2"/>
        <s v="R2OV4KZZ6XRELD,R2NCVAGOIOJ3T9,R3IT25FXKUMTLG,R11NV4VR04QD1Q,R23TFS98AJGVBP,RLO8C2QNQ5TH,R15DH1CRJ7FWKD,R35TV0FXFCYQ7I"/>
        <s v="R7PI4N37TBENX,R3I2QVDWKPGC9X,R2LQQ6C82WI6BM,R3FO563J6UPF3T,R24CIFW4SYVOYS,RU9KVASNZ0OC3,R1OQURWFW1ZVPV,R2CKGXKYTAVL1F"/>
        <s v="R3G68H04E1SWMO,RQPUD710DM4CJ,R3LKDTQ3F3YBBP,R2I80SWXJJ8NVS,RLJKQ3A9HU77X,R2LZZWYUQPL9MH,R2KNV63N41W1CA,R2YEAAIS3ZXXW4"/>
        <s v="R1NNND9Z9O7ZFX,RI4YG0LQODJ1Z,R2RJKDVMA6HJAF,R1CK70KKIQTXQY,R1MU7OXDCRE59A,R3OUTRCSE95S7U,R1H2SUFJGR1SC5,R3O0A0XNHT8365"/>
        <s v="R2QFJ90TFMGE4S,R35KQ2BQ7TKJS8,RBD5L7F8BAR71,R1ZYMEO92ST8E2,R1DLFFF7N1G9JT,RYJAAGZ3I6ERK,R33ND5PEC4ILD9,R2N2T71KGYJX0"/>
        <s v="RFFLKG1LJ0XOI,R8X3CAMJEQANF,R31072TMP1DQYQ,R1YNKT2ZV9UMI9,R39R9TDUJOXVNW,R310CKEQ2EYBD8,R2ZRRP5SOEP2S6,R2FADI2UFYIDMF"/>
        <s v="R3QLOAFS794JE2,R3N8H6JX73IGQM,RR2G573NOMISE,R1710I0LBXO0RZ,RSAY82S1YEY1A,R3T3F038IAP2Z5,R2E19RVGQBXFIY,R20HG64QT9A05Z"/>
        <s v="R1ZMG6JMM25J27,R1EUV4ATCRZ8QQ,R2PKQZQ27VFBPN,R2DVP7WSMPM39C,R1T9AFIN8C42UZ,R1F39THH27Q2Z,R1JSV6H34UH2MI,R1FEDIXZYRE83X"/>
        <s v="R2UUBE6SD6DQ9Y,RYT31I1KBXJ0V,R4JW61N9AEDHA,R2DFCN1ASN82RE,R8FKFWXGMFKWC,RS75WH30OYOY3,R2SK1NLKEM8K2X,R3EIW26LRB8R4P"/>
        <s v="RPGQI0SP1LWQD,RQ38JN12KFAGP,R3HYEK5C8SAQU7,R3B1AQRLPRCM0G,R2ZAAKRLUZBNOY,RINQEFDY3172H,R3S8DLWTVTZT74,R2889VE9YMT0EZ"/>
        <s v="R2RV2M8NMHN3R6,R39R9NAW42YGZ7,R1P3SC4CEA50V1,R3KY61SBMDJ6HG,R1BGEH7KGHJ9CN,RDTNEEMI8KLO0,RMYMTG7HATYTR,R39FEOFYNQ8VY"/>
        <s v="R19ER862292N5Q,R21RA48Q90YTS4,R1XDQKBJ04AVJP,R2IZBKO6011QXE,R1D7K5GBWOXM3R,ROWQXDKTB82ZR,R18XNHDAT5U193,R1QOW7Y2I3X8LQ"/>
        <s v="R1QL22IXTM3HYM,R2BCCQQCMW4X56,R8MW9P91PIMJ3,R1IR8LR4A6GBLG,RO0DFX54L3NCC,R1KTHYCCXHUBFI,R19DP6TCU06P4W,R30Y585J7G8SHZ"/>
        <s v="R35S3FG2J2TJAM,R14JYWLSY6VOZW,R10TNWC8M5M8E9,R1YCJPR648EPXQ,R1ZR7S45YOQHKX,R23T81UVKR2YSW,R1YGKMW5AF14T9,R30ID8UXCDX35K"/>
        <s v="R1NAAWWJ35RMQR,R3S2CEY1ZBAKJJ,R38NYOW9S7HMO0,R3HDEMCCETO0EJ,R2NU3DH06WH2AY,R2Y5029I4S9DKF,RSJC3VP7IBJJY,R2IBCZ7N2I5JI4"/>
        <s v="R3K3LMO7VBZ15E,RIMQ7KGAFAY45,R1KDTPUO1RHWGT,RNJPU360H19UG,RRC1X279O3BYB,R3TS5E690D6AFF,R3S2E5C2I6JD1P,R1JSM9LLIPIPIE"/>
        <s v="R8MWH2C3FSEK3,R38S0MZVLY0VRM,RFMS5SU0JSYPQ,REHZI4HEMEHJV,R142J5WJGIJ8CO,R2Q5B4SXB4J04I,R1HBTSY0F2IO9D,R3P3N5PQLDHLYS"/>
        <s v="R1P8LA1US4WV0S,R13BIW8MBG5VX1,RPJVB23K2QB2Z,R2AH0ULO6G9Q9B,R3EVYZ8A3LVBC9,R3QWMJ5DS2A0B9,R1V4PTSXK0QY54,ROUIP06IT2CPE"/>
        <s v="R252H4TFMWK9L7,R3SAFGRVGD7GTV,R1FVCFYT4SGY76,R2437QVPEQFXQ6,R2H5VGCES0DGQY,R1DO5MB8H8GCUI,R10I87E4DVQPCL,R39U1YGSKUXRN6"/>
        <s v="R1XME75YUKM2OB,RZ4IS44C3AS2F,RDD5TKKRXAHI6,R3IYQJAV7Z3IIJ,R1OUFD8RNQEGRO,RUTSM8SFB6IK1,RD1I9V3J84SRN,R19Y060OGX1449"/>
        <s v="R1NAJ7CT76Z9SF,R17L9205IYOD,R2GAKH6NBQPCFV,R12VH0YMA85Z6G,R241P9DGAUL3DX,R3GYBSPX62MJ3L,R2YP7C5YQJME2G,R2HJ98L0OHC1I4"/>
        <s v="R30SWI8U6K7PDR,R2K3WL7JFGLDI,R2WXWZRPAKQ1GP,R29PWDI4WOF8FK,R26V2X161L8NR5,R3B4VBD2NKURWM,R3A6QVJ73S0FLJ,RSP7D739UWRFL"/>
        <s v="R3DIC1PKBZ9GQG,RWMXE334TZ0PH,R39LOZ2XWCT0YP,R3VHQRRATDBKW3,RX4PUH3NZTZHT,R2VQDV7DN7CU5W,R14X4SYV6YO5SV,RAXXIP39FK2ZL"/>
        <s v="R3V5B4OYIG9WX6,R287NQW44CH5BZ,RL140F6KGYTH4,R2D7WN5M1VMOJZ,R2D5P5WYK76VHV,RH7OQL4IKCOHR,R3O343FKFZ25X1,R396V5FTETX0DC"/>
        <s v="R2YKA1GGN5SFQE,RTTEA9QADDEHQ,R1BDGOIPZLHU2G,RM02DLDK8Q9KI,R2FJWWKXNWRCSL,R1I0EQAJVORCDA,R29U6K5WH64OHN,R1AWHL4BABVEDS"/>
        <s v="R3H4H2BLYJ8K54,R1P0BZF3X3CT7I,R2UC6S1JJBFG43,R3NEEKXGIP67K0,R1U5XLD5P7F7FU,R2A1XQCL3IR2SO,R1PQT6I4G8V4UP,R3ALX1UAMP0V5F"/>
        <s v="R14ACX2RTXLHYX,R3J3Q72YY1P7V8,RARQJ27WIF1OJ,R2TPR12UVBF64N,R22Y8NE6V63V9O,R1VZ6UI5AM70RB,R30OIQ72ROOPO7,R25BAU2IP6DAPW"/>
        <s v="R1D9RWNUO50OL2,R3UBUQT5L25WJV,R41I3GR7DNRBK,R3JJ8CIALK6GJI,R2B50JTABPD6LS,R248KORTE9C15N,R26RTMICLY2WE5,R1DZ4NVSGNARIJ"/>
        <s v="R1VCGAPSS4LWYQ,R3DS8EL4VV5LS6,R28MH1Y6O92EOP,R2LSJ2G7AP9NOB,R1PQZNZQJTBMBQ,RWTE7DKXWTMG4,R28PL0MBBIPZ4K,RB89710Z7M8OV"/>
        <s v="R1REJSSQVMNGVO,R33WYRQ1J4RZHO,R3ECO7HPNMHBTT,R1GORSR46QQ6SN,R1O350T6VW5RR3,R2BXJ480ZVSUMH,R28KMQ1TUV7E2Z,R3KCC7HPRPOF0C"/>
        <s v="R3MQME1SHOPH91,R2NP5Z355ZHRS5,R31UEUZ7SSSMWI,R12LCASDHZOB5X,RLBAK5CT8NA03,R3RU9Y16IO9WEC,RWDHPQP1486KE,R38QX86OPW8QSV"/>
        <s v="RS38MZA2FG7HF,R16MYN6NAOIILL,R2ZFTAZ2P1OHB1,R1EBMHE2BXR1ZF,R2Z9OI179SYEC3,R1QYUQNHKB4A2N,R1DEIU4ZMKS7RY,R191UM8SYHWUQ1"/>
        <s v="R2700E7W1TZOD3,RJYAUT0FRKDMB,RL8FH0EY6MYW2,R3LQZ1MVHYQ0AH,RA44P2P2I6OAT,R1RY147GD1ET8M,RYTQA3YC8EVSL,R2UK87WTHHEQLI"/>
        <s v="RN9VBZPCHG67H,RSK3T9GASN96L,RPWBSG3KWA82A,RWGY8K9HNDNRU,R3L1XUQPJ929C7,R2XKLKC7UXH808,RM4IBEHSZRD8V,RAZEY6CB0C851"/>
        <s v="R3VOHGBLWI7YD3,RHFB5XTT2UM3K,R2L7XKQS97BFMT,R2KF02T0Q3ZKXV,R3HDI961AWUXP3,R2W2JH4PRGQ6DD,R200U4666Y0M6S,RIGD9PRAW6OA7"/>
        <s v="R3W4R95XAZYMHH,R2YRO4XIULCK99,R1ZVNKQLPAUPBF,R13W8DDVDXK6T5,R2IPFX7782Q30U,R3LN2K5C6IXQJN,R2TEQS2T0L15D8,RE17RGP11IXFB"/>
        <s v="R3AZDEK3MQA3RA,RXF3HCCBWV0VB,R6CVYFDUXBS36,R1QMN1WQJIWAB7,R2MOVGGWRV4ZPE,R2Z00XYFTN4T2Y,R294UWCBOTKD8H,R3NPDCAH895UHB"/>
        <s v="R20RBRZ0WEUJT9,ROKIFK9R2ISSE,R30EEG2FNJSN5I,R2ZC03S4QXOW4Y,R186H8YW34BQD5,R10NC3D321N59G,REKF75G4SOAOX,R2G0ZT4JQX322I"/>
        <s v="R26QIZZV7XHNIM,R1GG4OCTVMJ08P,R17YPP58KBZRVP,R2KAS4LGHND8IP,R1R2V16C9M5EE5,R3JFQAZ34O319C,R24Z5Y8NGE1CA4,R3QQUAIJT1HNL4"/>
        <s v="R3573XWMBZ88LW,RYNFBD6U8G0VG,R2NLFJL73LNWXM,R1DOYFCE2U82WE,ROTYDHVA4QC9L,R314WOWD2JI7BC,RFMW7AV5SCYI4,R17OEBPM77XXFS"/>
        <s v="R1FKOKZ3HHKJBZ,R2WNMZI1EXTA0H,RCA1M3W4RIXUR,R3BKCLL6D7ZLIX,REVSR0ILY3547,R15W5KMQB95IV5,R10PB68FRUHT5V,R3TLCE9JSBU3UP"/>
        <s v="R31X4I2TGYDUN8,R27PTCIK04AE46,R23U630I51IZTI,R3TLR3XSHP0UH9,R2RP5UV7LX3QTF,R3W3H7WY3GXGHM,R158W5SZQQ5YSS,R1OT133BOUEYND"/>
        <s v="R1RXFMVZ8EKN3Q,R2YX4PL3F59OHC,RUDJ9ISAQDD3B,R308RAFFO7RANL,R2AV85XOQ7KR6O,R1ZFK8N1J8X6BY,R18VD7VF8AEMCV,R35JPXHI3F33IB"/>
        <s v="R20SPV6WPX1ZU1,RXRM37GL3SHHH,R1LU6AOHGKF97O,R15V75C4M038Q1,R1Q4Q235B1LFNX,R38UQB68VZ4SUY,R2YTO8AY71C7JE,R35LRIA95CG65D"/>
        <s v="R1O6L77S7X03S7,R2714TT5OK4DYJ,R2DVBD9OKCAEB5,R1TDHOL1G54W34,R1PL89R0J82DJV,R3JN6JLZWEUALK,R1G925OR87GNKK,R2K0I7QPBWG1D"/>
        <s v="R32VTB32ABV5KD,R6MP28BOL57KT,R2EAVEVO5QBCY0,R2RGL2ER7IIAIM,R14FBKM06QD50M,R1LYEOV92R84LX,R2DQHH5ZDEIZF7,R20YKGEYEPCEGL"/>
        <s v="R239FYUEOVD16B,R1LTT7I3WIEJOM,R1RVGK0UX9CXVV,RRKJ8FMQW12HS,R23NICBEXCSAO3,R1UQW9R4RDH3P8,RNWY4IN06HR5S,R7BSCX0SA1OQ9"/>
        <s v="R39DB3OJGB156P,R3SS4A3ZPHNIS3,R35PA44HZ71501,R8FCL3C8MXBOU,R1KKVZ2RMAQXRO,R1RGEWDBRHHG1G,R31DZYVAC4G3AB,R2XB4D0L7GYIJM"/>
        <s v="R2Q04IXOK0RA34,R2GRUN8Y7IDUPT,R1X7VRLKNOLTGJ,R351RRLG83JZDV,R18W7JDXECM6J5,RPU9M945SJ641,RTYY30I8B4PS4"/>
        <s v="R2IKZK0CHQ08WM,RGU29XK250TD5,R29P8YX2GHMMNH,R2XHYS27FFFDC0,R2H3LRA8OB7ZUF,R1E9O49QVK1MOR,RUO5Z5INF7INR,R2LRYN93E4OFJK"/>
        <s v="R3IAV5LSI3J7ME,RQRYBRNF648MR,R2TVUO2ZZ7TXFC,R1KGPK8S5IYLBR,R40G9679B3M95,R1BV2CXD5S6CGL,RNE99IXSFU1NV,R3OVGAKIXHYTLX"/>
        <s v="R3ZXPPAOL3P9C,R50YC789QBGLM,R17IHHWVFSBEZZ,R3VH5ITHUL3GUT,R36V21B0F30IAW,R22ISA1UVT45QP,R3RD0LCTRTMC3M,R1TWNRM3JLQ2JF"/>
        <s v="R1BR8BOPOWGU0F,R3EATDEV562Z39,R1BISP21J4W67Z,R371Z2WNIHW6BE,R1DUEJXRERZVJ9,R1C2TIDQCPNW4A,R1KWEO556IO34F,R2Z4EQK80846LQ"/>
        <s v="R2YFSMMIRV8IPD,R27QQGJOAE6DGX,R2ERM6UKGXZ0JU,R25VZN18D8ZKXO,R2I9QXQ7GDNCHK,R2EQ5AV50NYVRH,R1AQZR852OXC6W,RVC7CUNCVWKT0"/>
        <s v="R1YVS42PE19S0D,R3DONAXVXXHGDY,R6PIB7C4JS214,R1IUZ4ZBSB7KQ2,R2LJBGGLXY8MMO,R2LXCMNDSZ18EC,RTNR1AFNBXK4C,R14X6K190U5P2"/>
        <s v="R3MO3QMPSUEAFJ,R37HBU7GG0NMAJ,RH2BUJWJ3T5M0,R2RVGCZP1PX921,R1WXGPSPH00BY2,RE95R60UIR3E4,R38ZY743BJSLS4,RZ8SZSYKJ5VFG"/>
        <s v="RN09522VLQZIP,RCXEZXWETXG3,R3NJ39MOXXHP2D,R350NLPEFNPHPG,R1P56R44Z4N1H6,R3PQCDKA1JZC5J,RF5IPHWYF1726,R1ABBZP8P5GKQD"/>
        <s v="RJRMSM1RS2W29,R1FUD6WTEWE55Z,R4GY3NDK1NKOJ,R38TZP7WV0VCU6,R181U3E7BIFOGL,R2DYRVQL68LUYF,R384I01GDFXYKP,R2PHC69QRUFILG"/>
        <s v="R2OJRVFVJPY47O,RP2NLPF4P8159,RUN7GUB7PBBO2,R1J414M799OFD8,RBS3PPFKHIUVE,RCG667UMY43KY,R3EVGRFBPYMO0H,R21NZ6B0QHBVXN"/>
        <s v="R1G81NIXTA4Q20,RZWZCWS5OSBP1,R2W1MPYI9H8S4T,R3MNP5J7S2T1YC,R9I0QZ1U8YU92,R226UNRVT8C1UE,R7A4EU8NKCTXI,R3KLYYUBC7THAD"/>
        <s v="R9PTPIYPJWRIL,R8LD3TIJ6NJ6U,R1T72BEQOOS87D,R1WE2LG38IKMZL,R8K3FFKBEQUL8,REYYFWWGQT2H1,R2HU2LG1GPCLZ8,R2FQGWWXRQC54V"/>
        <s v="RJP1JLG2KKDYM,RBF9VE36ZHRYW,RK5XMFM6GJ9ZP,R39LNRL9C8WCMD,R13YBJ0OTSIBZ,R3SDFVG2YU1A0K,R2PZVYUJIMAYM5,R2CXLZ0YOR6NZU"/>
        <s v="R2NB2K5XC70FKP,R3623Q21H3MKP6,R1XVC6NEYU3ZHV,RNFY9ZYM6195O,R3TUSIFSD4QCKJ,R22PD5EXXTFXP,R1LXC8W3AJAQ3I,R3U0OEWBKIO5Z3"/>
        <s v="R3J8OMTJB5P038,R1ZFZHJQD4WTQL,R3U6Q310IX6DDS,RON8WF9GCAV06,R3A03VLDTWQIFH,RL4BDAUF747PA,R1RUG6JNEQNLSV,R3TQ0TEJ67VL2V"/>
        <s v="R3NINARQVMB04K,R3V669AZP1XAAF,R20I705WTEEW1V,RY83C96248L5V,R26RSSJWPNLVT2,R19L3YHA555YWV,R1ZAZH2LQQV1BO,R2X7KQZQ9OM9SP"/>
        <s v="RGQ39S8C5PP47,R3EJOUTC62KKUN,RJ8QD3DJEQ5JN,RW1HT9YU7JHSI,R1AP7ME9Q3JURN,R1TOT1Q6G43B7U,RH7QC8KMYJACT,R1HRQS0EW6WD1C"/>
        <s v="R3RTCJ45K1TVI5,R2TNNBN083XH9K,R2FLP6EL0L0JOS,R1RLWIOVF1FTHT,R9N90QYWD7OVZ,R1J6WTXOR5BCPR,RGAWUJYXKIWME,R3L2SDIE2FLY0Z"/>
        <s v="R26QLWXRSR9RZS,R1JQYEGHAEV3LM,R6JXH6RLGD3NV,R30RWR4U1S29DD,R10QFC3QA5200V,R379I7FFI2OSHR,R3DQ86RMYHDHKS,R1YL8BCUH3Z6IN"/>
        <s v="R10FUJSCR3VYHY,R2Y8B5LQ5HLACQ,R3BC8GS9GGMBTI,R2BO0XUUDY4ZA3,RN23FCU4EP3F3,RDGNXFM923PG4,R26PGAI8JKY8XB,R381CGOL80J2QM"/>
        <s v="R2NSLKFF9N8OO1,R3PPFDE9PF1D66,R3T8UTHQS6VMTK,R3IPQ2YEN9J842,R1LAN9221WZNQC,R3KG6USWG4FNQI,RN4ZPVL2G6BXG,R3F2DEWHYVNK10"/>
        <s v="R2E3GV1LFGQNFD,R3IM6TBVGY4SYQ,R236B8Q3BSGZJ7,RO9KNXZ2RH2TI,RT2VNM024LSCP,R3PRBLGHPRCZ6A,R1AYA1JIHAVM50,RR81G0GIJQKT9"/>
        <s v="RRHMKA6B4XPL7,RY4GOMU0VCJ6I,R2UUJP85K7YKSM,ROS8J8LJM2XVI,RAIDTB825PVVB,R3OQN6ALK8PU16,R2UQJ0K34UMKUX,R3G0MU15OGGN78"/>
        <s v="R1BC08IFG4REKS,R1FJKIHIO54SOW,R3JR48W2CI480,R3JH7SHSXDT1GT,R35QWAY83WL8H6,R25N2U90N2A5AS,R19AK3DT3JOE82,R210WJI15JCSRE"/>
        <s v="R37S13YALMRPGK,R2OU2YTGFEMJHE,R25SDG11W8EAU9,R2W38EQOY97N87,R2U8MOGE4JDKBF,R2CN3CX7SGEWDK,RX74XLMFH35PD,R1B861YJE8YL2B"/>
        <s v="R33ZSGGVAEU2PL,R2UWRSENOS2J8R,RB3KGEQP8LOJ1,R2GAN84BM7PMBE,RVQ4ZTYZQXEP5,R1TUZAFJG24UKV,RHHZ7GL342YDW,R1JZ7EB8RY3DOO"/>
        <s v="RYVGISVDMR782,R2SUYAKH1B3Y9A,R2A98UDM7A9PQZ,R24J0BEZA2THE5,R1PUJMNHTMHNWS,RWIBZAS0R8OND,R1042SYVJXWW5H,R1MPZFZKGIYFRW"/>
        <s v="R2K3IBMM9I3HQH,RL1H11C1J4W4U,R26GYIVCHR44IY,R2X4UKYY57A9JX,R3J71TYH2ISEUY,R3EX53W4D2TLR9,REY9RHIDKB28T,R2IYAMOBWJY5JC"/>
        <s v="R3SMQ18FRX81ZM,RM8D6XNWRSKRD,R20K0WT99IF7SW,R2HR4PDE372C8Y,R14YIMXOROB60G,R21FDK7L8Q1LUO,R2NXFE1SH67GQC,R1EYKC1W1EPYIL"/>
        <s v="R1B4X8ITOATQ0C,R5WG9NHM3YOOT,R3TAVI48RMGJX5,RILQMI1I1DYD1,R1R099R1LF5U9A,R26A4K18YPO7PL,R336HLDD03LJVQ,R21IQ39FHPMSQZ"/>
        <s v="R2CQA45JW6KW09,R175UKN3MEJOV5,R25CE9M9A1ZKSG,R39ODDV5YDGF8T,R2W5LI9FGSKNYU,RVVK1C0RQFZYV,RT8EWW3VVXA67,RL4FCGDFPX5JP"/>
        <s v="R2Z4GQU0ZVOH1G,R3JRYRMKRD0BW0,R2C5DX0ZNNX7Y5,R25A5KZD14HHJC,R2TA6MY8NIL1ZP,RX492E2N9MM6W,R2PZJ7871P6D8D,R1I8UMWC4FQ0AX"/>
        <s v="R3358EO9V9WHQ0,R18X1NBWPX45CL,R34LKJ4RXUSRS3,RXXQRRV1RLLF8,R2EEDDUJ9LA2DH,R3BA5G740XADYD,R2LB699Y251V7J,R2O7189IATRJH2"/>
        <s v="R8KWWR9D7Z8ZP,R1K9VOKVDAH1FT,R3VA611ERW9TJ2,RURQQWP8I8XS4,R19O55T880XD8U,R3CHHGYZD5QMGM,RHKJASTLGEF14,R1CD68IZMR4O62"/>
        <s v="R113XKB6ZAUQF,R2SOXALV4NB8GQ,RONEN38QVS6OD,R1SSASOUEVFGI9,R3NJ4S4NF2MA16,RCNZVZSXG9YK0,RAN94F4HUX984,R2PCQJOKH6H8MK"/>
        <s v="R18ZEYSRNCERR7,RZSF37HFFK0LN,R39D1A1FW10AMZ,R2KMCPSQCAAIEI,R31QEV79S8TQLC,R3CCT4DZ7PNCLT,RI7WWH1O32LTQ,RN9O9A0ARA83"/>
        <s v="R1PPN2ZEJNHJMZ,RQHAXYP2AT1QP,R24T21LAESQMWZ,R2DHPJ5GKKTVRH,R1H8KH8U0Z46S2,R46IEAURB1339,R15MRX4VNCKX84,R2RJ09MTLVJZ3C"/>
        <s v="R34PWVCC9VENM9,R14WKFJ1BTMD1B,RZRUE1VLMP3QK,R12RV1CVRJOA3Y,R1UVYM31CNIFTO,R2R6FPO6X0GQO4,R7D2D2BOMAUTO,R16S2JKUS18GAB"/>
        <s v="R2LQDV6ZW6PDCN,R1UOQIASAHX1RT,R1JFI2SFXY2RHT,R2E769627S4MC8,R2OJJNFKCULCQ5,R2HF7T1QUVDRRY,R301AKJI57TYXO,R3JE7DP45RMLLE"/>
        <s v="R3SSOBQITYNPKB,R3A4C1P3IDXTAD,R3W0T7AI69710R,R33EXPRT4EBMKP,R36CM7BFMNFGKB,RV1VPXNF6R439,RK6F5JOI2TI2P,R1URGIVAZHUKNJ"/>
        <s v="RKU0YNFBI9H6U,R1L56U9MGEY65D,R1RTAR9ZHEKJKA,RZ9F1LMTYQSA5,RQ6JZDYGL266A,RU423VYROXUDD,R2SX0KB6M50PZU,RWXV1G9ORG22P"/>
        <s v="R284SZGRNQQXYS,R3O2GOW05S3YSF,R28FXK3KNQP51T,R10HDAKYPSY8DY,RRHPL4BMSGAYI,R36VHNVQVB9LZQ,RM8OH7G4FEYF2,R281F6NM4QUQ2K"/>
        <s v="R3ORPP4CPI5V9S,R2M6DE07UL43TF,R37BE8EXG1TX8H,R31M0VY9OTJB9I,R2ZQ1L37VEHS9C,R2BKJHDM07WI0G,R357SWC6WSG1AM,R2H4OG72VGEPXR"/>
        <s v="RHINAF5XZTNSB,R2MV5SCZODNS7N,R29OYK770YQY7B,R2Z7DBSSRDF206,R2OXL4LSDBE7OC,R26JU6NE3CKF6P,R1G19TM00P58C,R1BI8J8CW8LH64"/>
        <s v="R2LMXNB7ADDJWB,R3V1ETN1KQ4QL2,R3GOQBMSH5MIUG,R3MDULNGS6SJBE,R73PI9VTV760M,R2B1S5L1253SQ9,R1GZGDHSXXGJHC,R1XINIJIB8NIAC"/>
        <s v="RT1WYUXVBO1SA,R1JS6GSMVKIL88,RVAITDIGNV43K,R3R8PESWWVT8XO,R2U3RDKWADJN30,RAUIJTIWYWXZO,R5IN013LBDOSD,R1214YKOSWOBHC"/>
        <s v="R1RIXV8K7LNZPG,RV401DJ0XBW51,RXUB8YDK5V29B,R39J7BNAZRV82W,R19LI8LD47VTRC,R2MH08WHCZODCE,R3FSG9EKSAV3RH,RLS3Q3GQ6V9X5"/>
        <s v="R2DIHMHOPYEASB,R24RHE9B30YXWQ,R3DYXQZQA6PPHM,R2458DMQ9C2Z4F,R36C67830VNHAA,R2GE3ZI47UVVO,R1XMBPKJ1QP1Q9,R1L6PX82T6UT6P"/>
        <s v="ROFN3NUPDY258,RIN8HIN341K9M,R3EEILWVIR596A,R212U2C7WSD2JX,R3WKLPJAQHGX0,R2KTBHHUQRW3CA,R3HHOGWJYSJSB3,R3C57OMUNT7LU5"/>
        <s v="R352VUE5QTHFFF,R2RC6R2E0OMNQ9,RJ12UME7RFM5D,R22YTLRMKBWQM,R3BTY7HUJDNKG8,R3R812J0VVBD0A,R32X1CLMKWWKDE,R12N4I2XRPP114"/>
        <s v="R3DDL2UPKQ2CK9,R2SYYU1OATVIU5,R1VM993161IYRW,R28K4Y5JF23GNU,R2KM7BT1FRZOYU,R2KQMTZQ5QCIP6,R1VWQ34O0MNDLC,R2GBEWZ5FISS7X"/>
        <s v="R3JY7DEIB727Q4,RERB22NNP18BZ,RE6LIDZ65EW5G,R1YO7O7DO2O5U6,R1A6I4INOCGWBG,R1ARO6W0N7HC7F,R1VGL0ZOWEIDPZ,R22OSYPO6IBZ8O"/>
        <s v="R2ZXDFN8U4X0T3,RD94LCPFDC5TC,R2S5WXQYTXTQYQ,R2ACY9811MRUN5,R3LCHR1A1RPV6S,RT7JIX9SX80E1,R3L8S4KNQ9XCO6,R5F8EK88EABNY"/>
        <s v="R1MI8HNTIFTDYT,R1FAUB93NWC6U5,R1Y816Y6XQ56H1,R1PHO0AIE206X2,R1HFRZM6ZBIQP8,R22N6KOWY37W1C,R14L1X0OOX0LFP,RS4WBWB5R5HX3"/>
        <s v="R17S7JVWFH1X6W,R1HINIS5AG6PXD,R3VZFLZVFVZ13G,R15TQGQAAQ9BO6,R1ESBYDNXT6O96,R1GSE3A3Y8JFOQ,R1UNAIG317Z7UH,RVYEL8OR4M003"/>
        <s v="R2HZ5T2XT2798Y,R28I6WAWTMIYM4,R3EU822EF5KFY,RAKJKLDU074QU,RS7UBBKWLI55Z,R27KBQUHQTGHED,R3F2RL6ZJQTR56,RZF02EKCFFWGK"/>
        <s v="R22ZQT5S2PIBQO,RP1O8SOYEEI2L,RUUA046AAE2O4,R9EFKXYBWPGEM,R3CVDJ2J9QIOBM,R23QZ7HVMFQB5P,R37GCUOM2FLA5S,R19K6RVW961VVG"/>
        <s v="R4YUH7EZ5DB9C,R1CIOU739KNQAX,R2KCDNY1S0C382,RCMGM5B1EHGHZ,R2IIIEMH4MYPA3,RM0CKWZYGTO62,R27N3CJ0NTDZZ2,RBNBAX3RV9RPS"/>
        <s v="R3K3UN3YSLI8K9,RE7V0E8WMQXEZ,R1G9EQA21P73JD,R3HUUS03G360Q3,R36NLGQ9NGSPCE,R1KB6EXTCM1C1H,R2YGR0FZXDNLXL,R1X3FG1SX99UKT"/>
        <s v="R21ED050VWAF23,R3EA9NKMCKHQUN,R387DPEXYRMJVW,R37X1B6A8MRS2G,R34OFX5U5EEJNN,R2RAGNI18M2ZT9,R1ZKGW1E97R6UE,R1PWCV334TATWX"/>
        <s v="R1RUKN8RB2RKOV,R2DBKFMLI7ZC68,R2935VQS8956B4,R2HNYWLYAUUF0,RPZX6OUAQAC2Q,R2M2E3K9WCOT8C,R3I4DTEZHG51AT,R3HSC8JRXPXLN5"/>
        <s v="RNEAQQCZW4BQR,R3QX33JL1X0RQ2,R190BAYCEPAT8R,R1CCAJOU1DMY14,R2KPPV8ZRKYJYF,R2N5CX7I9OROMB,RN0DQOQT1HQTW,R6EYGLUKXGGAH"/>
        <s v="R3D9U8JX5A9TUJ,R35QH8XSF5Q7Q8,R2GIERTOOHJ61Y,R1C41WPHWU3HQU,R1KWYGPK5B25QW,R29JX6DV9W8CEX,R2NC01NL944UV6,R383NYRRUUA4RG"/>
        <s v="RJ19CW7WCSFUI,R3W3PK017U6SIG,RJB32KHP5D5O3,R3POHJCTG2XX71,R1EKLLUH4KRRS9,R2S00YTPGW362,R24N5IPVE7LGCM,R2ZOR8P02Z5J8F"/>
        <s v="R1TJKL76C0W8AT,RI1F2WGK4HN7I,RC05PR7RHAM9E,R1LKX7E6XKVV27,R2FOPD4PXWCP5N,R2URWEN1QK21IU,R37JHQEP9ROA6N,R3DE3ZEHY39HOR"/>
        <s v="R2MP2RC761IOHP,R2ZSKNB3CB2RWC,R35EVJOKZHKDLL,R2HBA84L1S9KKW,RDWMFBKOBMYGY,R2Z9AE3YXBSR2C,R30A4W4FNOBF2H,R3MS03C3MG2C7C"/>
        <s v="R3JLT7LH2SOF0V,R2KT1SVXND1VWG,R24OK0MVA1SNAD,R28CT5JQ1R02CZ,RYKHQ54JHJYQB,RF0NNFS6PEPAV,R2I21A2MTQV7JX,RZ5JP629DU70F"/>
        <s v="RMD97V7ZXPVBW,R334FL43ACWCPH,R1L5CFYAFEBGQY,RM3DGSI1GEJ08,R26V5SMXYSE953,R22PXYQOJSGDO8,RMV4FW2P0WYMA,R2P66UQNR7EV9H"/>
        <s v="R20Y7L8T8S0B2V,R19O1AZBIG1F5P,R1HA5IN5GZZEKJ,R3BGLBQWLQUBW0,R2GKH9JNW12AKY,RKEC16QEHA2WT,R1A9NXDM3RASAL,R25TUXKCEEATJ0"/>
        <s v="R3KA8I1JO7VWHM,RGN972IS97APK,R19V3GRW0VRBAC,RAXEY84M4ISW1,R1PSYUMKHDXHVU,R1625BVG24Y7M,R1KYTADP38QAD0,RTX0APKPL4NRR"/>
        <s v="RPHKXENT6881N,R14GIM1TQZM2WS,R22GCXSWUPXZ37,R1BODEGMFJ7WTL,R2NHEH4AZSRE24,R1WO9OM8O2713U,RS2T771TLOD14,R32DSGGUO0K1G0"/>
        <s v="R1PU0LE5YRKY3Y,R2L5EHOA77MWQP,R1GOM8MCTLY767,R2DNNWQ9ROEWKT,RCZ2A2MM0MX3N,R33P4PO6NUBWHY,R2NWBZA1YTJSG5,R3HWZSNDCB8EQM"/>
        <s v="R9OEDGO6AP6W,R18J04KXIBBB6N,R70MW25QBMRGK,R3AX6PA4E2TM2G,R7HUKVB4XODCQ,R1J8EL6DD8FXI4,R1GYAYF8LG0P4Y,R2O8NMN02QCYQT"/>
        <s v="R2WRYLQ71K8KZS,R2ILB8NGFLKSM1,R1979FXJSU8GAN,R2Q6SATG4MFI5J,R3D8ZZR5A7F41R,R1OUF0QLKOUA1Z,R2BM7P8CHR65XC,R188GMUPS02IZE"/>
        <s v="R2WEI6XJR33OD9,R27A6L849E7GSZ,R1AEVMWF3LYR1W,R1HWDFBGDTAD8T,RW1MNAXV6W46C,R29GE7YKSLFUEI,RVPA011CN6KFC,R3RPSQIJV4SO8P"/>
        <s v="R22EUJ1B1AM0OU,R2K89RVGN8N9MO,R177X9L6ND6OA7,R2YU5RDRT44DE6,R1K5FLRLAUZLKF,R1HAZS2PLM3RRQ,R3EX1BCG3VPANF,R1C72DNWTJGUI2"/>
        <s v="R26Z0O4978YU47,R13WAXAKPL2LIZ,RSOGJ8FAFL4E5,R3NS94CP1XBFL,R2GCTRSIEHHNXA,R2JI8EH2TR7BDR,RC9CBGOS4Y0ZA,R30MFJXWFH5IPS"/>
        <s v="R3INNJUH4JO9LK,R15QDC1Z7MA197,R1XO3PU241VKRL,RYERQXE72BWDZ,R1JHTSAJC61WZ3,R3P0PRTL84LY6I,R2Z85B5IROTGYA,R2EH4DVWTBAL9C"/>
        <s v="R1G4I5FLAHM16P,R1DXRMVWV2OVE8,R2BJFG3I9TAZ2P,R35RERUQG5AERU,RQVMA35UH4D2P,R2WKO9Y6VGUOOP,R1NECHJ8DC9INS,RDDDU5N0JHZS7"/>
        <s v="R17PVKPPX1FJYC,R34PJA3123VAT3,R1AYZQXNSM6U7F,RAWHBOZFQG4DA,R20LZMIZSXKAM8,RK1BO9M1S8VSI,R1XYZODV57P3LI,R12NL8VVWSST6Q"/>
        <s v="R18OC1M5ERXJ0,R2VDUDAU7MGHVM,RVLRZGC6D01FK,R1ZX1J20BL0RDU,R1BPNRYUL32FN5,R1I3ZV1S9Z08AL,R2ILU2ZYAIN700,R3LEO43599XYH1"/>
        <s v="R2DD2M5YARW7R2,R2M9ZYNGGV1ZLN,RNWNTRNLSJWSB,R3BJBPNI2XP8HF,RI1FLXH6TFEAJ,R172WRCQLOW97V,R3721R2I1BFETF,R2DH3Z46FTCXQ8"/>
        <s v="R14SXAZCRPQZNK,RA7ZKRJ46E457,R311BANNTQSXO1,RFEQZHNT7QDV3,R12TLXBNBGY3Y7,R31NPLPBEHHJVO,R1T99LYGHCHHML,RIW7K2PKLTNVA"/>
        <s v="R1PZ2XBD6GD0UY,RMQA2CY9FRUOR,R55EXM1PLX7BM,R26ZJ9VXF4PWCA,R2S9JPUNTGN4DX,R2M8WSNRMQDR8C,RNY8DA1733V0U,R1F1ZMII16AUTP"/>
        <s v="R3TVMEHW7XIWSU,R20EKADK19NV0G,R3AGXOFMA1Z00Q,R97FQ3X9NLEAL,R3D45IE6H47RBM,R1HL2KTGD7AU9J,R39IL0Q9V5M18U,R7M2JXHO1GESO"/>
        <s v="R8W5BHTVFMCB2,R34BR22MYWCGQM,R1D3IFV0IYNC39,R1K5TK6UQ9WLRX,R1V2N0TIMCANVI,R2UOCIGLOQ0CAD,R1JGKZGY686LSU,R3CM6K3CTECGER"/>
        <s v="RRCQZ1NUT86W1,R7U9X4A8OGS3I,R26604Y3P1D000,R1KQQ073FBUGOE,R2L5WWOGWCXTX9,R3S4F4U2MF1Y50,R34PV1REW30PDN,R2YMG0H31K4P6J"/>
        <s v="R37OWPWWYU7L3G,R2AQ3J8DYODY55,RA0RPO7G5XXOL,R1FPO08RUBD4EV,RY9JUX3BONIOX,R39E5IAGZK66QW,R28QG0162ONGDW,R1BZN1SP6YIRH2"/>
        <s v="RF9Y5B4XM5YZ6,R24N6TZUI4NUAR,RMMHFQPA8C5FJ,RTE5VGSY9115Z,RRPKO7B62TUN8,RMW15G5GM7HKY,R3PNOFAB5MTZMN,R3L5QGDIMQZJ0F"/>
        <s v="R2QDKL6M3BGGR8,R2GXKYBJXNF3HR,R3OBHPHLETR6ZR,R6ZP9NF1BL84O,R1OIEL27NJ0RCO,R1JQG83T7U855F,R3J34H7VBLFKDM,R39DXFGYRXPIW2"/>
        <s v="R3S29FN21O2CMZ,R11MO8HH0GUD1M,R3TQJKN7EJKGXO,R1TC8NPQAQ5J3C,R1PFTUO42S9ALO,R3GFV68WKN08V3,R2Y75UNA9CGD8E,RV7AO8FJ14RY7"/>
        <s v="R1CKJXFP143T9U,R31WPX3OC28CK7,R1S0S55YJ1UNXW,R1VQUWXWHW7F39,R2YJT6N81TWW2J,R3TY53243YFG8E,RFMQXL2EJSMQ9,R1ZD2CRP65AO8B"/>
        <s v="R4FRMNYYMSIBC,R3L7S5SH36JCUJ,R1YN1N7YNW7AIJ,RF6JADMLOSANJ,R14CIKGGK258KG,R3E1LOFVZINEMG,R3J7G7NK5FW8U9,R13DVAUMRLLEK8"/>
        <s v="R2QMIAMI841PRB,R13ESBS8Z3WZG0,RZ8HXGE2HU1O,R39QVJ5S4G6J9F,R31OSHB7AMO3J0,RA1YZBDD2GHLO,RQKLAO0RN02HA,R2XRY2ODIQ1YAA"/>
        <s v="R3FOUBGTV1VUHP,R1O6LVSV52T4PJ,REU3XX3MNVWX9,R11PYCGN6PGQL9,R1XBA7N59GDUL8,R29QNQJHONGFEU,R2N7R1NZIKS9F5,R2J48N34WBDDGZ"/>
        <s v="R2BEEAB4R73028,RVYFHH68OOF4I,R1A2F19DLEHURS,R2AMJOZKUX3Y7Z,R1HTW1Z8CLVRAF,R2DMS9H5A7V306,R329AA8VGH4II1,R3S7L5IYOMYVDS"/>
        <s v="R1JNM12EEHAKDU,R3D30LR1EYBE2P,R30L9O9HJ5UAK7,R3QZUREJQF2YLA,R3MY5QLMJHTG5E,RBTESL54NFQBN,R3S8IJGRFFCKTT,R14K1I1T1JA1QO"/>
        <s v="R2PD0ZPWRGTUJG,RTS3Q7O97I2P7,R1ZXJ9R8WX5DF7,R3GFYL52VNNQE6,RYQLHSHBY786Z,R1DO6BQM7OB7KF,R3V94LO1BMB55D,R11Q826IS7DFMG"/>
        <s v="RKYJMDLBEO56M,R376767ZF0GAG9,R34R6IMCCGAV5E,R2JQ1CZWIUOSXX,R30SGGX9LU3IEW,RPP3YL70C1J1I,R2Y8Z95B7LQZHR,RERXVOZZDMCMH"/>
        <s v="R1CZUTGXQ7ZX2T,R2D6O5GY374HUI,R3MEVKMG43JO84,R2FKWWTI7HS55I,R34CIRAX73RLH1,R2SE99RILYNSN9,R33H1PAT91Y88G,R1L2Q95DMEF1SY"/>
        <s v="R2Q9OZ24DS780B,R2KHHVT2R38J1E,R17CBHX9U3VWC0,R2D87CR9APLU6W,R1EHAVJCYTK59O,R3JFH4CO9WJOXC,R2W50LBJSCGZ5O,RWXVF96DFZ856"/>
        <s v="R3V4QKSGSKWY6Z,R2YVK4E6L5KZUB,R1CFPUFKST9QUV,RE56NENNOHLIG,R11OLU6PWXKCS1,RWTE4VJZ96QEW,R1RYKPXHJHJ9A4,R2SMCMC92K4AMF"/>
        <s v="RN4RJMHA6Z17Z,R27O0FPVNG63DK,R1O1OR760KAMN2,R1KHM1E2FS5LHX,R2EDFZCXSNQL9Q,RWOZF184HDN45,R2S27KPO0VKWWA,R6NCDUG0BJSA9"/>
        <s v="RKV8CMWS5JH6D,R1QIQ59JU5UE4V,R2L12WCBQ4OCVC,R1UF72K40NHBF1,R9J5VXGXQDEI5,RDU15S26VUSDV,R3JYUNYTYNOS5E,R281VFJGSFWPSV"/>
        <s v="RZZWEYTD4NC3T,R1MMO2YNT4C36L,R10NGDU2C04L0B,RXIDPVAI088YL,R22KTF9KDGLEK5,R12PC58VMY3MZY,R2HYUYSA0VS4ZY,RIWQ3QB0V2RCQ"/>
        <s v="R1ZSCBBOGJ8VB,R2JXWEENFMSBAQ,R1TOMRGD2ASPF,R1PFE2ODTMG96C,R1C5A0KYEKBKJJ,R1IYLE1NMK9R12,R3IS14LK5OVU68,R2727E10ZHH72K"/>
        <s v="R37X0IRA8XP1DZ,RYGZ67N1YAQ1V,R1RC5PYP8XJQ7F,RSQJ9ZHLKQ8HS,R1HWV58EX5INPJ,R2CBZ8US6D3TFW,R94RMNAVSZNCT,RIP6JERBIMOOZ"/>
        <s v="R3MTH1DRIEXJ4M,R29A6Q7HZ6EA5U,R3TD9LHIZPOJZZ,R2PFDWJXL0R5KK,R1FKF3ZE0DND0Q,R3KUJV3XYVM4Z6,RD8XDFHPQTF6M,R2JZWY45ZK4FS3"/>
        <s v="R3I9ZZITI5NO9G,R2AO8Y28HYFSGN,RVJ7OESUFXN6U,R1MDDB3FYXXEVL,R3G7Y5WQT3T0AV,ROCT9PEGTFHBI,R24WVK7TASKNPN,RUOVM34GI6ISW"/>
        <s v="R3EEUZKKK9J36I,R3HJVYCLYOY554,REDECAZ7AMPQC,R1CLH2ULIVG5U3,R2DMKIBGFKBD6R,RC89B5IAJUTR5,R3B3DDON5FH8DS,R13WAEJDI5RS36"/>
        <s v="R1DSLJ58BW45MG,RZF2IS7TK6MF4,RLAJSE9228SAA,RHZFWFPW57PEH,R5V3SEBXEYTV9,R3QW79LOKH6EDA,R15LLZLNGUHHTJ,R2NS5ZCYJFF5KE"/>
        <s v="R1TKOA0N93W0AF,RZSQX768Q8BRO,R38TTOMI01SZ0M,R2LTDUDDQF0HE0,R3DNOKYB0YB2DZ,R1FGO0SSUJD2TV,R35S3OO2N2ZEAK,R34JI2S82934EL"/>
        <s v="R2GO2QUMZFP1CS,R278O60L9LLNGF,R1YZQUQ2V6NQK6,R13KVD5NMA72K1,RAL7X08LLK26F,R2TIGQXINQG5U9,R13L5OV3OFG590,R7YQR5EWPT7UD"/>
        <s v="RGW48SIV6YSO8,R3UPD9POT3K5MD,RRT9OUXNV4IJU,R3JP8EI4SKB6TT,R36P6ISAFGCWW9,R1M33EDRD5XY8P,R19ILBYMSDBQAC,R2GS46H4UYEI4U"/>
        <s v="R1A8JNU8MFLA7O,R2U25KOA2BKH1Z,R2KGC42T422YER,R35EUWKBBEGRNB,R3ATDC4RIULGSV,REILW6738EJTP,R1YLD6RPVA8MU9,R2F1RVL1LCI2S"/>
        <s v="R3TCEP7588ZBZ,R2I5P8LAU0IX8X,R19Q8ONLFVVDNG,RTAB1NOENZ16O,R2088N9Y90R4IZ,R3R8TSL66Y6E6F,R29WIAZC4ETAX2,R2J8KC6I69DKED"/>
        <s v="R1LBKT3YDVVW86,R2PNLSWFYW5QEF,R2I6NKZE7JWNY6,R2OFZC94RLNDG3,R1XIUI1I006DHG,RI07TDJ2DO7ID,RYFM2V5BULJFL,R29WQI1TRENQIZ"/>
        <s v="R2CQXUNYCW3XME,R2KAKW6DIB247K,R2JS1CRHA1ZVXX,R22QERXUM2BL5Z,R383MV0MEIDU7H,R2SKAQP8H3C1JO,R2YFUOABG0IRC6,R2BOI1RPBGON4U"/>
        <s v="RVAAWJ5HR7RIW,R721PFMOZ1ZA7,R2HWABS4MOVI9G,R186LHMB2LEVGF,R171FM8L9EECPR,R10ZCCIEHFV5NF,R1YCURS5X1FQES,R28EUGRAUN436B"/>
        <s v="R1ENIO169KEJPW,R1V9WVGGU6G0SZ,R1CS1EB6REPXU6,R124CFJ8HVQXQW,R2UUTWT22U0UM4,R1NKNVVZBRBSKX,RIZ4B3XEDA5K2,R2N30KA75TRVCA"/>
        <s v="R13VHF78WR3N1Z,R342QNGEZ7OI7F,R2ZL6XILY5JIM6,R19THHR4XUW2L5,R2Q8B6C09UY2KT,RS9KLTRCAL9W0,R1Z1D54NCQ2XXA,R3OGYQ4D7SLX6"/>
        <s v="R364MSHPSCBSZC,RKEUW208YEVV5,R1HDU0OEUM7U2H,RE3OPNCDGNAGC,R28G1EME0HSGGY,R1YR3D0NQE0YA6,R8VXX7ZVUBYGD,R2TDWGLITZUANO"/>
        <s v="R2H4GF8D9IBB7W,RVH0I89DG4CBI,R3SRF1NZK2DCS4,R3A79RNQQ3FM9L,R1QQCCPJOZKCPA,R2THU52GBFKHLS,RKL6OE1GWZ2UL,R2RP7NJVKL2D3B"/>
        <s v="R9GNL4OF49DH6,R2I0MJPJI6FOIE,R732VQVZLKUGL,R3L55JQKYQUMNC,R2MN9LXLLTNJ58,RY71WCYL05RXL,RPFUVX3Z31TRO,RO7LRFL67Z505"/>
        <s v="R3LRZAZO84DZ6K,R2YW5LSIWDR1XE,R6ML5G46VYY0P,R11DL2AWM51JUU,R1B80KWS9LCB8X,RVX4OJQUR5ZVE,RPBCYAHF3NX4E,R14KVXYDLAEBHR"/>
        <s v="R3MDF3ZNTMFS3M,R14ZE6MPCOTRV6,R3E4CVN1BSCB0O,R2Z8KROCR44X60,R386VV5RV4L5UI,R2VCH24UHL9UA3,RP810P9RDWC3G,R2EIJACLUEEYUJ"/>
        <s v="RNAHH2L1RS339,R25LKZL3WI5EYS,R1KYR1BYKCW4XR,R1Z2TE2D9DSTWJ,R3D1T07CPJPZ8M,RN0DG3MRTSSP6,RLK0Q8WACYKMY,R2FOHIRKITGEFQ"/>
        <s v="R2SLVB4IDEDVF4,R2RV27ZD33RI6P,RADJ27GF3JOCA,R3EL9BC8AYLS8M,R3P1N9EPS61ITV,R3IXD6WLRFIN2Y,R3QEKYN8ZHH98T,R3RZ9TPNV34433"/>
        <s v="R3MXMT6V18JJ1P,R1BQE9L2M5L12J,R369X3BEG4QPC4,R1ZBU0U8R5KBQD,R1A0NYJ6MOX3U3,R3RYEYCYNV47BZ,R28TZ1RZWX14PP,RNGN2ZRL685Z5"/>
        <s v="R1OSGTXB5R9DNV,R3LBIVLOABUIHD,R295X3QEGA7NS9,R2EHU8YIKILQCE,R2A5PNPNHKQH5X,R324Z6DBVNDHWF,R3T3W32BSFI2C3,RC8Q07HVOX1M1"/>
        <s v="R1HX6VQS2UYU8R,R3A39U8MP8LIWS,R2Y7Y17C8YALB,RSQG0AYJ4V2D8,R2WV6HSBBEWM30,R1AHXLKGDRQUYJ,R1BTJA3264JTT5,R1CIASP6T84E5I"/>
        <s v="R3KLZUQCUHHOAX,R2QQZX4QI5G707,R2PMOA0FRZQJH8,R1Z7A1FJINTOUW"/>
        <s v="R1WLR0EBTL2IX6,R2B2JBTK9WXMZZ,R2WHZGSNHBX43O,R12HTO2PX060ZT,R3H313KLTQI8QQ,RQJXA2JEYSLSP,R1Z13D8JB8JB67,R1I9TU0BB63YQ"/>
        <s v="R13Z8MSR50H9UK,RM7JUADWLUK6A,RKJS44FVJ9WDN,R3NMULZYX4HN7N,R1F88W61P4OKYN,RBO17QNYZ6BIP,R3QD7XA5DS8I8K,R18F8VXBV6TZLO"/>
        <s v="R2O8A01MW8OG45,R17SZCFHFXSBJ4,R15YIPPTFN5V7W,RVMI19H090GN5,R1UQMESC400YOE,R3N9DZ2JDGIAWQ,R2SYKE16W886JJ,R2YD92F7BXAMZH"/>
        <s v="R2BUNT9GM6PUP1,R2Q5VBGDJQHT1E,R1CICFI88LJ1JV,RVYACTR72CHW1,R2XM5RGIHDDR05,RJZUZ9HFCXQSD,R16G8AJOJIMF8H,R10M9KZFIDFMAD"/>
        <s v="RDXQHIOFK1PKR,R3SVTCGHMIRBEU,R1IZIEXJ4GIYSS,RDUMYFY75NN95,R2GX29CH20R2HN,R246JQ5OCCXV4C,R3OUB0HZCUEZBL,R2ZYHN8QERPN3K"/>
        <s v="R1B2ONGGAFTI9D,R1R2O42N4O1S1A,R13I84OJ7E8OJA,RA9R916JUUZ4K,R16HBPHELGF3G,R3C70FWNMP46X2,R2UM0LYKW0KF6N,R1N337GWNU3IOM"/>
        <s v="R35VPRJY5B5Z2G,R2YMIH3T7VWAY1,R3UEQM867K8BUH,R239G66Z5L5FC8,R1FP5V2LZY38TZ,REDXMJ8ACPK8Z,R3B40N9BGXNDWH,R37SJ49QGGACBN"/>
        <s v="RO083A44QXKV9,R3C3602BFFOSHL,R3CJ93AM926Y16,RG0532BEQHFMJ,R664LC5TVQ8FY,R351V55RSSHHKF,R1O8VW90GF66XT,R15LLQQDFS6UUR"/>
        <s v="R1MX1ES6AZNSD8,R222NCQOR0GD05,RSLWFI693E1IC,RKS2GT83G9XWF,R2ZJA3OLIBCR6J,R3GIIUNIWHKBGU,R2A08NUNO1EBI3,R15G7XHEWED07R"/>
        <s v="R2H5SF6IVR6BJT,RBI1IUQXMHF9H,R382PF9LBJ2LFC,R1UR1TZLC731PQ,R26NP9V89IYAS8,R2EVEPEGBDK0GS,RL6Y1UJJL18A1,RDYBCWGPZF1K1"/>
        <s v="RPA8V1051ERUL,R2M7ENP70GK5P4,R3PA1IDUY9QNC8,R1QVT2JWXS2Y8Q,R2D2Z6QVL2FXNO,R2W3Y5HX9WED9J,R2TUAIDPW255N6,RWLGI93AXFKRD"/>
        <s v="R2MDGELCMDX7QG,R2LQAWSINTMSEV,RJRZYF6J55OCD,R1GQRPLQMYKNC6,R29DSMGZH30105,R1EDPIX8TYMOOX,R1DU2WW6ZJRU4M,R3O68SXAARCNVV"/>
        <s v="R2W93BKACGQMYR,R3L9WB85IB0Y5O,R15PHQG6E08SRK,RGAGJH8NCQG57,R1I4MAFYK4CVTO,RVP0VF5HL82LG,R2P3J8JNKDB1SK,RD9IPXKRI6ZDY"/>
        <s v="R27FPYAT4QN865,R1YXRZNZVOXVNK,R22TFM41T4WQ02,R30MBA23XKW10R,R227WPCV784CRR,RKV5WXDU6KA7K,R3EB85UVVA528V,R2W2UXE7BVRBIH"/>
        <s v="R31T82ERD3ZMK4,R18IERM1VRE4RO,R94MCO9Z1XEG2,R288LHAQ8X9S9P,R1NW1X48RSET1Z,R2G5RVERUGUY9G,R16IY5HPEMSUGV,R1S5FD0D8T44R5"/>
        <s v="R34X9P95PZ5OX2,R2W61LLRNDPTLV,R1MD9WI5AP8ZQV,R37H76FMO5LQWM,RQ8LTTD9ZAD0U,R2EWX5R32OVIH5,RU43GXLFBAS8O,R1LF03KFL5GO3P"/>
        <s v="R10365HEDURWI9,R5RP542IMC4OI,RX2HFWXTTQDTS,R2636VYPMOZV9,RW2Z2YM3K8UV5,RVNGA0FEAXYHI,R2K7MABWMAQE26,R33YS4PO3JWU23"/>
        <s v="R1HD4L4O8FYBVJ,R1DSP7AK9O1EG0,R3F6O9LJWF9UGP,R1WGQ33LIJEOSH,R3NQC64D2P7Q16,R1H44VOQWJQYKK,RVLTVX5PB83WB,R372RHOH38PJ9W"/>
        <s v="R2HOIOV2PZY6Y0,R16YJN41HAWT0T,R3V1KGX1M84MDL,R1MJS2XFJ5XTYU,R1QPQWXB4IZHD9,ROZB42OM5ZUZC,R17BVAUSS4GAE9,R2O4T61G3PT1SL"/>
        <s v="R2K8VZSTF6Y1UH,R30LKPXEPE0CZE,R2714DP5UNSOQ,R1SR34QE2CLNQX,R33PWFEYQMQH30,R1JCIP3VLGLT7E,R2C96SQWZU7SM4,R2QG25I5PKC8ZD"/>
        <s v="RGLM8T8GTSTYH,R30QSC12YCL842,R2HBGO0MHSNQ7B,R1GDKJE36JWPX7,R1P99UNR6WTZP4,R3NSZO31F0V6QS,R3CEN8FE65WD8V,R3NULWNYG5BD4E"/>
        <s v="RXAODV2OHBKW4,R2AV4UYNGRE33Q,R3KJCPWOGYC672,R2RZ8II2EGKEUF,R20LI4O45SMFP7,R1HPQHT13QYKBK,R110CR4AD558XA,R2GAR49XG4B2MR"/>
        <s v="R3EJ8Q3TMPSQR3,R1LN1C5CM8PCGA,R3KY2YEIO4VRG3,R3VPNPIBWBPUB1,R2MIYHSE2VT4HJ,R2GSMFZARPURF8,RLEOSHQWOXO2M,R24AZS90ZJ7KRC"/>
        <s v="R2ON03LZDME2KG,R3GEWALK7AZ64O,R277DIP6RNNLR7,RH39YOGKX760V,R2W2Q565AZ4296,RFY606NHN2Z3N,R1KL1PIXVKYROE,R37KB1BSN1FO5Q"/>
        <s v="R34WAR6NQSVZBI,RGG00MCOD3B6A,R2RO4Z1CBF2G1I,R1BPV52HUSVZF8,R3IZK8U5HI1XOS,RE0OUI8Y9LSQY,R3IDL21XUYVUUK,R2YEAFFD5E02TL"/>
        <s v="RM008Z6AJ6V5D,RKFTTUKO1A54T,R20P3T7U9RKSBG,R1P1QHB04XGZML,R1ST7955NYDAIL,RFZ5R15WZV8SZ,R1X10TKU9WRYCY,R2EVJ2LKLX2AAJ"/>
        <s v="RYTDQJJGF8IM0,R2XI10VMIMTZIC,RQ3MM50LGXL1Z,R1LP3M16YU1CM,R3TEYFY6989IR4,R24KWB99TGKC9M,R2SCV76D1JUV6L,RUCGD37GEB0KN"/>
        <s v="R3JRCWMWKXH9IB,R3G026EMLP0VS7,R24JJEFAXZH2J6,R24WHQLDAXAB92,R21V0OVOI8IF8N,RC1OYQZGSAU8Y,R1R8U1O073H76A,R1NVGNWTYT0WZV"/>
        <s v="RA7Q9QDG5JCPA,R22K8FW0YEB5RU,R2BVDAB2VQXQ5K,R9MSI1TDK6AI7,RU2SGN0UVZU6E,ROIO5NPQ0WAKA,R3M83FVS6RZHFI,R3QMLOKIJFMZ4P"/>
        <s v="R2RSNVMKFP7F3P,RH5W7R1Y9BY84,R249DXGFQ2JBLD,R2VNKWOJBOWTDG,R2YUL0HEHC0ZN2,R2I46FOK401C78,RSAI7CGWIHYS0,R3OJNER98OIMQL"/>
        <s v="R1KQN0FQ8TQUYP,R2LIHYNX33S3JW,R2MSZF0CBI5362,R2RECNPT3U4S0R,R1G9BQDKBF78M7,R2GO75L7U86Z1V,R33PHX4BSNENA9,R301O6LFOU2YZ8"/>
        <s v="RXPUKJKEHY256,R1DXJ48GMFWOZD,R24RXWIR7PL4IW,R12KBR8IKSS7J2,R1MJZTN0DNDU71,RMUCAZHGYK1RB,R2KJM0QA35OC7I,R1UYOQA2722J9E"/>
        <s v="R2KLBZ0I1OK6U2,R38C18O8S9O2LM,R1PAUHTSKMIAIB,REREHUV2GTGYO,R2OJMVW8WOYD0M,R1S9ULEQ5XTNFO,R1Y6IA0PNODPA,RHMI8LH34RDXN"/>
        <s v="RC4P64ZDVMZCM,R36FWR9CD7IDB9,RZIKHTHHFH1HV,R1TGDKQE54FA2J,RW5C887MDJQZV,R13SM3HJNFXCUQ,R28PNX6EWUIWHL,R28EVOHYE4S212"/>
        <s v="RVNP5UR9UECQW,R10UNYZS2VXZ3G,R346UHG3CHA35Z,RDMK41H97ZT8M,RCRNFX4VMUPFM,R22C8ONFTU20FF,R1R7KPNEQCF7IS,R1JL2OE1X4IQ6V"/>
        <s v="R3RFDGR8TPI8RK,RAKVMHE1HIAWS,R993RWWGJ9AOK,RG1S054Z1LNM,RXNSR6DWHY21T,R2UAN2MTFP5KVM,RVXBEXV3GDXD8,R3NEQG8JV6357R"/>
        <s v="R1VMENOQG4X4G8,R3IIEUKG1YSWAI,R3OXTS2IRETRU3,R1XKM8QOGIHV22,R23A496I1RGZE6,R1T3OG0I4EWZ3U,RSJ54MT2ZA62K,R2HKEZ0IYD1DZ9"/>
        <s v="RCFFXI7HE5S1O,R3DIB02TOTSYSE,R2LUFMT90IY4QA,RXT32QTE7RUQ1,R2HOQ536IJUJM4,R1DSBS8TI7TATL,RWQ5WXJM5SYQM,R1QYJE3308FNC3"/>
        <s v="R2JX4PS0VEXLP8,R2Z993M5W7NJG7,R3IGL48GSRQXBK,R1BYNHCUKYRIY7,R2UO0TB6OD6VT,R2XRTP1KSM2DSA,RTKFSPNDCXIKO,R3MBRCZ7N5RCQG"/>
        <s v="R2T39I2ZEKM9PL,R1ZBMWBRCRX6M1,R14ROZ9SPSVA1C,R1DM63YLI499R0,R35NUHSRXCQ4I6,R1Q3L7BERE4C6,R1334GMRXCJFLO,R1ZN9HBT8L7C6Z"/>
        <s v="R3RLXT74FJNH0M,R2DKEWKEV812QE,RV83FJKABN7I9,R907U5NEBJ1YF,R2AYNKOODU7SLG,R7214V7D90EN3,R3CHENLYCMAW08,R2KP7SQ4MX7F48"/>
        <s v="RYPL17AT0RDI1,RQOF3LTV1XO6K,R169DI8KX4KIS0,R1T86QSHNGWS2,R3Q7KHGMYL8KPE,R22FND348KV4I0,R1IQL0D1Z5I492,R3PEJ703N4DY56"/>
        <s v="R3WA8CHZXMRJR,R22MH6ZS821G9A,R1FIRMYTZRF479,R112HB5700T6SG,RJFBAWAVEG383,RUM1Z3OU0DSOB,R23D5V15U3KQAT,R270Z7KVYYU4Y7"/>
        <s v="R363CESXF8MX1J,RPFBIUJQY7U8J,R1RANSDWMZLOFX,R2KRLWEGK8WRUV,RJT2AYA3VYJKW,RED9KLRCGWVCA,R8AVX9DP1CA8T,R27B8CDIU1PSLD"/>
        <s v="R1NXQAUJ3LO3OW,R1MWEBTA35BES8,R2OTG33BME1DP2,R2ADKUIQDNC4CS,RXCSU83UL85LG,R1IU2CXD6J2VT9,RXCA5L1FET3BK,R2PXB1JH0VU4MO"/>
        <s v="RKBKQKSEET7CC,RQM34GWJC0DPJ,R1PJNXT9PME2I1,R2VL3P4XIHJFY,R2HZEV0BNY3064,R3HBAZIE8PAIXC,R3LFVYT98WRBZ1,RJPAKDZRUJIDF"/>
        <s v="R1Q8U0KHBE4RAJ,R3M5X5REVHJUFI,R2G64QBZXNF1G2,R7HQDX5RMXVNS,R3J3KGQAFR06WR,RXZ2UHPZ7431G,R1OF1W4L7V2MFV,R37WO2GKN6E3Q9"/>
        <s v="R3HXWT0LRP0NMF,R2AJM3LFTLZHFO,R6AQJGUP6P86,R1KD19VHEDV0OR,R3C02RMYQMK6FC,R39GQRVBUZBWGY,R2K9EDOE15QIRJ,R3OI7YT648TL8I"/>
        <s v="R1MOAI12S1FJV1,R1HS4KCJJK9X3U,R248HCB4KB42LJ,R153L369EOHI65,RGTTBAUNEDZSX,R22ICK5OX9INOG,R3ODU59WZ94MGN,R2BGICLNKXFAZH"/>
        <s v="R3JCOBHM1JXUQ0,R24Q3GIRGESSP7,R3ST56H0XWNVV2,R31NFMTNJIPKMQ,R1K6D5I67P8INJ,R3HKP0S37A375D,R23BXIK2NYRZJ6,R2EP7R64E7CH21"/>
        <s v="R27S4UNXONW7O4,R3KK8G1AC7URCR,R23LAM247GXXJT,R2IO3IQHTV9ISU,R2IF9WKFZNCZOQ,RXMRCXZ0C6AO1,RUP9QA599PULX,RE3SVGKZFVW84"/>
        <s v="RW3YCZCKGOBH,R3099XAIXYVYOG,R355B0JH9K3ZSR,RJS13UCRXJ0V3,RVHF9P5OW46KR,R19S4YL4JL81R9,R1OUTZ9YCQLAMM,RGN1P0TZA7RF0"/>
        <s v="RN8Y9B2XGVMGI,R2HRBMPLK36A97,R2IXY6WFD01C5L,R24C42XCBRZQ3U,R353E48ZIM1PQV,R189724SD6LLWF,RNNWCGXGPM79N,R16DNFM9D0S57B"/>
        <s v="RYWL8U25UKVRN,R2OZKOAWL1O0AK,R20H2HQK57AY6M,R8D71Z6FT69SZ,R1SHRMSVKCLPBV,RL642290VV0FY,RY9QSE50DS1XF,R3G6DENLSHD8FG"/>
        <s v="R88E54B144DD0,R3FL7Q9VYK7FX,R179TG3O7PDRPF,R3Q8O6PFUVQU7A,R8AM97GFJ0FQP,R1XSLD1GQ10QW7,R1AN77ZWAV7W2O,R1JOWRTOHMS9W3"/>
        <s v="RZAAQFY7BDSWC,R3604ZO2AA4PK5,R3C8K6Z6W9MDTQ,R38163YROZHHFG,RDXE4NC3K02IY,R2BG3LFIR1DRUP,R1AA1L9EH743MV,R1Q23Z4DE0QT8Q"/>
        <s v="R1475ZJ873I5NE,R1IODQVRWH6ZY2,R2LZX8J3H6DOT5,R96JMMJFCJKL3,RW8C24FXP79KC,R1U7FGBOZ7LLXT,R1VVM3Y8P761OK,R3KYSOHRGRXD0Z"/>
        <s v="R367C8BV6Z0S2R,R9M1ZHBVREOSZ,R1B2QSKDQHE9QB,R1Q0759SBMZ8Q0,R3TSRA5SXC5XJ9,R31U43BO6CMP8K,RICP1UJVB4PBJ,R1T3MQ9K7LNI8D"/>
        <s v="R1JXCQXDJH1CEV,R3C6DZWAYPPVIX,R2RMNGCEK9JTR6,R2TWPQKNMIHDWC,R2GAXBVB8VNNFW,RS8LJM8U4MFL9,R36X9P0X5BIB9V,RC4NQGWR1VSW1"/>
        <s v="RSNHWPVLK9SAQ,R2RKKAN3GRHI0G,R1FVWKC3ORTKKX,RTWMPZGIX9EDV,R3TRCC0769D12A,R2NJK9AW0NVU1C,R3M97OC4YJNBQT,R2IUPWWR3XMJ3D"/>
        <s v="R14Q2PBO5QNTZQ,R1V7IZD8XNZ208,R2AZWSJDR22HBI,RZZ48A786H79G,R10LP9ZFPAKSTQ,R1E0D9EUXYTD6P,R162GP63JEAKXQ,RBEZGG735KAU4"/>
        <s v="RZ7BLWVBP91F3,R3VUE0FS0NDIRK,RWESRERAFOYEW,R1YONSMZERBPET,R3JFQJ4ZJ5RY0T,R1KBRXW0AL249U,R22L0SQFC67YKF,RWK29DZUWGFWM"/>
        <s v="R268UIIQ8R8LOR,R15VZPEXXYZB7I,R3R1OIOGZG4W4C,R3EQ4KGEQ3TQLL,R2N86U6QNUP5VH,R3E30BZGJ93XEM,R3M5YID5J08Y5T,R3BE5A24UBV6J7"/>
        <s v="RQ03WWKIJ86VR,R3S0S1OUOOTNC2,R2EEZPKARXPCYZ,R1INKZP3Y4L085,R2CLAZMKKPEP0Y,R3TCUV39Q5GMP7,RZO17F76OW8H9,R201RFHN6XKRPR"/>
        <s v="R4S7MHI8MJKLU,R1FNXA35SQ0AGR,REM1ZOQ5E2OE4,R3CD63WPYMHSO9,R3CYO0PKFDTBV2,RT4VEG1QJSZ5D,R1BLZ8NFKP1FN8,R312VCX5UBOTYJ"/>
        <s v="R11O7WDJVC8065,R2UF3J3M2DDJ07,R1J14TB65SWAKO,R97GYSJA4SZEV,R3GJ3X7MYRST9G,RGI050G1TY9NP,R11LGEEJ1QQ8HI,RP53N14Q2723T"/>
        <s v="R2JCUKBR0BQ8ES,RNVX0V6SJF3CP,RW5MJG9LTX6QD,R37PSG13H70Z1F,R17RIHK0XXQDH5,R2P187SBO4SEMH,R1V49G7PD8Y93G,RU78E5A4MW0PK"/>
        <s v="R127S7ET7LEPPH,RDFTXU0U50TS,R1DU2WDA81XR8N,RBS3MOLNUR0IS,R2GAKVFK8VGD8L,R2G24JXNCEDY5G,R15Y41S549H84B,R1GY383SEEC577"/>
        <s v="R2MQ8OBLUYQBDI,R2RLW3M6VML3F7,R1JVBADF2L2AG5,R2YP2T8VIP3UG2,R14ZZJQPCODG9I,R1K7B181E6KQQ3,R21KENPQN42DEW,R1OKF4SQ0N13U2"/>
        <s v="R2CZ99K13VTGRS,R34J3428JVACPO,R2F41WQEBTUTFF,RD1MU2VG6M6UQ,R1SIJVA8560EVD,R21LU3V1GD14WH,R2F33G5FCPMU0I,R3BJSYU0KEIL4K"/>
        <s v="R306AT7RAPPB4F,R13JZJWRO3P3CG,R14BZPIXU4V009,R2OJGM7XU1KK02,R32XRJ1D68UAD7,R3681SST4J2Y3Q,R12QP5JRRTJNES,R1APJCJMBLJK5J"/>
        <s v="R25T0UEZY5MCOJ,RGH8GEFOI9GPP,RDZQYOXIANHNQ,R3VWD0BGB1RXGB,R1PZZYC3LAWBDJ,RDBIPNQ4FXGZR,RMSTOC1WCLL3X,RD7IUGN9EM77P"/>
        <s v="R205BUIEOZSB27,R3KAOEMO5MHN5A,R1DD7V7FUTYL3H,R5IQN4CBEDBAH,R1H10C8T2140MN,R1GE3ZFKDOX0KC,R3VTBRIS9BCUR4,R3EH023Z1ERZZB"/>
        <s v="R3WPIQCSIWIMK,R1ANFA2SPBTDL,R2P816U6PY0U3Y,R28AU62UTEENY,R2YH785B1MQJI2,R2LM3S536I6Z7M,R1FCXDQ5IID48F,R3FTMVP0OKIYMY"/>
        <s v="RFZ1X95QMXWFZ,R1P8SL54VCWSMQ,RSWY4LT0L7TCL,R2GEJ1MJF28QVM,R2K5NT5XE6LM6T,R26BYG85S4SSVY,R3HB3IY6922TUM,R3A3CEQUX9QMFE"/>
        <s v="R1JTUZX1N4PB0Q,R3B09N3U7H83ID,R1OTV47779RDA9,R2MQVFFGUF68HF,RNR1ZWXYAVZB1,R2D6WQYG47AV4E,R2F9BO4HLTQ6YH,R3NTM54N8T1YCL"/>
        <s v="R2KZ25NB09PATY,R1XF8C95D03EEC,R1GVL4PLXBCL2L,R2ZE7W8O3H9N0D,R3G7TLZ13MZLMX,R2K04Z11HTJYRK,R2FWJPPT7MVMW0,R3LFL6Y72YQGDZ"/>
        <s v="R2YQPN91YO0X0O,R1LSBBVTFFMUBD,RM5YUP58CTVMN,R8D1M05NWS80B,R3BSHLY6DC169B,RPQSMIZYYZ5XY,RSN8CDJ5X1XI1,RBZWRPAGEE7YW"/>
        <s v="R1R0861UO92Z4S,R3TWKN96MA3YTC,RVNYJGF3TJ1HH,R3SO8N3OF4401O,R1349PEO0YF938,R2XTBG5BD9S04B,R242RHYD9YBYGQ,RT127W0ZQV4V6"/>
        <s v="R2BUP3AXKYUHYP,R3B772KI95MWNX,R7R351CJN43NM,R84AXG1XCM1R3,RYCTR2UZGN6GU,R1VNKAJ163SXLP,R310TJNPM9I9ZO,R231H2ZVU5558I"/>
        <s v="R23YK9FCYDZ8D5,R2FHT8TJPYXUVB,R2775SLGU24T7V,R3M6CEWXVKNB4E,R17T0PBEN71P6E,R4P7D5FJZ86K4,R3V035V0E672U2,R331A15NMMC2WR"/>
        <s v="R2HAE08L30C2AN,R3F8JOBWK5R0I9,R1MNK92W012DJ0,RRLP9GLVLYZF1,R3ODRY6PH6VBRV,R24O2F7357YB8L,RJ13RMYUVYNIW,RZN6P7BA3HCH5"/>
        <s v="R3C4MJ8AHKD85X,R37VBDPMWP0C2Q,RW0LXEHCN4GNH,R15XRU3CK9QJH5,R3249U1QZNGT1F,R2YWR1DW9SZNN2,R3LUVGT7CIHP3C,R71B6O4PJPF1A"/>
        <s v="R1S5MM420VK5O,R256KIA5SVIYEY,R1G3NQY6VPZ0W2,R27PE0BR7AFI5K,R30IFO0Q1K73E9,R2AVU3XTD27ZHS,R2VKAANDZUB2TJ,R6GQW6RKQ9MK5"/>
        <s v="R3H7NIOGR51BCC,R3BKEMT5488WIB,R31QG2GYR8A37S,R2NO8ASBTPQKQZ,RVB2FQLVO9N0A,R1366OOBBOMJI2,R21V60CHP3W6KY,R207DKP7LXNDSC"/>
        <s v="RXN6DPSJFAMLA,RNC0MI1CWR8H9,R4E5DYXHHGZTD,R5D0HBQWAXYEP,RM8086AZAWNQB,R1Q5I4OT08XBBP,R1N1J6DCG6LIYP,RMZG7RNEPFOII"/>
        <s v="R3D7XJFJ5YMCGX,R1XFCHMC5NZ1Y5,R1CKJ6H0A3FZI0,RX6GFI0WHX38M,R1AN2V2QZ2S8KM,R23KGXQ1Q93GB,RH9TQT6VOR6JJ,R3N6ZYBTC2LJVW"/>
        <s v="R2QOX3VCM8T6PV,RPYQIR3334L89,R2IRKJDUONHPDR,R1R7YLZ1PZNMYX,R2KZ1KIWHCSP7U,R5ZTYD2K563IC,R327DMIJNSD3TN,R3EQVJIFUGXWDC"/>
        <s v="R2LRRBAFN6I6AZ,R1FBE05UZD56IF,R1IRK5NMYFJN5T,R69JBU6LC4NYC,R1ZEDLFB9T6IJU,RN12RA7AP349F,R1OGL3O5NB3GXJ,R3JRPVNGDP2W8A"/>
        <s v="R2GUL8IL005EGF,R3NZCVYJBN0CPD,RHUJOS46Q51UG,R1ZW4PQHUECROJ,R7F86XL2S6MY,R1JRRVOFWQAC4C,R2WZHK2E301YV,R10J01VHCKFB42"/>
        <s v="R2UZOF31IYEDYC,RA80Q7ZKXPY2Z,R2WAC57HUYHRL4,R2865Q514C2RZ7,R3CEPSJRDFFOBW,R312ZA2IHXIXXF,R1S0L7740D7M8W,R2D0IWLH03TPH7"/>
        <s v="R2MSV2JRVJGRQN,R2N6TQ3N4XSSFR,R3Q36Y6U3YKG6B,R3B62FXQRPYCBF,R3DSCZL1XTGQAX,RQSHBH1TBP4AB,R18HLYU58YH1LI,RSKKY88AN663W"/>
        <s v="RIRMEEQUWCCJK,R1E187080D8HAU,R1RPZJJNQM76M1,R1NM9CFXWMQWWF,R2E3PSSWPOJU6N,RTA5F8RZUBJ2D,R1SZB32SSCJBY5,R199WTHV00BUR4"/>
        <s v="R34GKFJOAIA0ZM,R21T7HG6Q62LKN,R2UXMZPMNM3JGP,R3FRIGI0KXGVOD,R1ZNM3HOV64QED,R21SPI0C2CAAWN,R1HSU2YSMNNHKF,RYX7V566YA4IQ"/>
        <s v="R35G82LMN1P1V4,R2R9TCZMPRU2,R2IJXSRMFCQGXD,R3AZ1FCTLW335M,RQR59DAFHW3WV,R1Z1QLVITW84J4,R2YQHZ0LLWV1HI,RSC0FWSR0TQTI"/>
        <s v="R25BZYL3L6NDM3,R390YP32C9VB5V,REO2V9YOS1V6L,R11V9HX6ULC67,R2EY9BADLVG0NC,RTC6ZQC3MKS61,R3W19RHKGXE1OV,R2G6M5QQR22IYA"/>
        <s v="R3EUHZXX3UEYSH,R1UYMUD8SY2H9V,R1BQTJ4030NWYZ,R3MBTEU82OA7X1,R1R6MZFWPE1DN6,R295X0FTRQEG0P,R2XX9ZLGMLMN5L,R2ONSIR9B3OM3B"/>
        <s v="R2KXEQMYGQGIP3,ROBRVYJQR5A81,R2FKC4JNAQC8XB,R3P6GI329T63NN,R14ZFU2T66RJZV,R2CV8RLRP5J7O5,R311N5TCOLN080,R1SVR7X4MBEVT"/>
        <s v="R1S4Y5TIEL5G8R,R1SGD2AC3S8KEG,R3JP8FW93ND491,R3HWDXEJX098MC,R3FCWGOVQZII60,RCQ75ERMBZMJ5,R1PYXQO11OT86M,R2R1QS9VQ64ZCO"/>
        <s v="RTNU6RMF947TL,R2EDFUKTI01DH4,R2DXZK9Y1QZKSU,R1X0SKU3MLH5BS,R3RR7IUQGDTSNR,R2Z407G3IUP73E,R2JFEOGWTTUVMM,R3F3YRVOF923CK"/>
        <s v="RUVNSVGR3C0ZK,R3IZIBJ48U0KDN,REZOPKFLKI7YE,R3G7FE8ICIL8K5,R1G7WNTY9MC6H4,RV51Y63DBOCWS,RSYBU38UVWSP6,RADZV5UTZTYWO"/>
        <s v="R3URL5J0TF2CFR,R37JPC46NZUYM4,R1OQKLY9Q4GY95,R32GL6C68NHZHW,RROVBM9HC5VHW,RYKSWQWZ75CWA,R1DIINFPSDUN2C,R2YE4LXQQUWF7F"/>
        <s v="R3L1T1SL8IC3UH,R250EC6F25GMQ2,R394W20XOQRZP5,R2QGR6SJBD2P9Z,R186IO80N0J27F,R87MN20OCTGUO,R371GCMZMTM6ZS,R2ELNQ06PADW2K"/>
        <s v="R59S0ST3CRK72,R32DQPFQOKWAPF,R1LBZ0AGEZPCJS,RICD6CW1J29LM,RZCQSN74LHT1B,R39HW9DHHNXMZY,RKVFIWXJ28K5E,R6VPUQX7S0ZXK"/>
        <s v="R3C219XKJW9GI2,R7KGIU29C0TLL,R3S0UMZSM6FNWM,R3MODCWX8MEIFI,RGLPAU9M85OBG,RBOERVXC2919N,R1EYK2W81FR1YN,R2QUFMWF2JX8KR"/>
        <s v="R2BR9VTFE775OW,R3V8S6MZGP7QAL,R1OQW9NGBM2EHB,R2H6STN8H1XVSE,RZNEIL92FFGTT,R2JLX4OWIAT035,R354OSXK2IT8BE,R15U5TQNV1VY4A"/>
        <s v="R1CKI4SPAMK1GB,R2FIM2IXDA4XI9,R1UTSUUY3RC5VJ,R1LJCG64HWSE2H,R1RQCLLYGGFIZ,R2VEEENKBTSZM7,R5DI7U9X7CQ6L,R34PTECLSNQ92Q"/>
        <s v="R3H4IRBX721OIC,R20KZD07FRNQKL,R1PLCFQQFJ5O5X,R15J54ID6Y9FF4,R175ZT8BC8T0GJ,R34ALRVGYAYJDY,RBKV67DDOAO0H,R34RBTS6ZN4MQ0"/>
        <s v="R3URKY34C3O6C6,R2SMDSG8MX72UY,RH36PLQFRREG5,R50KZDO2KFBYT,R2XL28KE1P2MKO,R3DA5G1OV59TGX,RSFTU5X4MU4K0,R33V9MXUFMY7S8"/>
        <s v="R272I3YE9KXOQX,R1K8DTC1CSURL,REZ13G8C3Z7KF,REDXJWMNEPZK1,R1IIZGEPBEPGD3,R1BWJBXPCDWW1E,R3IPHL9D75XHNO,R1OES56UGU6UD1"/>
        <s v="R3B1NJNBALUM2H,R1EFUHICJGU63W,R3HFY8AWPFLRNT,R3LVLRY6NMIF7B,R2Y0A81BUR7EDN,R33DUUU55Z1BOA,R32UYDCW4OGWK2,R1XBU0BS4M545R"/>
        <s v="R2T2IQ3NPMSEPC,R1RYD1G1L822TU,R3JBMU1NFJ68VJ,R2WSQQANOVVMW7,R3OIOOP7OOI9B,RXH86NNRUTTSM,R263I1US66YJWE,R1278X0YFW7IYM"/>
        <s v="R2WQHYFXQ5BCCA,R3BU0MFK2ORFS6,R2A3HU0CB8SUQ4,R28DOVGVW1QZXZ,R26XU8W37JQI55,R2S12HQMGEON44,R2NVYGBTVG3FJR,R3VG49O0264FQ9"/>
        <s v="R1FXYA8WISUWTK,R2C5SUFAIFCKV9,RD87PA0KNH3GQ,R1HMNBP2MAYYGJ,R1491D1ND0TLA1,R3QTDYT0UEVTKT,R44E31ZTVX5VT,R27QM0PFEZ5LDE"/>
        <s v="R1HP1ZGFB28GM7,R3JCTIK67UAT4K,R2S9JBF2ECD6C6,R2M4VC26VFSJ5K,R2I3JCCVO4U03G,R3NOWQBXUGHRI9,R3ULD6B7PBI3FQ,R2UQOW05XNOHS5"/>
        <s v="RPH459PHQQOP4,R17ZRY0K8T3ZVJ,R1UCB8TXKZ7JE0,R1YM20O66MTQUR,R1R7T8TNV9C1DX,R3OCX18B6XDQ39,RRIN800K9UFKC,R8EDW68GK5IJK"/>
        <s v="R15AE2SXC1IIK3,RQHVUM93NUCOU,R2DX0NQ3S7KOQ4,R14DYCKOFGZ3G4,R3Q6AZSWSPY4RH,R3JJWGTD07H7HX,R1CHWJNGGBUZD6,RK96X31K91U0O"/>
        <s v="R2UOEYQ2VM1TH,RZDYJDLTYVU7Y,R1BBUKP0LQXX24,R13WVC502PM2JO,R3HZ2W80EMHUG2,R3ES0KDR3E4O9P,R2RNRH4SM11DC6,RYS9FSF2IYAMQ"/>
        <s v="RJW0MA6VZOJLA,R3J2O4XRRJFQ15,RVIOYPQ1ULDAW,R6Y5P0TXY8RZN,RRNZU0RMAOHLI,R2847VR34HZCCM,R2JI2VU4R585F8,R245AZKOPK5DPI"/>
        <s v="R1OQ97JT4BL5EI,R3RR2895R9O2DS,R2462S5LXK8PF8,RMJH8X11LNM88,R3QVXCO0WYM84N,R3H120Q4D5UPZ5,R2QR3OKR575Z8H,R210Y022QTMB31"/>
        <s v="R13QV6AOAYQU6G,R3L6R136L1ST2P,RF99IXGAWSCF8,R1XDPHF5KVF70,R1TR4LHDJK4QWM,RB564J68ZBB84,R1WXATOTR9V2BE,R36V83UCGEC2K2"/>
        <s v="R27GRSZF2YL5ZO,R1KXPKQ4SPO0PI,R1O4LXS46WUDK6,R1LDIIH0E88Q70,RGAH8BAUKGJ2N,R3MCAC061E19PA,R3B880ZLBUIBVP,R13XVC901RKGZP"/>
        <s v="R1VOPN2U7TR5UG,RCVPU4XZ7O68C,R3AAGR6XT4RZOC,R1D1CF1TVUQET4,R2ICO6IKYO6I6A,R2JZS7D3SMFU1T,R3FZTFENXGCM9,R3TK26WSQHBGNK"/>
        <s v="RMAC0LO0EDHO9,R1UZCDEE5WMPNY,R35RTKDU6GUF5G,R1WHY9P0NTWTUZ,R2Z12TXTO619EK,R38I9UZZJQWPZL,R1S5FKLP0IY3KE,R32Q73104YVTTE"/>
        <s v="R2GVOJLXANNFG2,R3CY1HGOV9WMQT,R7U8B1E7W8E54,RYB8ZW396HQB,R3790HUAN7KW93,R1IN06KIK8ENHU,R1UXT7KA6M4R0Z,RNTYVAAWTJ5CE"/>
        <s v="R3SZOTNLJ4B1LL,R2IMWFUUTWH8H1,R113GHLAS618M5,RH3EG6R2EK2UJ,R2HHF3YVPUJ5KJ,RJXAZXDE8B60L,R1U7NNCJTZHVTB,RH4Z7TDR11EEK"/>
        <s v="RF73D5K5ZPBIU,R34D9LRZ543WW0,RXSU1WELHKSJV,RDJYI5PWSD45Y,R1UTEEMGPZ5T12,R3LZFS4QTCAHA8,R1Y8IAT73QZGHC,R19NL3QGC4DMZ7"/>
        <s v="R2PFNGIRCB6KB1,R3HOQIZQ2Y2P1E,RSMINHFUL02QE,RECSJ6GYWXJWE,R2M39R5NO51DBK,R1IKAF2X8JVXQS,R3D1X15POHDHKU,R1OKIDKNCYKZFS"/>
        <s v="R1OW9TWGTIS29M,R2X2WOP22DNGDV,R2M132CK318U3F,R3SCT96D2225LJ,R368748X71CS6N,R2986V8U04JEIG,R167KSSEHI9SV,R2UI7KAL0FX21X"/>
        <s v="RDCJBFGUBZWFJ,R3F0Y39XWNLO8Z,R38S8FL4YF9JD0,R1MCQ2MLQ7C4DU,RMVTEJJSA64Y1,R35XHV3UC3PEXZ,R2MQ9H1NKP4BDO,R2HOVLX6WT4I6J"/>
        <s v="R15X8TSLB82W2J,R1EI6L4P0NUWLK,R1XPA9CXQ07FQW,RGBXMT5Q7DSGO,R2SRH5XZ5MY04L,R22XW48SVD9N5F,RAYTSZHN0P9H5,R26ULECYB1ZKE1"/>
        <s v="RGV3TPWIES7KM,R3P69DNOICR8GR,RMVYCEXD67P7Y,R1IZL1YZY4XUKJ,R1PZBQBPYS1J63,R3FTVZYWY8ESQF,R3VL4SYCU5AQ1X,R1SHRXW0RRW5A8"/>
        <s v="R3QP7PGD3SMG5I,R3ANC3TLK8732Y,RE9NKZ6CH2C3S,R2KGRD3G11ZE61,R38DXL79EKGXCA,R3MFG4MODO6DW6,R1X00FRQGJ1J7M,R1SX47T0QOY50H"/>
        <s v="R2EGEMPWBI2FRM,RVKAO44KF8EF2,RI96NGZIWTIRY,R3P7QO38TZ591S,R1S48QX02VP0F8,RHPAZK9629WGB,R2FCIF9RYZF42Z,R1PDWR0TBE0Y7C"/>
        <s v="R1YDBBZUKFOLJH,RN5RKOAR1MQZ7,R6GGJIECET8VX,R1VV21T3X0IM3E,R3VTU271LEFDVB,R39DMANE2FNG24,R14HS6TRQLTVE5"/>
        <s v="RCUOZRUAOVZKU,R3ISBRG3RQ4LR7,R1FDKQ7C8HRHK8,R1HT915CFN9EXH,RMD5MQGT1Z7TX,RDYCQRETZ04TO,R2204P0EK8HOJE,R3U23VHZY4V64Z"/>
        <s v="R199HA6OB5QGOH,R2EXF5TBUFMEKO,R138UM3OBL4EGD,R1GBVQ0ZBHBV86,R26DK1JPO4MUBA,RU7Y6AS0UOPYI,R16N53F8X3IPIE,R2DK49S02V1UFR"/>
        <s v="R27SWYIOUU9JGH,R3CV6G8SG8GVG0,R3FH44SD2VCUCM,R24U6J35ZGRJVD,RXSYAGW0AG5GO,RNRX90QGDJCVW,R25VGDOTPHFDDQ,R3AUZEPO4WZLD3"/>
        <s v="R35ER803GJHN21,R28J7FISAIMQI1,R1Y9J4QQ06U3WN,R1Q08JSHK5T03E,RTTCI4WPA20T0,R1PC85VCE15LM6,R3AIUHXWWU3Y64,R2UO2UH9UCUYJ0"/>
        <s v="R18A1K5678ELRR,R3VBWUYTKOOUQ7,R320E1OP4NVG4E,R10EY3S2UI2CVF,R3TWPYZY4WV9SK,R2GYN2RG5YXY61,R2Y6MTG252PZ9P,R1IM78YLKWJZ1B"/>
        <s v="R3BXPMFHV4SWWY,R38TTJ6VHIUZWV,RWDME913KW45B,R1K3HET5H2KKAR,R2274AOJUMM3KD,R3TWY3L3AL5FYY,R3AUNSDP9VKTBV,R37L9U3PHOUSZ1"/>
        <s v="R15FTQ3OTL54HG,R5WNQOBU27J2R,R30NWHS9ZD2AZJ,R3MZE0LEVB688M,R8HUCZYM2F8UJ,R3NK0HFG8JUGIP,R3MEDM094JOZHW,R8TG7TKO28ONS"/>
        <s v="R371P01X49V8QV,R3MMP5A1MKKZZP,R1VI6TV1VNY0H6,R2MLAH3IBE9WB6,R2CGNL0P1F07CF,R1SLP1FDAIRDIA,RTCE1LHDI5MSC,R2U1JC1BKWWUFG"/>
        <s v="RELVLPI29SFMO,R36OP1C03QSZ5Y,R2NSFR0LROJK0S,R3BBTJD6N50F7O,R3E5KUVXIJ4N3T,R36Q3E93BNHP9F,RG44LYJXRFLJJ,R4NG5TLAQ0WZR"/>
        <s v="R2NQLS6I62ASDV,RIT3TAH74G3JM,R3V03S1XKJWJ4F,RTNPJ485GGG0B,R37FLGM56SKQDQ,R3LPNHIQDOG8J9,R13ZLVXBTCNIUC,R1CEC872UPQJTP"/>
        <s v="RS0YPV8CGGS8R,R3LR647NBSDMCU,R3INDETNPWMHWX,R2N03PA780KAJD,R1I4DIVJ3IZNGG,R3LGQPRXIGK0OZ,R9H7E21WJPRKL,R662AI3F4SL2W"/>
        <s v="RJYLPPJ0FGP7W,R2FID5PFZZFEMW,R358SS960NFBLL,R3V2BSMUA81YBR,R11VQG0J80EBFL,R3ULSAT0BPNPG4,R2XXGJP0K25QJZ,R2PQ51W8C26K8S"/>
        <s v="R27MK332LTT5KS,R2TN6LNGD4FLYB,RVZJOLWLG5JZ9,R32Y3RXFGS0N8S,R1WG388SX6A8SS,R3FCO1GKVP9JHZ,REQQ0KOQUU7N5,RB48XNZD8P2Q4"/>
        <s v="R1X7186WUECR3,RIXG2KYOQHKVB"/>
        <s v="R3HLDGIDF7PO8C,R2FBEQYGE0TH2P,R81L413HRWD8B,R3V903TPDK44R2,R38GLLZ84DSEWS,R1GXNHN7WJM2G7,R3RK45ISPYVM54,R125MD72MJH9VN"/>
        <s v="R2ZQ3KNS6ADZKG,R3OMNNV6IXSOCS,R37Z2W6UYIVLBR,RRI2HSPM9BYXP,R18PVOQF41S4PH,R1WINQHG1SD7FW,R39GPO64XUXZMW,RYLBN0DAJU4SZ"/>
        <s v="R2YO9JLN30A1KG,R6ZS6BQ48ID7H,RS0V18ODCDQYA,R4DZTYE4O453G,R3039214P7QOXS,RJC9WVXKSYT99,RC8319TSKZZXN,R2C00975BDT0FR"/>
        <s v="RJOCZ7VETYOPA,R3UXDJEW3BYXBD,RMTUS17UNIUS9,R2FBEMK4172QZP,R3PG1FBD4TX2RF,R2IG7GBJ9W9AIJ,RXUP19LST693F,R2OOPASHLKF3SX"/>
        <s v="R2US7Y06YM7OHR,R2OAKOAGTGVUTN,R3DVFQGVFX84XI,R1WAPDS97JZKIA,R1ESX1X8D1NBKP,R2AUA7VTJ8T109,R2UBSM7L5I24EO,R1G0Q0UJ7FBXGP"/>
        <s v="R36G8V9B8EIG4Z,R1UQJ38MFDF636,R3GHKCA6I36EBF,R18AIQACXT7PHC,R195YCVDM72DUH,R2WQTWSNOHI3GW,R1XYEVCQ9QZ69I,RQIV7RKXG033Q"/>
        <s v="R186EFJU37UPS6,R2KC2H7A99Y8J6,R25FE16IQR653P,R1Q6E8EBLHDKEC,RNH0MZ907JI2S,R18J8NK2242FA2,RC7ZMZ000I0FQ,R3LF4N05QHM907"/>
        <s v="RVSI68M0EPAVZ,ROQNJTEGAA7VN,R1YNME95M4J2H7,R17RLWB0UMGULZ,R3N9JK1RH8STLG,R30Y52H4BDOPGE,R2VJ4LI8OPJ6TJ,R9N6QZH6MI5P4"/>
        <s v="R27191EB7KCEZP,R3KKAMYDQAI5WH,R3MSYM05H7OI65,R1KCIHR6YIA803,R2RVRY8NZ4GKVX,RPM4MVT8HNIXD,RXKHOEIGETJQK,RNQ3UU0QIAJO3"/>
        <s v="R11V5OCJYQY6WC,RIR8457ELA3D6,R2GWHK7KGBQ6DM,R1EV61F6P7A11I,R2DEONSP7S2QXE,R1ROPAJBYWFX3L,R3RP22I8F1KJ3G,RS323H3S7TUW3"/>
        <s v="R17OGPT2IDXIGX,RBEABUL23L3HP,R15G3N5DHVIH7Y,REGCZ4KOQ0OWS,R11EN6UQ5L17PW,R2KOGJ8NE8RTBZ,R34E060GCVBLI5,R5N1E18Z4JNOH"/>
        <s v="R3FQMPLCZV75E,R3CXYW32DE2XCE,R3VMIAJI5S2S9M,R33BXR8IIASQCO,R31X014WG1MEMQ,RNZ3UOYY7B2N0,R28IU0P7UBCRG6,R34GOU1HWA68GA"/>
        <s v="R1JKJ6JRX7SGEL,R25BSG945DF5FO,R4BFNUNWNX1R0,R2NPEFE8O89X67,R194PSSW507V7K,R1DT0RIGH4S3FB,R38ZWKA3FZLLH,R14TFXF7AOFJ1P"/>
        <s v="R1AKJKNRBIBCV4,R2ZG9F0E80XAWQ,R39LC2YR7L3N4E,R2ADNFHJ2J8A7L,R3VV8VK7HOOYQS,RXGEG3BUDZOW0"/>
        <s v="RWSHFGBE1WU3I,R1VBNTH3HSMVMB,RTATA9H2ELJ81,R1B0APD6HVOT8V,R99TNL1C7XQ5O,R37RT17N8YUWT4,R1WG1ARVL9YH61,R2UFM5PKO62Z5R"/>
        <s v="R213ILI3XNVHQ0,R1LZN1V8UCR9IU,R1EBFTZINSJ0LG,R3BKR3VZ1U81LW,R5OJ20F8H5T8U,R1FKQR9LSBVLH2,R3R8UN7IQY7EIT,R2WBDNEW6HCVSH"/>
        <s v="R3B27WULJTV0TX,R17QJ5UVWP6FA3,R3QKFVLI9WHP40,R3LEQKCCAHPSWR,R11H2N84QPASNY,R393EMOMYGZ5FU,R17HKZQD6S4TMP,R16FEY4VDG9V22"/>
        <s v="R1O343U978W7T3,RTT7TYSICUSK7,RNJ28HCJAVS7P,R65UG8VBWZ9FO,R1NYFIH8430TSL,R2XETJ09ENS8YK,RZ2ITHHJJCWZS,R9L25UA45NALQ"/>
        <s v="R2F2DGJQPO0B5T,R2TYJ9OO7P28VM,R1RKF5FDPIB99E,R3N0PTQXQ8UJY8,R11EOJ6WSV5QIN,RNJWTE3FEEOBF,R1TMCXV8ZLNR4Q,R2VX0MWE6CFDOK"/>
        <s v="R3MKON00OQCF7T,RACP11DCWDX8H,R2AFW2I68NL7DV,R2Z8JARJBUORLB,R12IW90EHDETBO,R23PRYLHN54BOF,R3NY4R1RGDRP6I,R2EKZLAZBSNIGH"/>
        <s v="R14L8SQPUEZAEJ,RGR9FMKB5LX06,R1R0YDAA1E3OBE,RYC3XH9C3EBWK,R12GSMU9X7QCRL,R3IQIN3KU0Q3XX,R1747LGCOQKZPN,R1IBV1QIKU5QG7"/>
        <s v="R2PK3LURGV7XMK,R17NQ1RVQ187WB,RBRUS2N936FP7,R32Z3826SCWBZC,R3N8TTZEOCVIC9,R397WT8ZINS4R3,R38K7QGV2GYAXT,RL5X2D0KMAID9"/>
        <s v="R1OSNR3MGFRFSP,R30DTM6QZ6M7WP,R3S13J4FS6WPSO,RLZ31DCVWX3TE,R1P3GEEP9IQDDU,R37LC3F796EB2F,R96RJS8HIVU9Y,R2RNSF4YBRGI3I"/>
        <s v="R2WYKIWLGH956S,RK46ZE8SQLQTZ,R2K7BE9W9WKQ8R,R1JU5B0EE4G4ZV,R1H5ZT10PEDXJ6,R308SN93TO86XV,R30JYCY5VQ94Q1,R1KMZ68IN7744Q"/>
        <s v="R2NBHF3UEC50C6,R3ENGSS93WOPV4,R1260HX2KSZV0W,RDCOOX58V6318,RWV1P8F9DC6TT,R1FIDRTPFM02B2,R2K2IBAH6ADK2E,R2FSR8AVBBDIQK"/>
        <s v="R2SK5PPC2ZKCL5,RD7IHEAUK0KA6,R32GOT9K2GCKQG,R2ODSY8YMSYDBQ,R1GJIXYJ1WCO16,R3F1T36YXCNJUT,R1TWYPGF1F4VJW,R2ZI8M3NTETFJT"/>
        <s v="R2P5LLM3NUTV98,R2T24WJDYF97OT,R1H22LPZ4C01LF,R2Q0K2ZG4X5GOR,RMKFA51N2GL3C,R25ABQM4CM6CPA,R1JXDDZO9EMZD4,R1IBNDHUOM6FD6"/>
        <s v="R2CHW3XC8GDNT5,RFAF6MDWADF00,R23QEG8B7XCK1D,R2S0FMCLE93A6C,R3FVV3CRZDOTB4,R32B17ZRIFM6DK,R3V12FGGUVZMOD,RH6S639ZX7JLT"/>
        <s v="R29AV9WKFL78NP,RWFBNIYQTMW4A,R11CTFK86N4XV0,R2KD2NV6SEZGHN,R3DPGVFQ8PV47O,RBQ1DML3XWOLI,R1JRJHAW9JYVQ5,R3Q5M78JBLPTF5"/>
        <s v="R2X090D1YHACKR,R32ZCIH9AFNJ60,R3N57EVVG0EHAF,R3QWLE8JHROKC1,R2VTSDOOUTSQ5X,R3E6FZ75Q074KH,R1SYBQLTPFCW20,RYQT96J8HPIXE"/>
        <s v="R3MYQGY75L0ECV,R21ADVLZZGGC89,R12GZJW2W11L5I,RIGWLTT24Q9NI,RT8FDK4YOM2GF,R3AB3X4KBEGJ4J,R3MUC8BNID58B0,RWBPIAS5R7Z75"/>
        <s v="R2IUZKZ2BFCQPB,RS3FCMS4SCQ6V,R1DKS4CX2ELE9L,R2O8KBZUC4EB8A,RNT0QZ6SRDN5V,R3H9YQ6S3H3GLL,R3W56W4AW11KW1,RPJ5DDRIN3STD"/>
        <s v="R1HC3ZLVI3VC2L,RROY3V4G9AN02,R3DVFUQOK3JXZ7,R3H49JV0196DEP,RE4IGG1ZTRBVF,RFTSM34EH66WL,R3TT1JXUXT8ZR1,R5PQ3LYZAIGIZ"/>
        <s v="R1ECNC3Z6G8AI6,R13F6K3KB7TV8S,R1C6OIUE3XPQJM,R3LW2PWBJNEED5,RCECT6PI2SW9H,R22KQJAFOAG5S5,R16CC39OV5RVVM,RVMBP0ZUQJNKH"/>
        <s v="R1D6BKF30HRM19,R3OYZMQFEF9WV7,R26PEUHOY5RZ02,R1KMSZQENOGR9,R31LY209STYNRQ,RTLATKAZTO4KF,R2XOSRQC5GHA7O,R1G2WWLFIFDIPM"/>
        <s v="RS93FM8EGCGVK,R2H6JE1EKT8ABD,RVNAAQ2FDKBI9,RH47AG02THZJ9,R3LS2IUM23YXEX,R3RKYBJ36UG0KS,R14ODWGQZ7FOGH,R3THK9M26CIDNQ"/>
        <s v="R207L99B0HON4H,REU6EKQK98RBL,RM596L5QWH41H,R3S583DFLJ72KS,R2RV6Q4UAGYKUY,R3O59TXWPHOPEO,RMVC7IIYGMZJ8,R2V8YZ8X1YQY5C"/>
        <s v="R2IPVSKOO0624U,R358NA83FQL4AE,R2J3IJ37A0TYAL,R114CSTYEOW1ID,R1OFIM5CH5R92R,R26HJA1WW7OTY7,R1LTHOMTCR3MDP,R2U47H32CGIZL5"/>
        <s v="R8BSHHFRCZ0MJ,R1FFF30F0OPJ84,R2FNCOSNHKOTQI,RPWUK2BJQ0G68,R3F280BE2HYWNR,R2MM29A786UNMO,R20FESVOJ2K0RP,R3IX2AJH4QZL8U"/>
        <s v="R1SWHPJDUW2G3M,R2RFQJDQF5BT8,RPGTYXQGC3TXI,R3TFGARGJENEPY,ROG4D0YGDQMH,R3HAW9CAE08DZ5,R1LA2HMRSTZGUS,R2NOWT8O685BUW"/>
        <s v="R322EU1EPO0EFK,RKIITDXE4AGW3,R2MPRUBHGVAK2R,R13E9GP8EQCMZ3,R2ID65YG8CVX9K,RX6LRL2BB59G,R1K208FSP9EL6F,R1QH3BPFU8VE89"/>
        <s v="RN7RYZ9MBIC42,R2N4UBCVLGVVTW,R2E80AM1QM7WZ3,R2R0FUSHO159UF,R1XLVF86V89I0C,RZUSCY8LR0F4K"/>
        <s v="R3PCNE5292DYOG,R6AQ69P24LF60,R260VRUGIHTL9U,R2V10DMI0YG00Z,R26Y3HWJKWSAH,R27ZKRDRKTDH8Q,R2C7WEVAS7L3VM,R2KDBRE8342H5P"/>
        <s v="R1O4RWDUJDLH8G,R3BHQM50VHKHN1,RZZBLKLCKMBIO,R33B3888A0I1MF,R27C7F23ZUFG99,R3J5SC94G7LHOG,R31TAZ4NSJ9QJU,R2OO48A4CJ6ZWL"/>
        <s v="R13P4JW3JTQ20L,R2SCPX6U0LMXGX,R3L4ND79MO2CRG,R2POE009U0A4JH,R101TILZBOMQ6F,R33U1N9CEPKMUI,R26BFL8JZYQC4F,R14BVAFCMFPDDX"/>
        <s v="R2B9AWHBJL5Z8U,R2OCSSQTFKSY5C,R2IC20U151H5EL,R2CKRVI3RAKV3R,R17F6JLUKCCNJE,R2DRWDUDK4VP5J,R1ZUANXQSKI8Q8,R1RYTXARLTEC3K"/>
        <s v="R3IPDT2UXX2O63,R2U6GKRX21HLG9,R2AK0419W9GNNL,RBFTHSBIUQTM1,R2SNW6BCRZK0AW,R3HVYAAF9REYEZ,R17Z4RNBHFK18Q,R20B3Q5JIZ96QC"/>
        <s v="R3PB00C7ZEBAMG,RVUGXND7SHFW8,R9LR8JP82ED2X,R32N5S5Q1W3RHU,R2W4T3SW0RJWWT,ROTKHGUAN5KUR,R2J5Z02Y4QL66Z,R2Z8H0DEYU31U1"/>
        <s v="RWIX4QGK0HB47,R2U607V82KC6LR,R34XJ1XQ2W72IB,R1IGS6R7QZHIL3,R24GH90H9QAC3X,R2CGSX3HLMIJZL,R1N6Y6SLVTC950,R2HZOPWZKCIJXD"/>
        <s v="R3CGMQSB9H564N,RG5V69YDA5TLP,R18ESJU4TI0EGY,R140SU5IGEW7FF,R1H9W7ECR79TX2,RIAQUZT21P6N1,RFIJDX0AGS6ZR,R2Q20EL3OJ81U2"/>
        <s v="RMWWVT8FORZQU,R1UFG84I7N9718,RBUHQYPP4PK87,RDELRZF6J9JBU,R2Z87EX8J8LDLZ,R1NQ7H9M8N8EVK,R31KHWPY0W4RI9,R1Q4TKNZ1AO3CT"/>
        <s v="R3OSR4OYTNNMCV,RPOYK3GUC98ZU,R27D0SFEZ5LMSP,R2AQW90XQ58J8X,R2E1CJLY710609,R3RQYH6EH78GZM,R3KQSMQH0W45XR,R1OD2KDJ4RH6QE"/>
        <s v="R1YXTYLLFSDN6F,R2IU9VU91K2RIN,R13T54P444JQ2A,R2PQUB36L5O64N,R1KII9H1CWAA05,R22699HYNGFQ3F,R3VW949SRSI8DG,R33VXW5FCRM538"/>
        <s v="RA88ON37S8GZ5,R1N9K09PK3ETZK,R2HG9API98AHDB,R10P5LB5B4388O,RGDHODCPC089K,R3RSVTS2C7Q2A5,R3H72Y074V957G,RN321J53AKU0K"/>
        <s v="R2OP8NFYDOS39J,R2RQTRMPYMIHAE,R2V61JLM0WASPT,R1X1019MPG8CR4,RWZEH4UX501RZ,R1I8MWON0D5I5L,R2Q9MII6JST2K,R2Q1TJV6BGHGPB"/>
        <s v="R1J9OKSG2W4I8B,RNUAYGA4DMRC3,R2KEXCUZDLX4JM,R1JA8CJ88GCQBW,R3QZ5MNLOXLYOJ,RWVKTGUMXNHW6,R23Z4SCVPIU17S,R31840VH3LEY09"/>
        <s v="RGIQEG07R9HS2,R1SMWZQ86XIN8U,R2J3Y1WL29GWDE,RYGGS0M09S3KY,R17KQRUTAN5DKS,R3AAQGS6HP2QUK,R1HDNOG6TO2CCA,R3PHKXYA5AFEOU"/>
        <s v="RLWAYTZH1YOFR,R3IOG04KDBKXTQ,R35LSY4BN61KLY,R2G97CU5VMMLET,R221NM5M3SY0PW,R112AEM8D2X3S7,R3VM7P3773KRV,R3VUA0WWCNQK33"/>
        <s v="R19CZW6DWGE2WH,R23RHEY0ZRAT67,R14H0NECRS2LAV,RETQ7C9XRV1WY,R2WX5VW2D3WO75,RK9ZW19PLNUYO,R2CPF8A0YDYQRE,R28O8X64JYO82C"/>
        <s v="R2C462047AF3K7,R1ZW56KYUKB2QU,RV9D590OVPKU7,R1PYZJZNO9WTLJ,R13082370PJO1Z,R24A2AS5G62W6G,RBIB6RYE55F7,R30XR6S4XC243Y"/>
        <s v="R1Q0PEVL6X8WZJ,RW0MMI9AUXK5J,R2F3ACPBFRCFSK,R2SB3XYC8XHNUQ,R5L8G10EKZ9ZR,R3W2X53D3BLIBR,R29J3JSPZYQYCM,R35I0ZZH2J58P7"/>
        <s v="R138ITHIJ8RJ6M,R1KZ4GHZKT2TPA,R1SUUZASWMKX38,R1UZWXA61RMVAG,R1ITYM212PMU7Y,R3GAC6LEDQRXWV,RCD1ZRKX9XILR,R1JOZFF0PN5PHU"/>
        <s v="RWY553B13GWAK,R23QMRIS0UXNQL,R2ZZZJ36VTNHMV,R38CKW00NINQ49,R1FBBD2SP4W76F,R3C67N77WGMHKM,R1GQ8VSBRXN2GB,R2B8DPA0SN9518"/>
        <s v="R2JPQNKCOE10UK,RQI80JG2WZXNF,R2LYZ4CUWPMUJN,R1ZBD2ZB2ZYEWX,R2ITEDC9KOCY3N,R1115HIQP3BKKJ,R31OMS6DNMI7M,R2DCFXQMUNO93L"/>
        <s v="R1EHLWVCNS1GYC,R12TMIZDRWREBE,R77IQG19KY16L,R3V9KCNAJ0PXQ,R2MAC7AI6X08LW,R17D4S6KU2SOBU,R1QO6EVD5EQ2MJ,R3FUW4VZQRFKQ5"/>
        <s v="R28QM0P3RHPNCA,R2C7MCJCGZE9XH,RBX2T333MBFDW,RGOII6UHDBYOT,RDVZX2VNEXWBJ,RIIJNBY14TAEF,RNHUBO94L9NVZ,R2E1X7DV8KUF1D"/>
        <s v="R2CR72CAK85YA7,R1J7T1CF1601BH,R3IGDXE5UAOW8I,R13C8HGBSHKCE1,R2Y7FN8MCS4PT,R3ERLO7QTMAD3L,R3IEBGTGGSPM9N,R37YEXEGR87GSQ"/>
        <s v="R1SRW5MRZ2F6VG,R2BTFTYIMXI30J,R26S60TY88S2K0,R253NRG08YZO1Y,RZAQWZXPXX0WI,R6SYJU2XCOP39,R355AITAQWV51A,R3UYCY0PK6T5JS"/>
        <s v="R3JP9GW6RDG7YF,R2WZQXQJGPUSL9,R3SDM4NN6LFSL,R1MPD1Z1RVWED5,R2DFHZQ2DIC252,R3VXTRX34YFXJ9,R1LCIITYYC3DTG,R16NO3UIEZYUMI"/>
        <s v="R2Q0HVU9HQYNAO,R1OZZ5G1ZCM0EO,R1919QG9AN4GQK,R2VN0XDC0OW8L0,R1SEP4WEGNE51N,R2ZWFXXHXYUE8T,R1BRBMJQSQ0DYE,R1RPBTYBT8DYMT"/>
        <s v="R1BE774NJ5R2DX,R1U4G4C65P8D4G,R2WMQC1KWG94P7,R2J2KA1OUGEH3L,R2Q7JZD5DQRYLN,R1B31T0G8VFWWH,R7K5AJJ5YJMCJ,R1IMH92PEPVZ3Y"/>
        <s v="RMJTIHWOEVJ2S,R2EG04BF78FCDN,R2XS7O4CK0KEE5,RDQ894LVO01UH,RO7RFHI6XIDYE,R3J3S08AQQCGNM,R52K5GWEQ070L,R3LXH31GPSHNYD"/>
        <s v="R28LVJV0VALRCQ,RUMWHXUP5WKO2,R3D5OM30BEDYE0,R2X9E8CREU3PI8,R1DWE4B2XWK08G,R27HOGDG67KNQO,R1QYLVRY3M6HLE,RA2K9X6CPRLS3"/>
        <s v="R69FUCBNGBRX1,R8VZ569JVM3CS"/>
        <s v="R1H0YNK5FI6IM9,RRVOLO108F914,R18D45T6ZYK9SS,R9IGOHDBCYFME,R5MA8UQ3PF9SN,RXY4DQWAVYWF6,R3M7PQLBYULEGY,R3PI3E0VLZY2C3"/>
        <s v="RFPSJKWNCQAO2,R14L1ELN40CL68,R26SGRT511UO9Y,R2RPCNJXQJS739,R15CXRO9889JGL,RYUKIJ43LG4RC,RUHO80MJ5NV8O,R20IACRIZKZAQF"/>
        <s v="R21X3T7OXJDYF5,RFZ7PECSOYOD0,RCNWHX6JCJZ24,R13B46MR7D4UW6,R2WIO7GRU4X1VE,R15WY8KFOZPEO0,R1GZSDMDXLI6UA,R2GSFMREX0SZF0"/>
        <s v="R2MYHLYRBQ49CU,R1ZYG8KT7IKN0F,R1CPM2M1SFJD0Q,R1MT0UWLT7MBYN,RH2E56CG2VRB0,R3O8V8MGL6A3AQ,R2IY9SO9GDZ9ZU,RC16I7A47XY5Z"/>
        <s v="R1OHBRJRE6GHDZ,R24I7EFZQG9TE6,R3G0UPCD2KN4F7,R2EH8HEJYFWVY1,R14DHLF5YST1V5,R2ATOKYHEUA0RC,R1LCM6KSBLNTZE,R2MICL6U2IDISJ"/>
        <s v="R1YFWBTKE811UK,R7JA1V7MRECMB,R21GDLJZA5TI9W,R1O4EEFOQBZ0JO,R15B7E5SEJPSZC,R197ZA6SKUG991,R3ND0LPTOXRICR,R2NAFIJTOX2QVU"/>
        <s v="R3TXEYX89U440E,R3IK34WOY8BHL6,R3QGSGJ6K6D8R9,R2G3VN5XLQYOVV,R1N6IARF74XEVV,R37LARJ1BGF0R1,R156J5Q0HIXPHD,R2QGF4PD8AJCSS"/>
        <s v="R3I9XKM92J6MPP,R3LL7D9XJ1KM17,RYLP8P4MU9IXE,R33MZE2UWBBE68,R1R07DE8BH5DW4,RR4IXFU8KX870,R32JIC0LIX3QC8,R33RK3EZHCIJ1U"/>
        <s v="RTD1L3LGGMBG3,R1C6Z9AXP9ICQM,R3IAQHMHSD92O6,R1SH5KG6YVLJ0H,R2ST8W6PO0TBDR,R1SD1W9T3GM23X,R3J5HRLH5MG85E,R302A87U6XE21L"/>
        <s v="R3JPYH668MK3JJ,R2PR9B2W94FLT2,R1P08EMGTQXLEZ,R2RS93VMF3PSHS,R3TJKDUB3GKBQ8,R1PKZ6WASMYMSG,RZV7UUDKB6JRH,R2Y3US2UNMI3UR"/>
        <s v="R1CYG59TJESUGN,R2PIWJZ3LJ0NBY,R17UGMBKG3DWY5,R3QBLT1NI01FGR,RE3G53JY62RU4,R1AOJATXAKRAZG,R20GD0WE2KXSVM,R20VE3E3KEIW0K"/>
        <s v="R23AXPPZ5G7J6Q,R2U7YYESQ3433I,RMUJQEHAD3JV3,R1SFABVO7E4KZO,R2DFBJB0TJUK4H,R1A0YQ72E7P6KT,R3AXDDTW3B5UGJ,R3F3ZASCS3C7S3"/>
        <s v="RJX93LCK9FMRS,R14T5CARLGB2KJ,R31ADVYIHSBKCJ,RJ2RFRYTSYWQ6,R1NT2YXBX91W6Z,R1CN84T7CDAFE,RIZF30TNXEI0C,R3MOOJUBKCJ0VR"/>
        <s v="RUU9CCQBQ59IY,RX8T7QUKKQ55A,RK3CT1IZJNZOT,RKQN29JW7LMHS,R1IJSUBZFGYZ3J,R1YL4JGE8C96OO,RZFN7UIGV6HRX,R1KXQ01LUEJWGE"/>
        <s v="R21XRUZQ2MQ2ME,R368V5GBBAVTKL,RWYWGRLTSJX7N,R3VR8G8SJCIQM,R2SME90R32XR18,R2BTUXHC0LJSK2,R2LJ7EU195HEBH,R3SQTXO5SE96IF"/>
        <s v="R1GYK05NN6747O,R1J21BZ29NGQF9,R16JCHEILBYOMW,R2WVVS88M7SH18,R2MQ3VB8ZTUS48,RBJPTKHYQ7G7U,R37PKO5FUPJW35,R38R2YC2J2BMWR"/>
        <s v="R2JKCB5MNWKW9N,R2XZB8KBJN241T,R1R3NYQMODNGM8,R3CICAEO8AI5Q4,R1K987VOWZ2H3F,R2JA4G9JMA2D4O,R1KZ1EN293BV13,R66WLAR3WTRKN"/>
        <s v="R16XVVFYUNVL5L,R2MGT9GPFEHTPY,R326AAFTL0LMUL,R1XBQN0IY6V5VX,R1LMKF935MRJMW,R3VHEFOX9HOCWT,R1JEOGWKLERZIC,R35KI765XWBP34"/>
        <s v="R28SHHTDCYFLEK,RV4W2N7V5XWQ2,RVXZKH1V12BGV,R2I4E5T7EM6I5F,R103G2OV6OFA3Q,R2RO9SXDGM8J5C,RRMMF8UU19VAL,R1ISB08X01VDS3"/>
        <s v="R1QETDIPRCX4S0,RARQYQ8POOFA9,R952F931MCOR5,R3LLDHV3WXED9C,R282YHZ5A4GMY4,R34W3B1C7RP98Q,R1467F9VL3DLSY,R3KLQRR1UM44JG"/>
        <s v="R3TQ32UCRS81WR,R2QPXXMX0YH89H,R2NBUIKICW6ASD,R3KIQZ1W9FWK3P,R1R9QY3F8M6CXP,R2DNZV0AH311P1,R2ZAGKBTL8IEMI,RGMYTIRB3LWEA"/>
        <s v="R2F6HAXHI2E0QM,R3ARFHUPI2UTDN,R2NFBRLIKTBYX6,R1NQQIZHCDSRL8,RU6YHY3TNNV6U,R2F0F9H707NNWH,R32GR67TTDTEH,RMA358YLCTHG2"/>
        <s v="R1Z1YO987IN6WA,RRW1QA494UE5V,R14EM7EM0MGBC5,RLPQ6DDNYDH9F,R1NX8T5TN04CZ1,R135SE2MJDL8AY,R2GLOHTJX5OYOQ,R3TYVHL507XB76"/>
        <s v="RGC8KIMM1CE9L,R16X8MLVQ82IY8,R2Q9RZ8N8CWTJU,R1LEUKJKGS4LB3,RHI91TJRIR95F,R2VC88TGIJ2M4Q,RSVPGFXI871XS,R22R9U3IN4DIN1"/>
        <s v="R21VW93DSBYENF,R3MKRK9JVBJ22C,ROBLP3CK320DX,R14L8HWTVI4YOT,RT2C0KDRUBKGV,R3JUJ27CXBI0QN,RO4BI7QVTST6E,R1NSRWB0V1BQKD"/>
        <s v="R3NLWGZTKSITSC,R1NCNL2F8KAM4L,R32I8HG9OTUY0V,R1Y6YHN4M285CN,RIR2EVLB3KG1Q,R2KUZ1CLHNTJAY,R27RDEPJ1W7VOQ,RQWPQXKORWT5I"/>
        <s v="R1NBVCQUPQGZSG,R1AYTJ3HGDXBPB,R1SZXE4S0X94AV,R18V2LFU0A6Z1Z,REEEYL5KDQ81L,R1648XOMK16YKC,R30X514IQ3NWX4,R3UV2ZJIR07U21"/>
        <s v="R17OSOGCSZ1TU1,R2V3IDY4X5DO07,R10YPJXXLIT9PF,R2NI83SF805SZB,R2O53KW0B4KLDY,R24235I5D6EXHG,R2ATCM75K287E3,R15Z1PSJ93SSWJ"/>
        <s v="RSVV6T480YK7W,R22DHM4LC4189N,RS51GZQV4URIF,R3KIJ4STUFAA1,R3VBGTOFWPE9OQ,R34NVGOBJPJX6D,R20XKKJEEML1C9,R8EZGLNJWYUI0"/>
        <s v="R9WFEPTQ1AVOT,R21UPDIAM0TVWB,RHZHGXAI6M674,R3IWE5ZPWKQ69C,RMVC4YY8V7RYM,R1G1RT7104E5RE,R14Q3C6MLJ03P2,R35VJEPZY0GU3B"/>
        <s v="RZXPK0F5S2VTS,RHQXPF9G54YP4,R3MQ0FZCHTDIXT,R2YQQJIT5CF1YI,RQFWTYF7ISOCK,R2WARTYO91TQ5U,R2ZQ5A84YMYF5L,R2EAC2MQLUOE2O"/>
        <s v="R1N3LBU331N1YS,R2NMV5Q9AYU4RM,R11KVGFT3HQ3AS,R3GHP1CGUXLWU3,R3G1HG1GBQSQDV,R3KKDRBZBH0TFL,R2PGSE5NZMJR53,R3SS3G4T33J3WS"/>
        <s v="R1ZFP957X6NEUB,R1V5NJVJMX27HK,R37W2Z08BFVMN2,R23NRC2SDTFP1R,R2IDKTNLPSRRXA,R3TRXLCPJ7CXLS,R2RQD6H9YMSUK6,RS9ZB4H3Y5CQZ"/>
        <s v="R24M24UKIB5KN3,R9MTYU83EHJ96"/>
        <s v="R3DHTSOB1MY0F8,R26JO5R53V41U4,R101VJD80D1Z15,RWULGXZ2D26AB,R2K0DC0RJV28S5,R3ONAP5KD4Q7QH,R6GTVCFXBWOXH,R13MW2BGCZLD8H"/>
        <s v="R293AKJY0KAYU2,R1CKLC9EOIW0CO,R1SFNUH4BC29Q4,R23FF4AI11EGQG,R2ITLBT3D3QIFF,RZ2TK6IVJL936,R1ZCONBNFKG8ZC,R1OJUIJC0SV7DS"/>
        <s v="R1KOODMSYFQFQK,R1WX5RVYVOE2Z8,RU34IVNRBGN2X,R115NGNFV75VQZ,R2IELMO4REP9U3,R2CGUT8QR29GBL,RP30K2QKPN7RL,R2527FDBEJ54SC"/>
        <s v="R3EFB0EG66OLOX,RIND9MF93GBO0,R38ISD2RSB4M70,R3BS8IFOXK1DNW,R30SI7ZT69PI47,R3FQSJP7H5PAIP,R2ZPNHBNB2GKBC,R25DZIBJHUFV07"/>
        <s v="R1IW58DJL28MGC,R217BN4TULUANU,R1AYCAKEY7OB6E,RBZIBERM0VQSN,R2ZY2SYWQPC3U9,RL3T9B6IF35TF,R3OK8B33J8NWV4,R17CVFA9I53GML"/>
        <s v="R1HLV52BSW2J74,R3TNI0JHPOWSE6,R1E17Z1ZU7IEFH,R3RT5I5JOFAPWD,R2MEOYKZYP0J2I,R2H579I6NH2BT7,R12SFXHRPKR19Z,R1GYEM1YCJ5DD1"/>
        <s v="R3E5WJVPAKKEF1,R35VC2K2S2FQGC,R1AIDBLOPDFHFK,R1GQXAGB604WC1,RORXQ24THT5LS,R240THZS4YWK4R,R31H48RDL3O4K9,R3B3A9EA9DKDXN"/>
        <s v="R3COVVOP2R7Z28,R2T6WHEO2ONNDD,RUFFV2QR43OCM,R2LK4WPIHJ7WDA,R6IPR9FHZ5BOT,R3DU4LFGTAIEMN,RVHHM5FW31JN1,R1QA870NJWIODF"/>
        <s v="R2DRK3ADKHLE1X,R27UPOY045409N,R2L4TR6OY6H27M,ROT0JJ2ZLKMPF,R1N6J3UIYH39UI,R18Z1ZRI0LMRT,RV22EDSI7F9WX,RAUA868KW5M5W"/>
        <s v="RO163Q6WRVSZZ,R28DMP1E79OWIH,R2FJI6OH7CFVRL,R1CHL5MG2PHSFJ,R2T11MDTCMZ8IQ,RV544Y0ARIS17,ROHRC9ZCY3ZKI,R28O9QSWHZF2KK"/>
        <s v="RSAWD2O7MGQHQ,R2J3NNEKB8K98B,R2JDMID7WPBPGA,RPZQ7HTHUEAQM,RAWY8DHIK1ZUO,RKLEZ22TP2OC,R7CBANEBW241L,RRLSH7AHH6XLU"/>
        <s v="RTYS2009LXZ0F,R3DHH1B1DC2OGH,R26KSH3RBQKGT2,R214TVL0DAXY0G,R22XPNBA0P52JE,R2JCG39HM3XZKI,R30UMY6PRVGYKT,R398R1U5AOLEWZ"/>
        <s v="R18D9LZAYX9JSY,R2TD56H4WD69RD,R3022ERQVPT7PV,R3T0CWF358RZNJ"/>
        <s v="R3KX3LZE5DF03I,R2PFGVPB5LCT72,RMB267WFB3JDM,R2CRRWR0OSA7BG,R1EUG815WO4EYL,R1UKGB5AFT0U5N,RYLJRVXKJQYQE,R3JP9UQ5V9B751"/>
        <s v="R1785DO8M4HFFD,R348X4GTO6PQU9,R1VCNIW9SC311F,R2D84AXLIIYENV,R1CW2N7FWCQ2E9,R8KYBGAM1VF8Y,R33F0EVLTMR7Q0,R3P48DOOF0CDJ8"/>
        <s v="R2ACU430AWSQ15,RZFPMZJQG4VEF,R2P7VTDLLMDOA3,R1B9M17A3N27E2,R4LNZP9RCX3H3,R3TL5BYHCMQSB3,R1B2BRD05LJZX4,R2WQKUAV6WUQ06"/>
        <s v="R1BP4L2HH9TFUP,R16PVJEXKV6QZS,R2UPDB81N66T4P,R3KK4GT934ST3I,RCFHMWUSBIJO,RDO7DACXMAJ84,R3A6MEZL3LY66Z,R1ESIEKPGAYA29"/>
        <s v="R11MQS7WD9C3I0,R2AKH69XQY8BY4,R8GBOLYUN5UP6,R1AYVO4R25KJTA,R1HT6XM787V7FV,R339XJL1GMKHA3,R175VFSB2A32HG,R35T9LXYBSP09G"/>
        <s v="R2L4XIZ518GOR1,RPVZZE1EB5RNS,RF4O6NIV5JCCW,R34V1K30QYA0OB,R3QB4RKKFY10JI,R19ZQCPYHQWLK7,R2XHVF9XQDSISL,R3JGGBNU2POS7K"/>
        <s v="R3T1GTTWKWWNZZ,R2YQKYW342PMX8,R3OSOTBK6ZE6IW,R35RC96UA66N6R,R2JWTE1QNDWW2W,R3A3YAK7RGKIF4,R22Z4U7R15TVLK,R1ENC0P3ZUKQO"/>
        <s v="RJ9UNCLT4UGVW,R1WU3UJKULS586,R1B72Y9UYMCWVG,R23L241XIDFJB3,RZ0VG2M2MCERQ,R22UFBT27YYXB,R3MGVFU1ZMOBFD,R2VOFP1CZA700L"/>
        <s v="R38F8NXSXYDTXY,RVHJAX9LZXL81,R2E2LEW31FG8SL,RR4N76OXC0SFK,R3RUZMOBCK3L6O,RLT5ZN2J9CR4R,RE3SOUOHD3XN5,R1A4SOUGDN8TRQ"/>
        <s v="R3ROJ6AWGN2UFN,R3160KII7MBSDT,R8ZDM5P3NBJ6V,R2XYESNNUWI2DP,R1UHCZ5GEKZFZL,R2LUS6OIA1FUIY,R3TNBYI02BNXDP,R341FNER86M2NB"/>
        <s v="RU005HHB0U3FV,R2OH909YAN0NWP,R2QUS4TP2AQD7Y,R11IIB56J49ZMK,R27X20M16J5I2V,R3LJECTJJCPCMA,R1VLU5EP1LPYG5,R3N7Q2Z3RUDS01"/>
        <s v="R23VU14H85GINN,RD8Y8FJWLK3XY,RU5K3FZ0CXHM7,R17Q98YONHJWHJ,R3TFFDWEHT3NTP,R2OSACKU5SYG47,RWWWFTZ9CN3TK,R10A14SK3WPO23"/>
        <s v="R13SXCYDWPZD7M,R27X89M6VNZAZ6,R13PRENBWGTJL4,R1DIQOKB8QYLUH,R2FHZN2WCMLBOH,R2AOJHZMUZ7G2I,R91I40PR8A2CN,R2IZYQKHGOMD5L"/>
        <s v="R15LP4CHWX2U71,RNN7UL8Y8WODW,R1HRCJ7XQY80Z7,R1P0HMRSS4MV42,R7X57IG9SMZ9I,R2LRVWCRPJU2HW,R14DQ7KNNHLJA2,R564J6V9I533Q"/>
        <s v="R51BP5RJHSCM8,R1FLMETFTLS1GQ,RMT5PSCPJISQD,R1NAS02DEDJ7WL,RH13U02O9OE8A,R1T820289T9SW4,R2QJOMXODW8ALB,RJE8U42OVIJFV"/>
        <s v="R1LNA5SHXIW7IM,RGCS38FNYUI9H,R2WOUJZTB4QW94,R3RWH85AAMCDDX,R3GRJEKOICA3B1,RST6G0XZXY8O3,R24V8P9TKOO83N,R1AT2O4Q8I5DEY"/>
        <s v="R24LA0QD5OLK8G,R3Q8NDQHWTOEMA,RLU72AJAAOA8D,R2Y2ISC0E5DQJ7,R1VS3VC0CZ24XB,R2787ZH86GWL84,R1VDA6PEVBN4E3,RWWGO6H2DZMYC"/>
        <s v="R3C592OSGL2F93,R1E0XZJHFH6TXM,R2ENRB8YO7Y4S1,R3D1R5YMT9NWFM,R333HIWFHBI9EX,R3EGM0TULXVGUT,R3IJK2M8NM5F25,RYO5JW13I0MCH"/>
        <s v="R1LAI2YEEUW0E0,RR8Y3CSNEHCK6,R1MXV3ILO9VTIP,RJDGO8A1H214O,R39LPM6JEQVLZV,R34GXFIAQ89K4W,R168AR72LPYI6V,RM1F5QKM6SSLE"/>
        <s v="RXZ81N4MLYOJV,RSP3LVQQTLFHS,R2UXGNDYUTV459,R28D154XP60HC3,R2JGEMVYSCKSMJ,RTYO6OF7GIUIT,R1VM0YRY453I9F,R380AS2WJQL3HN"/>
        <s v="R2TM1SQ2JK9S7K,R12CJ7K0V22F2T,R3PZ9OABVKGYOQ,R1RTA2FATK1OYI,R1ALJXQ6Z6WJSQ,R3LQ7TCDIBG7QE,R3NF49K5GAY77U,R3HR0LBECGBXXA"/>
        <s v="RO0S1HB5CYIZ9,R1D7LUGU7FIF6R,R5VZWTCWXT2WY,R33JXSES80JB74,R2GY2F5IO2PURC,R3REX484T6TAC7,R2K44XXHGOOAHD,RV56YWKRKX22O"/>
        <s v="R3JQM04HFALWJX,R3DI9SP7OE34C9,R2RL7RJ6QY2YRW,R2OGLI7UQD4OD8,R3U8L7PHH3OIZC,R6KSB6ZQJ1N9,R26R5DS3LBXK1,R1VK57CI0VREP"/>
        <s v="R2MHX3EGIJVMNQ,R1FHCHWONZZ0YJ,R216RLQKYB7TWS,R1LN12XSMIYTOW,R1TG4AO6RXHQNZ,R1FCJNCO47BBLU,REHOKLPMH5R8P,R34LHGI3NRQ0Y2"/>
        <s v="R2RBF2BGJRO7H2,R1OF0G9O7Z6VSU,R30F23SQTDLJPU,R12OJO04IKVP5R,R1EYIK2EGG3W2H,R2B5VJALJVQ8RD,R10QDJFCO17945,R23VI41K9DE8OJ"/>
        <s v="R36ZW65JOPFS8L,RAEGRKQ26HAKB,R3U1GKVTCQ21OO,RAHRN3DS37LUC,R176NMLL4UKOG4,R1OZH39239I73K,RS9AG75KQ5ZWV,RSG6CEI9TVLPB"/>
        <s v="RS75FOY13AIG9,R3E7YWE1ALH6JF,R2L2RD1CNKUYC9,REHZ3AO9CMIAV,R19S8PMWV5DGXC,RC85YPCMOFPON,R1LU60M8E0H6MN,RRNOZ5CUP4LFK"/>
        <s v="R2U46UVD4IRLY7,RCZUJPVI3RK1S,R3LXC8533HTPVS,R34H8D7WJ570X3,R71E1FO9JA0SZ,R2EQ2SIE31EKP,R181JO933138UE,R16SAN9HROV4HS"/>
        <s v="R2PNR69G0BQG2F,R31A0WWDEYMKEW,R2C4XEWFLVU7JV,RYWES5AT5FQO6,R1PGWAY5TEWLT4,R32542OPR0QC4I,R2JDJEVZ2G7EEK,R36EHHPAQNSSOF"/>
        <s v="R37CHVALZ1PLJG,R2DLNWVOG65T2N,R1OXPNJF31B34Y,R1VVNP7FCJG1NN,R2JI9O83E5RUI,R2TNDYT4SMKKMQ,R34BRCDN96SCK5,R32BKKKHT3F1P3"/>
        <s v="R3NMIVJ17E0X21,RB5W0IR72WUCL,RYFMIDRTCXL9G,RAXJMWTTGEC3N,R3NIYIIT389DWG,R9X812EYFQOYQ,R3JUK9JGV9M0OZ,R11666SEDDXZ66"/>
        <s v="R369A5WFHNY685,RU7ADO0K3THNI,R2C24XAHB09570,RF6FTZ2BMK3U7,R1BKYQ1GKAGGUM,R2JI0LCLSDDWMB,R2GFGRPUJPI039,R1QBBG7QM57OF7"/>
        <s v="R323XTLZ6XF443,R2PU5PLM2D5A9P,R109BR31BO9U9O,RP81LPR632RSZ,R219G800XSZ211,R1HP18PZMA7RRO,R2NUEOM6M6XSIE,R13BCLN31UCTUC"/>
        <s v="RU8SZ6NFWFYV6,R1GQJT5423OND1,R2OJEFG3PL2ZVW,R31P2Q316FHLME,R1JH7M7L4615A2,R2851K7A34YYHT,R22I6M8QU55OWI,R2NCEGPNATUEXJ"/>
        <s v="RXPIU94G6Y8XR,RG8WXHVO3Q5BN,R2VKT81SI4UN3S,R1TH2LQCYPBXMS,R1XO0RGL2VW166,R2WSQJGLL679MI,R1CEANV7C25XJ6,R2SFO5ZGKFMA3A"/>
        <s v="R30IUGWUAWZ7VQ,R2YU0RDOUNLB5M,RXK8OJ3F42ATY,R2M9M458Q96FUE,R3H1PC871H1GM5,R1K9QL3Y422K6J,R3C4RMUOAJHGYO,R169IX82EZNIGB"/>
        <s v="RHUH1KUO9N3LB,R2OCEV9PHCLFUS,R50IDO4SB3AFN,R2QJNGU56FGL5G,R355RN0CHT6Z4Z,R1CFZQYTT6QE90,RIN87V1ZT8M2F,R14EGSF85GZV2Q"/>
        <s v="R2CKMKVZVLVGEN,R31G5IFN5GICYC,R1L0EKJ498BUV8,R1J03LTLYLJTQY,R1K4ZOFHBZVZNA,R76P8S1ZO6BND,R31PGOF9FRDEV4,R1VX9N9I41ZY6F"/>
        <s v="R34OST6S1F8457,R6Z0QUUTZU58T,R3QNKPNSUIZP59,R3R9Y258UAOCTI,R2NB1AHZCTD44B,R1IPFAF5DDZQ57,R2WSQL1YCAREKS,RCDYRGDMI1WOA"/>
        <s v="R1WOCZISS1XXUR,R2M762SF95HF4B,RC6AWPQ7PREJZ,R17NZIN8DSAOFP,R3A3W9KP62H29B,R38E6QSOIKQFIR,R3EUCFMNX3LPQX,R1FVMAOCOXBG2H"/>
        <s v="R33RASBIQKH1EX,RBOPA6420OHEP,R200UL35KLRW7R,RJP0K4KZDD2HP,R1PMRQ6KVUO5UV,R20LSQBJM9GWDK,R2FMPKSMQSCODD,R120D3AP6AXFGR"/>
        <s v="R3C1N7WDNPKXMU,R13QZ3G3Z2NKZW,RYCABKJLDMHG2,R2AMKG0A1IR98W,R1GIHFG8L6RSW2,R3I3FTSTI3YBTA,RJTM1AE1IP9JL,R3G3MJTILP63AK"/>
        <s v="R3N1KWPD82KCJH,RUP7RE9R1GMG7,R1EM1ELIZK4UQO,R1KENVOUNW6R1X,R1N5J4AH4O9X4T,R35QA88TXAIRTF,R1AGOOCPLSM5ZG,R1NA3LLEM31J5M"/>
        <s v="RYZ8HY7V1JOX0,R15W9YNUHPIVOA,R53M82T1POPU,RHIVLM50D4L50,R2U3O1QBYLBWRS,RAXM0B85QNFMQ,R52YG96EXD03Q,R3BD16X4UBSUZT"/>
        <s v="RRJFTC0VXGP9F,R39JQE75EPS5DO,RUZV4DZKBFJGE,R1SBQDN9157ZTO,R1O8LE9DENM39V,R1QGJPE1M4YZKR,R240LL92WXKRRY,R3GECDAI29GH5G"/>
        <s v="R25MV5W3PW3AZM,R4L3BQHQJOIO7,R1Q4N7W1AGXVR1,R2XTH0U6G7AQPW,R2H0NX7RGGBP17,R3S263IWR7GQ9,R1BWUDH6P42FOV,RFNJ1019NIZ43"/>
        <s v="RGIN9AS9WAQNP,R2TI5S1VH0Z88G,R3K4W8ED08OFWZ,RHSML7W05JVC0,R1CFTT0Q5RRC8C,R3SMLK8O4PUTW5,R3BHJRLDSTVS7W,RO0KLBJXV6XCR"/>
        <s v="R1QF0ET8A7E6WA,R1X9IA818SXS5X,R2L31T82MCWLFF,R2KRBAR470MHG9,RUQMRRT0FY4YJ,R1YUVBDM5U1VP,R3QNDW1DBNUYYV,R3U7MTLZA3L5CH"/>
        <s v="RICLGKGN5RFBD,RQV7WIBD0GS06,R25UI50GV8IC8H,R2LFQN3J98VK9K,R1ATYWNQEP9IRU,R1OKGK70LYSD46,R2LV882ASO4EJM,R1J8XIRST0HDN6"/>
        <s v="RYDPEWV9WC0PU,R3L51B7RDHW16V,R100Y29EI0KGW9,R31K3QIMP4B1CU,RR7DW11JUGVUX,R2CUG4B7G56O7U,R2XR0OPWFJK2OG,R1SOHNFLA9IKXL"/>
        <s v="RK56D57RLGNG7,R3SZTBONWK6EEB,RW0XZ8GFEVSHT,R1ONWKUQ97UR0Z,R31QLHY7PDUZ58,R3PN59YSGTFQA4,R313IF9FNSCCXG,RGABQNB8MCJIV"/>
        <s v="R2WQHYFXQ5BCCA,R3BU0MFK2ORFS6,R28DOVGVW1QZXZ,R26XU8W37JQI55,R2S12HQMGEON44,R2NVYGBTVG3FJR,R3VG49O0264FQ9,R2A3HU0CB8SUQ4"/>
        <s v="REQ74ZVYY2I01,R15RS7QIKMBY5Z,RCYHKHTW0MAL8,R1AB17ZPSW1AE1,R145BZJOMF3WT1,R11AYTN6DNN25S,R17NRPNYVC5XVK,R2U218ZDN8D849"/>
        <s v="R1EOXYGHBYOOB9,R2MQLUR661FKOA,R235YDZ5Q9LII7,R26GBAZJ5NKP2J,R170382TYOYO5I,RJHX6V54VZFP4,R5YSMPE1H316Q,R3021SP9CQ8U4W"/>
        <s v="R21ZV0J85EQUOH,R2VSWW07HYJWQ8,R1EL7FF3GX730L,R1RT1L8WRAQY5D,R5KGDEFAJ5RVH,R3INXSK9AF574O,RVDYX9SNZJ6MQ,R169WUUXF4ZIUZ"/>
        <s v="R3EGID2HUY7LU8,R27APYDW4ZMR7T,R31XXA5MOY1R4E,R3R9A3JWS33ERF,R1EFI61RMD0Z15,R1LRD22T6K2R3B,R2OI7X78Y7QIEA,R2XQJXUXNN0A12"/>
        <s v="R3O03EUB6UY68T,R1FMMOPHEXIHKO,R23PAXUWIYVJ2W,RSUWXFVM9EBIO,RGNGF6Z9XB5LH,R1KF7DT0S28EXC,RC4T7CRXKZKTB,R1WY5QNGHALX9Z"/>
        <s v="R31BXRU0GAOB26,R120Q9PAHZEIEM,R3MSIMI8U7QZXJ,R3MLNPNLSYH11T,R339F0FNSVUUP1,R1X6T4WG7148OB,R1Y9VHIT18ERYP,R32RBHMK1ESFTN"/>
        <s v="R16URT7BDNOV2D,R2YWPNEAQVJ9ZA,REXSBUHVOE0WE,R2RUHQW0ZWPFCE,R2NSG94BDOKV6F,R3PCRURZ1LS5JQ,R1FR7S9JNBVXBT,R29RRJ2OJ6GC7"/>
        <s v="R2IC3MR8NSZXMB,R9DLK5R9IBY7H,R3QAFK08KOEM4X,RX0A7QAF3B8I7,R3DM3S7H8XLU0,R2ZXJGVOZAF18U,R13OM9G76N34OR,R2I7KZEBT2RJPK"/>
        <s v="R1R5HVWWX3D0P9,RRDFD5UYQWGA2,R1U2VOC38FXAK5,R3JUHPJLOMYOTC,RZZ1KIFLBPEDW,R1D9GKU0IJATXF,R3DFY4QAXRWGIR,RQGX2ONVZ89F8"/>
        <s v="R30EQTCL98LVFB,R28SCUN7KMQ9JC,R15H3DOQB6XN75,R2JG1LT0NXKUR1,R3C08PZFZRT41X,RP577JII0SXT0,R2IB02FZ1RPV0T,RA7EY4YTEQ2E"/>
        <s v="R2UVZEGX2NS1NM,R2V19QOE8UAL56,R3KPGU547U3K7Q,R3B3CTTI0JEW3W,R2H3P9OSLWFRSE,R3CEV91R65AZLH,RO567V8MWM1JK,R11UZ87O5WB63U"/>
        <s v="R16I46MPR0NO8S,RC8A7CPLOKIQ1,RXMRIDNTYYGO0,RBD55BYULL457,R2CDPRTPCIO5H4,R2GWMPGA1WXZ80,R1C7OH3WXNJHJ,R3N6TUU2QT818A"/>
        <s v="R2SIAIJ2R8203U,R2SLNJ664LBZS6,R2PJGCDX444YME,R39XDUIGQYNX0A,R25G45DJ52J2HV,R2WZN2M9J9EQUM,R1PTY9JK5PT866,R2KD1JU029JTLX"/>
        <s v="R3OF7DKU80WNEX,R2D3JX3CMCDYQ7,R2NDSGQUOW1UFI,R39U97UD4PTKP0,R1R7Q9BYUN7EJM,R7PB9YYX02O1S,R407TEVC3CYBY,R1TQ2SCBEDK1NZ"/>
        <s v="R1PRZD3XZDNYN9,R2ZE4LMVZ6V163,RKC553AXS535M,R333JM0032BELJ,R5S6E55NYGJUK,R2ZE9NQLM0OD5B,RNZNVONK9XAL7,RIZOHKWA7NHO4"/>
        <s v="R1IW3BMCWR5WKN,R21W2URYUFT12Q,R24L6D938JXIVA,R3W2R17WXI3T8,R2P109ABFQR9L1,R18GKO5TQO1PXL,R79MJI0BFQHB3,R2YBSTEQSU2URL"/>
        <s v="R2FRXL54AFATWQ,ROBDUAJXECNYM,R6GD9MATBBC0,RGKPT6A78DSX2,R7UCUG9Q2AOY9,RWC4G90JFDFX5,RCDQUPWVIM6NN,R25MFNHA3G4KVK"/>
        <s v="R2USVKN5VQX7ZL,R36O11JTBG8NKH,R1OC5OKQ1ZHRT4,R1DSMD8RKWG5SN,R1NRFX7JSECICX,R37FILR40ZQ5CU,R2XJMXNKVIUUL5,R3AGSJ4P5W4OG4"/>
        <s v="R1SSAFQAM97XHV,R131W5582A5499,RDE1ESVYI4CAI,R2RN8NCKNI5DZ4,RRQ95R1ZRK9NS,R3PJ930B4YQATF,R2V2HJSJQBW2CM,R1C7QRPXGO6AI3"/>
        <s v="R1YI2RI1JC36SO,R3K5ZW63M5MIRN,RK2GIVBNOGOZ3,R25A4JO66YW0TS,RVQD2WX9EIW0W,R35YIQ96ZXOU58,R393HAUNLQT4YD,R1ULBGLCI3H1YU"/>
        <s v="R35P4RV0EBJYMG,R2O1Y08F8IMHQ4,R6V7QSZXNVMZ1,REQ2U03TENWZ5,R2PKT81AEN2THV,R9ZTXWWLOMGJA,R1HS0F8PB696H,R2LQX411MJOWYZ"/>
        <s v="R1TTVJ336C14LC,R327QF3X1RB0MK,R2HRVWXBERG050,R30OSVBH5LSPGK,RLX900TDISJGG,RG1W93HZ0LNQX,R86A6O666WPGN,R1DHC6KSI9M5AM"/>
        <s v="R2KKTKM4M9RDVJ,R1O692MZOBTE79,R2WRSEWL56SOS4,R3VZRQJOKCBSH4,R2QI4626ASSCIT,R1TFFJ5ON6ATEO,R14JK9VQCXXEKU,R1V4J4B7RXHG8T"/>
        <s v="R375X8JYM7319I,RJ5U2OT67JPML,R1CENO6ESG485Z,RBKGVCEB3S8C2,R2ISR7TBORKI9B,R33BQQEDDFKSME,R2CEQPEZJ0VDR2,RX593R5637QHH"/>
        <s v="R2A7MIUNOW8DOE,R2FXP703540FR1,R37E7QJET0BYE8,R1NOL0GE16P06G,R48EN3ANVWEX9,R17WYXS17TYDER,R2BMYAH01K8EG8,R23IO3LHHG39H"/>
        <s v="R3G3XFHPBFF0E8,R3C0BZCD32EIGW,R2EBVBCN9QPD9R,R9SAQHLVMF9ON,R3P4WQ85WREE09,RE1AN3DMA316N,R3BKQ2HLTYB0G4,R28M0VG1XQJLQ3"/>
        <s v="R12NQTT6JQ7IUU,RY86UV8SMZI90,R2AAYZE6G6UIAU,R39Q207BAEQQWR,RSZFFKU0IDHKS,R2GFFY2F5H41KG,R36TOBMRAZCRCQ,R2DCMA2LKZOX95"/>
        <s v="R2VX3WP87K1FJ7,R1S6VK3U765LYF,R11EG1L6YLD853,R3AMWWIWWWURKZ,R3RGAH7ANQFR10,RNLXNQ72I1GIR,R1AM78XFWDU92S,R2OFXYE4YAEW7L"/>
        <s v="R168J8VQSY0OH5,R18LTVF8A76SR3,RVRLO0A6SRBIU,R3VH49P53CT04T,RSEQE3YO0NKC0,R3A8QATMFQYP3W,R374YBV58QVZRY,R233DLMRTKEDS4"/>
        <s v="R1I66H8DGGS985,R1ZQIZ7XIUXVKP,R97VJ0SV72PH6,R387X09HTG3RFI,R129BK806X9B1Q,R3A3JLSFF2WST,R2DLBUT9R8P3K4,R2YZHYSB1WOZ5T"/>
        <s v="R13B5RZ3XMANFO,R2GO21J4ID21ZA,RTM2W77UCIN1G,R2LTFKUSNDR93Y,R170XLDGS3W2DH,R4U8VD6OEEGE4,R36S9O1V8N2YVM,R3R7LS0IO8KO0S"/>
        <s v="R1BJTSW0Q3XBG2,R3LXL9MYPDNLQU,R1EMA2HNG6WLD0,RTH4IIS0NEMZB,R1PBGQY0ZXI2DD,RSK7Z8ESBQEUX,R3DV0SKGPJHAU2,R3NZXJDYJSIGBU"/>
        <s v="RY3SD0VYKQNWV,R12V38GYJNML2L,R7KZZYD3ECD0T,R20YUGVFVISC0B,R2C53N1IKIMU1I,R2YFM623TOZ0UA,R3G6AC2S24F16S,RORPHMFZM8M9X"/>
        <s v="R2K2YNHJ952H5J,R1I8HU4RYFCVYW,R2DH2MLDOFTD73,R35L5ENDJ4MHKH,R3GBYEZ0GVZWLC,R1774TGNOXHCP3,R3RHTIGZI3S51Q,R2378C6LJXZXO1"/>
        <s v="R31KHU73E9BSU4,R3L907SI2ZHXKE,RL4KVP8C4HB1V,R28U78D29I6WST,R1SWA127EAXE3Z,R2EQHF2D3V0YAL,RA8LHY0YBC8WB,R1VM09M39X39Y"/>
        <s v="R2UT2VQEDPGN1H,R1IIJGUS2SSR7Q,R3QMEGXUL7BM6J,RJ881YNSQW00R,R2BQHF6K2GYQV2,R3KEPYTBVTTUGK,R38643N4B91P1J,RATIBJBLJ4VZA"/>
        <s v="R10KEMT1N336ZD,RL01KZO95GX4F,R1Q721FI3A7XLK,R34MTIAB8IHAI,R1LG1DNA516T7L,RFH8DR3A2O8BG,RFA922H587JFN,R10BFD806POSOX"/>
        <s v="R1V27KSTIYDLNO,ROMIRCTILGR1L,RJEZREZBPBIOE,RD6B051DBXTKA,R393QKRRRTUDD,R19F9OZQQEJOMR,R1EQ9Z8CW9646C,R2T9D5WZDBILVX"/>
        <s v="R2J2IOT0TNI4A3,R1QZAKLANOSUFY,R14AS7M62D2KQM,R2BFUZH6EQZAEL,R2ZKYL29SIG5A3,R2OFJVIMAW1O90,R2XY66AR8RK3HZ,R1EAHDQFHPDQUT"/>
        <s v="R3CDTV5JOEQJB6,R2OOA2Q6V7X8S6,R1VANIESY8QF0E,RYL1C4JQ1KCOH,R35KJ7NCHW1X1E,RIKQ3HQUQVC0Q,R2BSID2R1SF0GZ,R2SSCAXKIHE4Y6"/>
        <s v="R1KQ8JLFP0TG78,R1NBW7YR79U41D,R3J7GSQFAQVB31,RBQNYREQ6R6XW,RSL0KWN4H04GJ,R2NZ0UNFFXKZUB,R23D039HGB5VNX,R12EIACNZU7VVH"/>
        <s v="R3GUXZHJQIMMGG,R27GLD21LM330R,R1QKCIUA11Q764,R1H8WXNDG50VLO,R3UCW7IYN6BWZ3,R5ADY24AITSUM,R9FF9TS3M8P92,R20I0S1U3RR780"/>
        <s v="R2MUOQFFMUBSEX,R2TTPMZXY7I60N,R3J2S0BEM61SOV,RNGB4OZTF3NE9,RPWGHZZ206ZUQ,R215KMCB5Y5BKK,R2XVLVMLVK698V,R3MMCNIWBVZHMH"/>
        <s v="R27CJ1292FG4JG,R1M9SWXRIZJVWU,RVITAAYFIMZKT,RNQDSVULD4JIE,R2D1S7Q52J4VXW,R25IJXPUWT8LFK,R3RITYKX4MWYCK,RP43KMMRPV2Q3"/>
        <s v="R1GJXMBEY4O49A,R2RJ4QKYQ0VWIL,R2C6XBMID12B8B,R3MT7MII7720H4,RRGGJ6YHE8TBS,RU9GH76MXDYL8,R30MQSL9GAYO5P,R1IO6YQ3NZVJIK"/>
        <s v="R3F4T5TRYPTMIG,R3DQIEC603E7AY,R1O4Z15FD40PV5,RDVX50PD4CTFE,R3H6WKG0TA5CGU,R3Q3L1KP5QWPV3,RU0LU2PAIIME,R20FTANBPFA653"/>
        <s v="REVG93OC7J7E7,R3P1VSN1MLDAC8,R27M4MEXR2CQKP,RLBENTTPSBBSN,R3AUN77ZPS31VZ,R1JBK2TF7A2F05,R39H9E8JLDDW08,R2HUKS6PKBE2AM"/>
        <s v="R23CC5VDSVR49B,R1AWZE3731748T,R388KOR9TWPX5H,R2PLH1UHYDQWFA,R1B7Q58I1P83OY,R1C13PY8A3WUC5,RTEAGC48PIYAU,R2E0N8Q0ZQM9N9"/>
        <s v="RYIE3APCBZO0M,RVVUYDXJQ5FWH,R2OD8G07SP3ATQ,RV4T2P1TSYP7C,RTUH4QIEPCZI2,R176EGN5WFKYMF,R2NF8CY7JSGPIJ,R1ZHN7T42QYEMK"/>
        <s v="R1150W07XAD9VL,R3GGVC0WYVIRNV,R36CFZQPBAIJV8,R3T6U58L22D6SD,R39TOZVXSZ59VA,R2DHJONKVFGM3R,R1M7J8UDV9HJV9,RI4FDI27R40FR"/>
        <s v="R2ZBBYSOYN3KBL,R2DMLU5SLI59HR,R2TALY28IA40HU,R3I8OBYQHMK5AG,R2LNUR3W2TOTL,R3W1MUYN039NGZ,RH9I43YOGMCU5,R2T1VOM1S6TMET"/>
        <s v="R3H7ECG65NHSIZ,R33XIKQ7ZXFK0M,R14YWOUBGKOP9M,R3QI3EV1PDEDJT,RYRUD4M0M77U6,R32JNJANRO8KLT,RAJ3HLMLW5246,R3AOKWB5DJUZIT"/>
        <s v="R1PCC1YKW3I4G8,RCUHBFP4RIAI5,RXEJH230ZKTRM,RNK57EYURB9DH,R1M9VDE36VD2MJ,R3988PMMU5999P,R3W4H9QPAJXJYC,R23GFTM9C7YEJE"/>
        <s v="R1SN0D4DFBKAZI,R1SX5L77L2CD6V,R1NAZ6M4QBUJMK,R25I5FXOJA76KS,R32V7DQLDSKJ99,R8QWY8HXI120P,R2OZPGGMUCLSC1,R1G4SA1P865EIS"/>
        <s v="R2810JGXE0FCK2,R1IUQMDNCMSXAO,R2GIICLDTZPU3N,R3NKJOJN2NXZVS,R3BZR0ONOMX597,R1HSB3HYXUOWMN,R1X8YG3O4ADXD1,R21613KQKHLS39"/>
        <s v="R1S4YGGQJ3UWOL,R3VGJSGVVRKN24,R80WOLVHE45AG,R10XJXDKS199JT,R3I4CLISF0ZG1X,RJ7M5SZZI5210,R2Z63F1D26ZLCT,R2D4YWF3QBKU80"/>
        <s v="ROG35PUVPRISM,RHMZ3T3WZDDMY,R1XMM783W6HJM9,R16YT7DTQMBX3D,R3S2TJNZAZMVLI,R385Q4NWD7KZ02,R15GMMIQGLF7KU,R2ITKFEBWVWQGC"/>
        <s v="R10758I9J937X1,R2QT07V4QXKIFY,R2BLT775YXVSXH,R3V1U8IIB8FFO2,RVBV8BEJ26OG6,R1LXTDC37JH60V,R1ICRMTTWYOFPK,R1HTJYYR59HC3S"/>
        <s v="R2S0AYWUV349HP,R35OW9CYQNAYHY,R3B3DDF1D5NULK,R3LZQDRMNS5CZO,RUGI31F4HDHOV,R24GFJRFT12S6S,R231AEG1IO02JM,RD31MI3UMAXP8"/>
        <s v="RXW65D85E5PT7,R26KGH1T4JLVKC,R3M3ZC7HMK17L,R26H1DURWI8AZR,R3JH5EEXSYW5G6,R35C9T5EDL0MJG,R2RSK1JGLBTS0C,R1WSD60MD51CKK"/>
        <s v="R3MHRRK05RD01A,R14A3U8XTK1D7X,R1F10MFQBXZA8W,RAT511FHTC8Q4,R11FM1DRG1FNOI,R1RZDRQI3RD780,RJS87YIWGG7GF,R2JI1L2FTMA3ZW"/>
        <s v="R2VUNGNI96EEJ7,R2JGNI2T5LVFRQ,R9ISXRV6DA0OY,RZFW11UFTCBVH,R1WGHB13Q2OLYA,R11ETJ640KDIRW,R2IA54QBAYAGND,R23Y3AD6E6GE9N"/>
        <s v="R17R471IR13JMO,R13T7I5DKQIXSA,R9YYIK65OU16I,R1FB9GYR8LJQBN,R2W5WP4N12ADZW,R12UGEM1FH0OC6,R171KJ25LHOUKY,R22VVPUG7BPY0Z"/>
        <s v="R1NJ3CZKH3NT4T,R2OBDZG9GNKOYX,RHU5ZL65TEJAD,RY1WB55L5EA2V,RQ93EWXEO7QN8,R3CDY2Z4FRV14A,RZ5IVVOT5LORO,R3OMWY6WL6XFF1"/>
        <s v="R1B1J4358749FT,R1BF5SS2AD8WCT,R3M2ZIVIR8KIFB,R4FCBHSKL92PJ,R2XO77R7XKY30O,RS96LTGI8BWQ7,RKYSZQWYQIFBV,R284MA5RVLO6CF"/>
        <s v="RX043807PIUYL,R2Y6E9RL4GT9RI,R3I4LP5SLS20FW,RG0TXUBVZEKZD,R3BZ3JNNCQY871,R1GLNKHFKXA0CK,R16MGSPZZXR9Y6,R3H37CXE15EIR1"/>
        <s v="RSFPLEMO7DSOR,RG7SBYTNG42XA,ROR2RQZ4G72JO,R12GZJTCB7VJLS,R1ZTKPOECNMEUH,RMHVA60P9USYS,R2OPSVKIKSE44G,R20KWTHWBPSFVT"/>
        <s v="R1T3IMKX5I23BL,R2ACT45S9ER36B,R3JVGT39A4NCLG,R2ZS039FIJFE2X,RUE1VX5KVXKYM,RJUMN5TQXB046,RKB470J0YGFZS,R30Z26FC4CVOIK"/>
        <s v="RM0S8X7RALDXR,R2118P20L5XNMT,RRO90ETYUURUA,R323P80OW5K9CY,RXQMN1M04TM6F,RZFKWWARTVKAF,R8H5BG1FDKRSA,R3J9SJCJGPDO4E"/>
        <s v="R3BIC1KGACDYI0,R1CCVQBZR4Q9VB,RZIRE8MUDAZ82,R1NRMX4OA3SKEO,R1MVQCC2Q3ABZ1,R33SSIWTU7O0HN,R1S3TX7C3GKBWE,R2JTNGSHLWKQHT"/>
        <s v="R1PUDD2V2KQP06,R1LRN5EFJ0Y717,R1S7Q7UW9FO9LY,R3J9HR69Y4XKV5,RQ6P92L8AVQVW,R3L08DWQKGHDK7,R2EUWEVREWQ4SL,R1POJ3SHK8MNS0"/>
        <s v="R1V0UIG80MWSGS,RZNM6HFXBWRJW,R1D9GBPIVP6Z8M,RL8HUBRTJ3LLL,R39RGFCIUFXU4H,R3S475ZLFA6K5C,R3RBBXW4E5LKWH,R1PZJRA2K6Y7HE"/>
        <s v="R1LREWJCMBQIRO,R2HU0UF6QY4WZD,R1M3HZPOB2BCPA,R3PLOVWNC48BP6,R1K70M5N1R1FLT,R2HZYR1RYPYEVR,R6HSVD0DMTQMY,R6X92GH1ETNJ"/>
        <s v="R20M6JOASW88SS,RPM4RV2MQNNN0,R19KRP5SDTN2NL,R1HQBX8OVYYO7W,RQ9RWJZB21GNX,R26WA9NHSG09V,R1R02S6NW8I5BS,R3SFPV2D6N2S9Q"/>
        <s v="R1LQ6NZSPIU0AF,R17S7B0QSFHJTC,R3SJIFJH77JC1O,R2G9JVE83IVFIQ,RASLSCV353KFB,R1R27B4L8L4Z6X,R38JPE2GDTIFL2,RMSETHYGGA4P7"/>
        <s v="R2TBG87E7UU7IT,R8OA8PY28PACZ,R3PAX3XE02N0SU,R1A1WNBXQ3ZV8U,R27MAAIUO0M5EU,R2EI5EUGGANOP4,RAGDDQU7ERLG3,R1091DNAFCQ1ML"/>
        <s v="RLXE2MCKLCYMB,R39DFUZXNDFQ4,R30U7W2G83AI48,R2XV70VLS1FAG4,R2J9MLKK77OS34,R26A2586S9NYG2,R3MYYL9O8BO3GS,R1MGSYIMCSNMTO"/>
        <s v="RPF6BQZ9ZGOD7,RAQPY2NRM7G4U,R22USVU70E2UD0,RLKRRQI8IIBB2,R1BTMJ9YWSTHY5,R19OH78FQO2VN0,R2N1VHAAGIDIMT,R1J0541W0XS1ER"/>
        <s v="R3163MRJDEJMN7,RSQGCR6V7H766,R39PS8UO1CZS2D,R2G3S1O4BOU5BM,R2OKTDJ57O6M8M,R2Y0AL3630YZ03,R3PUTU32IYSOX0,R1NV8Q97WIK4LE"/>
        <s v="R3CEIRJ8YFRONO,R3ICE0RT3T14TH,R17764XIRZDB5H,RI1X7COS2IBOL,R33A1O2FLMSC3Z,RHFEA5EOYKD7Q,R1GTW2UMC0N8KZ,R33OGOISGY92FA"/>
        <s v="R1482M3Z6TF62M,RX9ISCNT5KUMA,RY1MX82BJD2VD"/>
        <s v="R1DFQV12SBF48C,R2ZGW8UHY6BQD,R2K40LX6HLG4KR,R2TWSF8LLSTBK3,R1SWDMF0MUV9S6,RPQO0HYCTUH5T,R3EGTJAA4SWQD1,R3DIL16GD1YVNB"/>
        <s v="R1EGA4C6RWIIZ3,R2LUR26FVHY2J9,R3EIY77S1ST0FV,R2C5MD2U054FTI,R20BW7AKMPLR7O,R1N81GRGOUWSG0,R27N6D9QGKDDY2,R38PPB7S465YMD"/>
        <s v="RUIKGKRD5Y2WM,RS2SWNB31NQTZ,R1F2SW4YE5GUXJ,R1FYDS9NWE2BJN,R6QHEB7AVI99H,RPO0OE319VG3R,R3O98DZ74AMK81,R1UHYB97GFXYMT"/>
        <s v="R1SPFVN2778DYH,R2GUT54B310MIN,R2WBP8YTLS3OPJ,R10U91ZIGVUEQI,R3OLO46FXE0Y7M,R16UMFRRYVRO2D,R36C315MIJHD4N,R150MFQR8MGSDT"/>
        <s v="R1O3A2CX9YG69H,R1OPAHCYQF1OK4,R1N6RV1W0LKGWB,R1MXGMA3JKL1YI,RAHUCIL8N8IK5,RCYPHGHZYUAAE,R37WU40YNTLIYU,R2JHL897G4Y4LF"/>
        <s v="R3UKHBPPXQOJ7Q,R1P646TWS98DH3,R2FXWK6LTYKG4J,R3QV31R1SXLLW8,R3FJ8OR7KJB5ZP,R1665NO7B2DXWD,R1WFNBBN36KYRH,R1LTO3BLRTV1QR"/>
        <s v="R2P0CRDHOMUX,R1JGV8KAD50B2H,R3TYY9FVH4FCHC,R1QB481QG82BJO,R3C5I5PQSUB7L,RPNGVTBER1EP8,RTD8NH880GNXH,R3H70A536HFEGG"/>
        <s v="R3R5DS04EXELTJ,R3JBXYOBYRX0A8"/>
        <s v="RM040SFEJL7HY,R3E4WLWZRX1XIX,R17867K1Z3HF91,RMIC8UQMGL0U3,R2G3S428HL7HAI,R2EUN4CN98ASSR,RH4LQXPYKNUHQ,R15K7J32T1VXWN"/>
        <s v="R3GPDNKHUWXBMD,R2UV1Y16L96TQY,RI0NHWUS3HCNY,R2WM2M0Q21KL5U,RNK7Z9UWFZ55N,R1GGNZYCTLDM0X,R3T5NNNE4VO6Z5,R3GNTYXLIFVANT"/>
        <s v="R1STWXMMXCIH5R,R2NMOFESF8XUH0,R1ZCZPBQQ9KJK5,R1ENHRHV4PYK80,R3JYYAE7E8XMB7,R23AXNSZOR242M,RS4EISO2SVH41,R19H4V5VDOUHHC"/>
        <s v="R20PP3QU2OXVOH,R24JMSEEM3755G,R1IWN9BPDUY3BS,R19B3I4NRNXU86,R32K7NCIA17OJN,RGRROWWT9JAHP,R1P7PAXB06JTJU,R13JQ20APUVZ1O"/>
        <s v="R1JIP74022FMDC,R31SG7WHIC9NCU,R3A3PKTJCGIGIL,RNS7CWZGDI8R0,R11GZVOGK994MO,R38Y84L9CYB7F8,R63Y7I2Q7B0RH,RWBU98UIH3EG4"/>
        <s v="R1QPP4497NVNZ0,R3TCP13OGSIO0A,R537ORAZ3D691,R1FR1SGYIKT2UT,R2BGMFCU9XSZIO,R29PA6GTSHBZT5,R2F2GEQ7YAXRSD,R3FJPTSYA7QLDQ"/>
        <s v="R14UKNZTUGMLYJ,R1W6GXERH9XYVJ,R2XFIAZAPHYP3B,R2NKYQY8W7X4HQ,R1JJLPIVVGYYVD,R34HN1WQOVXABP,R1CFS1H3NYJT22,R2LARKDVN5VEA6"/>
        <s v="RLCW4ACH6TGM7,RS7QQ6IPVH0ZK,R1DN62U7XKE8ZR,R2OIY1BC4689L3,R1WK9XGOKLW4ZN,R2K4PQ80K8G5PO,R9R2RIKI1CO8Z,RHAN9P6JJBKA5"/>
        <s v="R8UDGYG74HT52,R1ZKTL2UFMHHOQ,R2XQ7ANJA4VF12,RNHDS9HCAZYPP,R2GML0ZIF4G3XG,R25B9RAM7E6ERE,R1A8S1062HZ64L,R3K1WGUC05G378"/>
        <s v="R2OA6WLUYP9I0P,R2HMQ0VOKWQ62Y,R2HSP5VBSX6NB1,R5R3XSEYG901F,R127MA65JNSOWI,RYSCU07717MB5,REWASLCJXLZ0P,R3LMQYP4S3TZ1D"/>
        <s v="R3SIBLYM5T5AFY,R1YQKXTIBLGEMJ,R2XT2VFFBQ2UR1,R2ONCZT1YUWAWU,R3OTWNGHV08YRV,R3B9Q9MFSBVIRZ,R1LDGC41ZEL8NC,R3KE4RPQT1E3NR"/>
        <s v="R1AJ8691TX1VPW,R1F6CCFSHMMDWL,R13ZVLYNBP29HS,R3GODXDJ5ZWRLY,RO5CYFP6J9F8A,R2BX7280T023IK,R1TQ5TYNE44TQS,R3BIERQ9BEQR9M"/>
        <s v="R2QMH49QWXWXD5,RZE6PGLAOZVVT,R1PHM7L7T8WXRZ,RL0X3ZRIGX4DE,R1XNTF1614VIVX,R32J5M2PXSRPZ9,R3BK8L5F69OOGH,R2QI0ODM6RBGCL"/>
        <s v="RGNARUOE22V1A,R5KYEFZM5496A,R38R0ACYQPV9HZ,R17M1JPCDUNH21,R1H9QE5M69Z3VS,R249MO4XBSOM0Q,R2BI8BOVC79W95,R1V5XKRZ49DQK3"/>
        <s v="R9J8N0DJ50QX8,R1UV6JTZUUJW6R,R1UZJ01XMNK62P,R2LMO0022YYFU3,RJ7LTANMKSLFC,RSWGOFTPZPLTL,R1NOCFUD15CTS7,R1TOO76VMEWVRB"/>
        <s v="R2BP8Y5OJXKJLF,R218813TNRHNSY,R3VIKEVJ5DBF5G,R2PQNCTR8TQCT4,R3FI11UEJC9ZOJ,R3ULCCZZHBNLA4,RELIQ4H7CYX2Q,R3ALQNTJN4ER9N"/>
        <s v="R3AR7U6LZEKGDZ,R2559XZPCVQQRB,R3C4WERXJ1FXVW,R37J6M8XU8J2UN,R2CIXVM89ZQOMB,RSOZUVKUZCPUL,R2C54R87M3BF97,R2PJG45RZVC1AG"/>
        <s v="R8E73K2KWJRDS,RSD0JTIIWQQL8,R64CRSTE9SLW1,R2FRTNIIUFJE1F,RWGNX3W7UOJ7W,R32TYHHODHTF5D,RQL9ZMQUTY7P2,R280XJ5VZUBOXV"/>
        <s v="R7UIR1SQ3MQ7C,RSHEPWEKELRFO,R1I98SU56895RX,R3QY58980PL4G7,R3SP1VLD2ICGHM,R2HI4MKCC9V5CH,R1GWIC0YK34JRS,RD6Q3K7ATDOMX"/>
        <s v="R2NZAVDD3V0QHH,RH94RL6QTX9ZG,RPERYOA7LX9AI,R1TOKDZGUZS111,R1JDICDMH5NNRY,R1VM1MXG5JB9MB,R19JHRALQ1YOQ3,RT2PBCZXFIDGN"/>
        <s v="RYO77QIQ3J77O,RTT5VLIVBXJ9G,RDVYDNR6YE0P9,R2N4W7YVIYXMD4,R1DZ7H2MK3UDMT,R23LLGX9FMWWT3,R39UMH72QKWB0W,R67UM0U4KH8C0"/>
        <s v="R1XOLM25PDOJSP,R2WR96LDJRZQXL,R371DWJKXPJFFL,R12YIJ3OV5GIBY,R8U2QMRFNCD7Y,R3E7OKC86ZL6QN,R1W0BCUHO313HC,R1F825IH6SWCFF"/>
        <s v="R19HSC60H637CV,RAJ9NOUFV1DOY,R3UVDDIPCFBZMK,R1LQLK7CAVMIWT,R122YI86MCVKBA,R2Y4A89LGC1W8,R48118BKXJTKZ,R83MIUSADRAJZ"/>
        <s v="R174KRUPEU2G7V,RW2VQKGRRIM41,R3PCJMP1XTXVUP,R1Z8IGSA8ZO3WN,RE91TY7MTPBCX,R3AW009ZNTYU8I,RQI0L92ZT0TOP,RG9LN7755H1GQ"/>
        <s v="RITW1G6EL12AP,R28FCAPCXM5BZJ,RQW7J1KQNV90H,R2C6HW90SHJ7B,R162NDM8UBR66B,R2SNQQV2EWNINJ,RVHDQX6TUCHG0,R2NQHRYM47YRYK"/>
        <s v="RDLKA670FVMKY,RZZB1IDY3USBP,R30B6VRIVHWOIP,R31A5RDIAY3O0R,R26RJ6WBBMVVXJ,R1PZ0SMCXPJO9C,R3QLX0DTF1C3J7,R23GQW7DPSVOA0"/>
        <s v="R7S8ANNSDPR40,R3CLZFLHVJU26P,RFF7U7MPQFUGR,R1MV1NKC23DWPI,R11D3U0V2XKDKF,R18MP1KLUE18PC,RWGJNVEH5ZQME,R1XN72FU6Q37IH"/>
        <s v="R3CR9H6ABJ4Q4O,R2S5VBYYN51ELA,R1U0718A15KBBU,R9YRKNJ667H1E,RAWMG4UI4CZD3,R877Y6K5MW32G,RC458V57ETXDN,R2VOHT3T6361C5"/>
        <s v="RKDNXHI6GT6UZ,R2665SN6A29V01,R2J30R8O3UHZRI,R35EO3S4EWYA5S,R2LI2GPYRBO35C,R1JYP2Y4BB5L6K,R2MQ6PENPS15K6,R4ZVFDLVBQV07"/>
        <s v="R3P3UORQU1RBUS,R2HBDV18FAU41T,R8K9J0PO0U7SZ,R3DVQHUR48AQ50,R299I3R11BG6DW,RB4G46R1235AZ,R2BTB8CU6EX1ZM,R3BRKYAMSBIRZI"/>
        <s v="R2IIQ5X1KFC218,R3GC9FMTX9ZRBD,R1KTDK3ZQXXKD1,R3BU5QCZ6URHIV,R2IUXE2RH8OJ2A,RTJCKSW3MGDCJ,R25B5M8BFZ5APO,R3IYSZRJ55ATP3"/>
        <s v="RK1D5GNVFWW81,R1J8O3B5JA0UAZ,R2MSW0Q2BS0Y0P,RSN8DME4CMZOS,R2FWC32CELK3AN,R1S08DNN0E78R7,R1ASEJB3TZPPVG,R1X9I04FF3QE0A"/>
        <s v="R236C7OLIIWMX1,R3PN1HMPH33439,RDW68UNQSWDHI,R36NXFD7X76116,RRXQSGPAF67RM,R1KNLZI3NA0IPB,R2KM3VBJ74IH5I,R1JE1EDZWAW8GG"/>
        <s v="RLR4ETD7RIB3P,R2TLZ8IYTYAIJR,R3C4LR2YHIRZ95,R3M7POECW3UFL3,R31RTO2FZW8SEN,RV2OCYSB602OB,R31GOALBI9UPLK,R1CTAKZMHTLVVO"/>
        <s v="R24VRMVVKTZXZU,R2SZR29UV8HPIJ,R34NPCR94RTTCU,REPOE3PIM6ZRN,R2RF6XPVSOG2R2,RHE4AF3VC0YG,RQ8DJGRM0OVUA,R2AX7J603OWTJ3"/>
        <s v="R1XLQ3KU8NRG4P,RGVJ5KUUNIU77,R3FD9YGKRHM8LY,R2UNQBX57IZ6IJ,R18R5BIYTIVOX3,R16IEFUYCP8OE0,R2M04XPGQM0UGX,RYGVFM9ORV4JJ"/>
        <s v="R2KMA1FW2QZLZX,RCE8NJ5IXR7Y0,R34OI72B1EV5GJ,R1OXPIKY99VS78,R1DOIQMYQSIX2Z,R55NBBAP45T6G,R32QZKQVJYCE4S,R26OBSY88ZCS89"/>
        <s v="R3W8PELKPQYYI,R3AV7SRJJGTMF2,R4A9Q67LKCDN3,R3AV2JB3F2MMO3,RI4BBDQRBX3QS,R2N9AER7WVBMQU,RHZ7QGZ3QY95Q,R36IMPCVTWBT4A"/>
        <s v="R2BYIBOB1SJCU5,R27XI4KBBS4CO0,RNDLXV8UJZSO,R1HOQAPL2PXKNX,R3DZGHPLQSWOLO,R37YZ6CK8TNTM4,R3KPNR16XZW0ZH,R28BCVQ1MKZP7S"/>
        <s v="R2U0MOPP5A6KMF,RPZFZ77ZCT4IM,R2K55RM7YMMECZ,RAOZT6IRRYUCQ,R2G7L7325PDXOX,R2DJYKMFRAQOTE,R6WQGLVY46ZMZ,RT72XDZGEHFR6"/>
        <s v="R35122PFZXLW77,R20F9Z88XI969Z,R32BCA8W6W1KIF,R8IJQ4BCU3EYB,R1U0ELVGODA4FE,RK6G1OA2NXLKX,RSPH5EIECZOR0,R39210FVK81Z0W"/>
        <s v="R1SGO9WPFCHYNN,R1RRH5FRHDD5BO,RFXQZHQJTAHZ0,R3EVQJSY23T8P1,R22WRBGK72Y12Z,R1BJGSXI1QZJ1E,RY57UJXJ6PFU9,RLGRM2EQJBC20"/>
        <s v="R3TOOFPX256D59,R1PR50BDQOEIIO,R392FI4QWXWOX5,R85UZWVZHVWQF,R67DCS6U6YAX1,R1D0FB7K1UOFSJ,R24HHC45FGAWV3,R26PXJ8P5Q5FHH"/>
        <s v="R2OQSICTGUIV9L,R972JSI8VWR33,R135GA3VHX1SD1,RCK3L91V5KB3H,R344OPOOMTSVT8,R2QZCWEELOUVY0,R1CSJT44WVD786,R3UFTGEYELMOS2"/>
        <s v="R3BZHVNU56YYR,R3JMZ9FQ4EE6ZQ,RCREBFSXZQ9JF,R1L60WAZORSA1X,R1WB0TXVLEXMUH,R3I31OWBU6CU10,R16KH7YOYW7TU,R3ETTCKO1FPQCK"/>
        <s v="R29ILL57SN471R,R3CAGP76ZXUZZA,RIB8B25Y91N0Y,R1AAW2JH0C8ABZ,REO6KS9OTSOLA,R3D2RS12J4S2B1,R31SLKS6LD3XU1,R2NJHP9OAM0TRZ"/>
        <s v="R2WPRTHSHZCDS5,R2W0ORTQOGIIZF,RIBJBDPVX394D,R3933GDKAVC9EN,R29MO5VSDLP6NL,R3IE847XT3SPSB,R188KHDVSCEEY0,R1KYNNIQ0JW7C8"/>
        <s v="R18WAOEKUC44AI,R1BGNNW7TQ5MPS,R2L7845B2RVR6N,RMOKL16V5DQIB,R3FXQ9F63UCILJ,R2L6CGYUBY0JJI,R7KWJGO2GW0F1,R1H7NLDDU8PSE6"/>
        <s v="R3RUBB6REUGTT,R281851EB9L5G6,R4ATJJVUY9JO6,R18455FQDOCS3H,RLZ80A5MC1F5G,R2DYRNTDPPD8A5,R3IFT4P8VHQGL3,R1DSJOGV3DFZK2"/>
        <s v="R2U10LYYC10P7G,R247ATLN4EWIZW,R1MPFKYPRMO5YT,R1XY9CHD5RF3GK,RN7COQSQK4VHG,R77IUN9DGACP3,R1UEW20K7UFQ57,R1R38EQG1H6453"/>
        <s v="R1TD8NMUP7Y7JR,R14MB9E0621MTM,RR23X5VXCOUKW,R37T5HQG9ZZLQM,RTID73IKA1G3K,R2H0S2S7BMUIHH,R1WZZ9OM0LBYFR,R2Q28C8LX2Y717"/>
        <s v="R1E0E2U9FSYVCE,R1XW3BIC0SBBJY,R1WOPI53IJ9804,R29PDCDRZOK9OT,RP5AN5NRHB0TT"/>
        <s v="R32XZQTB1BP0J8,R2NHRHTL743ZMA,R10FKRAEORI9L,REVEDLADDDB1V,R36GKVZB8QEVRH,R2GVIPC51M5OO6,R353OSCK8VF5E3,R30ADKRID5GLDX"/>
        <s v="R1MTTFP4GWHWC8,R2A03DS956BN4T,R21TRTA1VGGCD3,R1UJJ36GMAT8P8,RLLTRV5LUMPGQ,R1A3XYRF4ESBLP,RIOC9B1740DPI,R12CWR7TITHMF8"/>
        <s v="R1HIYUVKS08YJP,RBC057ZTXOL5Y,R24VKY63J20SM0,R16UAQV9SOCSE,R23HQTXGR1DOIL,RZFMNMJ8EIG87,R2VYVQSV2YFY0T,R2SW6YDVZ9T4O8"/>
        <s v="RVV3VEBYM65XS,R25CPGMH2YOEGC,RL1N0IR94UURO,RJDDXBOXLND1S,R1RIAS936O3KJB,R2HJLACK6M123R,R37WC2OOJ7EH00,R552K8E1PGVSB"/>
        <s v="R1B9VBHIA1B6YJ,RTDFS7CJWZ7Z9,R1YP1C1QB10QCD,RWBH0HJW2II45,R1FWK8U9SNC5ZM,R3OQFNCN0XCNKV,R151B4W3HCJDLT,RCELKVG2GR6IG"/>
        <s v="R2HRFJXDH2U2QF,RBF3D3XXWV6MG,R35UVFYMTLRZXN,RAYDUICJELIOP,R37BU4XVJNNTLH,R8Q0FKDLJ9B8L,R38C74PL5UIY1Y,R211TH789OFH2F"/>
        <s v="R1QIWMR6C3F3U0,R1MSGOZTOMZE4B,R20OZCEE82GU0W,RMKY6FED1DV2L,R3BYJ1ULP499GK,R3G93XCNRW5ZRM,R2AKI7N239TKC6,R1QCWFZKUGG13I"/>
        <s v="R18T6LNT4V3WIK,R3J5KJWXWZ9BTL,R27KT7RSJUJ9WK,R24X9LMOOX690Y,RUN0V9GG0NY3K,R898UMT5A5N06,R3EGALHA5I1H5M,RHNR43R07U1HL"/>
        <s v="R1JO87DOGUEQHC,R1UQ0AYNB30CZS,R34O4E591I5RJN,R2X9U1VWHBNIAX,RPRRWM1J2QDNP,R32LTUGL01I85B,R1HKJTBFVLO3DB,R3S7HEACPHR8D5"/>
        <s v="R249YCZVKYR5XD,R1GHL3EYAQ4ZMT,R1M0NVGZXK8NGO,R3O3MTC9L2VAJ5,RS2B5ERC0SV1O,RY1GC09VYZQT8,R29MVX7H69YMY5,R2M6TTXAWRQT5G"/>
        <s v="R2X0Z7BS12ZYFD,R1CZP476IRR94Y,RF43347JSIPWZ,R24SRHM43OZ36M,R3UV9O11G5O7EC,R1B2U1Q7GBEMF3,R1A1W7XEE0YP4V,R15MT5JTR5BOXS"/>
        <s v="R3BGA0IR8XWNFF,R1Z9SVTENNC9JG,RE5OA1UZUJM9W,R285X2YEP7XRRW,R1ENCB49VUPLIC,R23RJUU2U87L75,RM2L3W83I8OIA,R6BV56BS9PVP9"/>
        <s v="RJ4G2WPEDZFK9,R26UEGFQE0CAHX,RS9X8J9FRZLXD,R3LX92PW7T1NM4,RE584E1HHMEB6,RKHB971WSLXO5,R2DQH059GA5LFM,R35JVF8Z4K6TFP"/>
        <s v="R2PF9QV9JEQO9K,R2NEN86P63G4ES,R302B7X6H0GIC0,R3H9O8F9LUY5N9,R1RGSA8QU78640,R2B3DRF8V2A9QI,R1KF9HPUVJTM0I,R3OCQ19TZWHSN5"/>
        <s v="R1BLYOBTCRQS4K,R1VVLMK1TC1KVO,R1FU65T3QMAHXJ,R2CXQLO9ZQRV83,R39X6B5DPGVQLW,R1TXSJNPJK3GGM,R2NOAG9D9PY1MD,R10D7UXTTY2ZIC"/>
        <s v="R4F2HUXYO2V7U,R26UCI4JLBHQQA,RQH9Q1TBCSHWW,RLNUKMIVTZF3D,R3L9VSEBHFY0CO,R3RD12MBAHBOGJ,R3JX5CDKU775U,R1UOXH0VDEH21G"/>
        <s v="RE1RVB3YIBPKD,R41RLIIPI7UUH,R232FT7DXDWX1C,R1V3MB7YGA2UND,R2TELVLYX3JH8E,RKUQAQZUBEG5P,R14GNLBYKUA03S,R3KGBGD8RQ7BH7"/>
        <s v="R2ETD6AVA4AFF1,R3CUOW1DUP8N92,R3NYD5UBRVJDWP,ROK6ZCMA5J3HR,R3GWUP5VQM4PIW,R2DBDFFUMF72A7,R3CTPZMQDFCSGL,RDDDVU6EMW3OP"/>
        <s v="R35LX6CSWTNYSC,R1CUUHI7XOHG6J,R1GBNN50EN0PFS,R3NOMC4L51HI68,R1YMZK0C9NM9TJ,R17GMX3E73L0PD,R3T6DF21D1TVYC,R37MXBYQP6B9UG"/>
        <s v="R3J3EQQ9TZI5ZJ,R3E7WBGK7ID0KV,RWU79XKQ6I1QF,R25X4TBMPY91LX,R27OK7G99VK0TR,R207CYDCHJJTCJ,R3PCU8XMU173BT,R1IMONDOWRNU5V"/>
        <s v="RU0EQUWAQWSU6,R2R99SCVYQYHPL,R7O3R0R2OR9EZ,R1EO91IQFDEPU8,RMYWUK6J83TM9,R3GV3HMKR68771,R3MB7ZUKQPAQ1C,R1QKEORLV97GNT"/>
        <s v="R3IBC8ULMDZUKM,R347N3QN1A9C,RUY22A4DUCUEL,R11AIQ47T2I3TL,R3LJ607WFYPUQ4,R3COKVLLD9MI38,R295JPL1432HLX,RCIVIPD80E5T8"/>
        <s v="R1ZQQKZCCG4KD2,R1OHAWNCB4K26S,R1A7EDRAMKIXJ6,R2H3UO33625F4U,R3UX0I4P6QYZDT,R2WBZ23WWYQWIS,R2VDCJG8SCEN6I,R1NEXD5T49KYP9"/>
        <s v="R2QR5PM0ELMWD3,RZFX345XRS4V2,R352PKGSDAV1AW,R1ADWIR5IE7VTW,R3MBQFNM21T9KF,R1SOOON7GH1FJU,R3JFY66W19993Z,R2T4620MS8F12N"/>
        <s v="R17AITIJSUGQPX,R2HIE7XFOYE3GL,R3E5Z7FQ1S0QX4,R285YUOW07EVMO,R3V4MXWG0YPF9R,R34N3UV1B4LL6W,R16JFD8JNYYTIE,R3G5PHC3VUAXU8"/>
        <s v="R2WBBSKN8SRWUM,R1OG8IBJAU5BIT,R1QPUP4Q0343RD,RO0RSJKPHXH1A,R1B9XZHVQ5HH89,R329DLXLSGR4NS,R18BCRG4WYODGG,R3U7XXGC3DE0IB"/>
        <s v="R13Q2BLBWFPEJF,R3FVMXIFTJ8J70,RE4J9O3GFANNE,RBDZELVBRCEKZ,RKUIUH511UFQ,R6M4QYFXEWFW0,R13CCSI2Y1TWIV,R1AN2NIKVZM6JO"/>
        <s v="R1OK31HXJ4T85Y,R3TVRE3301FSM8,R2BU1GS5HQQY33,R201OWMIXG3WK2,R1M5GUL7S1N7EK,R39AGUAG2FMUR1,R3VX2X08SUPGXI,R1HBDBX7X0PPVY"/>
        <s v="R3CUNCZTU43JPP,RSO46BN8S4OSU,R2UD5D7T4DZRE5,R2XLJQREI5N1VB,R29MV5DZH3FQBH,R9F5EX21OJF17,R12QT09SFCET3,R2RQYG7OHKC98T"/>
        <s v="R2OTWTVJ7UBDIL,R3I2UK18RSKIIX,R3F9R8G9YHTF6,R2KV2L7KD9GGXJ,R3HJSJJMUWOH8Y,ROTCPLKO6UKDA,R3QONJCF8NKEWD,R1FEIDBQF2KF9N"/>
        <s v="R2RS5DJTMPR9KH,R3K8N1Z38YX4QZ,R1D0W9ZGHTA55S,R1OPHG3293Q2SZ,R27TICJZP0IJZT,RU7Q1JVSNZAP7,R16Y48G8PM36BL,RB5E6IQ420JLF"/>
        <s v="RG9KNQN3E5K2O,R3QKEI2SGY9HHY,R2R5MGEDVA55JE,R2AU8713HTPVYG,RJ05T5WBN8SDA,RQELQR0TU48E,RDXWINVIMDE9W,R3PFU7N4OQCZ68"/>
        <s v="R1NARG7VJ59AD3,R6BEKBJDZAEX5,R36J5LRZNMMZXL,R2AHCTVOGP0T6P,R3HDBTGLJJ34YO,R2Q8HE3RM7HW5L,R1K6IPHKQQ03AJ,ROANI9ZPECRM0"/>
        <s v="R3C9QHHIKL25X,R2GR5HNF37OK9H,R2D3UNSYPKZPEU,RWC90IUA5DUMH,RB3V1I84PKVH4,R12D2U23M2187O,R2TJFFSM0TFRTM,R22G5J4Q8W0QFW"/>
        <s v="RHFP87WF4XV8F,R518SEQWS6UN3,R2SSQY5IJHOMR9,R18ORA3QQMPD6D,R47L546EDBNEC,R2FMLW4ZS4UMFX,R3SVFIOXQ99SOJ,R2QHH7W2X55NO9"/>
        <s v="R3F6A5JNIS8BKN,RJIVL7YN5KMKL,R5B8NDUDBMN6W,R23GKZFUJMY8QV,RDYVX68OZFVLI,R1LP0ND0ZDZGGH,R2TF08PD7O9XTJ,R1IDV66IOQUN6C"/>
        <s v="R6J12JP3JTH6C,R248K7KLOFX63T,R2L9NIJL2B64D6,R3ABOR236EQ7BG,R1UHIUJB5KVIQJ,R1LB16AI14U5D7,R2BB93LFDY6684,R2434EOFPB1SHN"/>
        <s v="R1A0SO04CI28XA,RUEU6D8W0ESGK,R1T919CASQEMR1,R1HG6W50P22SO6,R2K9WFWQZRDRKR,R1RBKHL1S7T79X,RUBTHCF19J4V,R29F4J434SCT1D"/>
        <s v="RR0XZNLNGQQUU,ROZ7GLYC4255J,R39BNXWIK6E894,RO5MNH2EETV7Y,RQESDHNQG4JEE,R1ARLE60GL6DTT,R39SJDQ1BMFLRZ,R74664PDS2LKO"/>
        <s v="R2CCAIITXBUWWK,R34WQMRY9WM6SZ,RMO1CT02OKUNJ,R2RMMS8KOSZFRR,RHABSU5NRAV4F,R1DLWFDXTPMUND,RMT3S18UOGE3G,R2GPPUURLGA92X"/>
        <s v="R16NWYD2LYHNFJ,R2Y32IVRENIANJ,R3BBJ9AXA1ZOSC,RD5EMW1UBYKX6,R3NFOY58N9GMK5,RLWBE1NALLDFQ,R3IO7HFD3TGRO1,R4NCD2RDWQWZ0"/>
        <s v="R2JXNH8KUWRZK5,R31JIXX5TZG1TQ,R2JSYRN50OK76N,R1D64K0KL2EG2Y,RJ2YNRIIONHOT,R38E1BUBY9DNVR,R2QV17ZAFB5D2E,RP16EV0JDQBKX"/>
        <s v="R2K6SJH759C5FH,R32T8N4D11SFYS,R2AJIRID0O5M69,R3AFS0Z7NAVP9Y,R1ASKR3Y6EFO9Y,R18WQH7TYX092,R21411AL26C3MR,RW5XWAMBITKJR"/>
        <s v="RJ12PR5BVXX0Q,R3H0LVMEVLPV0H,R2FBLIQAWQ0OB1,R1OYJYTUTJGQNJ,RJFSSIL53ZUE,R2BSLK9P1R33T2,R2LBT1J4TAF4AL,RCJDG69APX3S0"/>
        <s v="R3NMEJ9FHUKIM5,R9Q5HZCYA8M7W,R1TBL4GV1NUX07,R107YDPAWIHVKN,R3ON78SE4U0D4D,R1S9OCH99PFHGW,R3VB6LUO0KQAC7,R38WR5MFISLU9H"/>
        <s v="R78BFK5PTL1N8,R23GLC7BOL1YAO,R36HIFX1JD7NM3,R33UMDW7NR862,R3UISEQJ70M7M4,R3K4G3XSX4HVZY,R3RYDW0O1D5PYI,R3B100WGK90YXX"/>
        <s v="RF8105HZQ4I7N,R1OVFYKWEJAVU4,R1U3VNQN5M4IED,R1YHYHQQN3NVED,RS5SSFIL1MWFD,RAMY81VZCIB2D,RDUL770GDRUAB,R1J7N8RPXX1S3X"/>
        <s v="RXB5KHLQUXONP,R2OFHGGYIJGFUR,R3UGUI3KYDDOC2,R2ATZMV7IH43ZE,R2IO934AS2Z5U4,RPEKYFBH5K20D,R1SWRY6BH8CTRE,R2GSWL2NSJI166"/>
        <s v="R3V76M88BH6XO4,R11F7S14S5Z1DR,R2K6M2964OJY62,RZQSRHICMZS4I,R3QJ8DYTSW3N7V,R6223NK3BQ0MR,R1Y2FUQ6U2C4TT,R3DARIZBJ8DE4P"/>
        <s v="R2LH0W21RI2HB3,R2NTYGKM6R1PXH,R2TR5PF6IUMOXH,R3MX15QTIQ0BXG,ROKY7UXCNAYLZ,R3JWZ3QRTVLQ14,R7MVBDVHW7FGJ,R1BGEUL7PDFQ3"/>
        <s v="R374DNITJO308B,R39OSBCH26FDGW,RFTP6BKBX70WI,R1VHLDAFRQLBMI,R36AIOIL7WO6HZ,RIVLIRNSSO3M1,R3BIRKRJLDWL46,R1N8K5CG19N1KY"/>
        <s v="R83JPRO9V52P,R3UTU1ETF9YL12,RSOL1K3LF3E2I,R377A8K2HZUIKP,R34U15DVK45JC1,RAI2NHXM94X69,R3IW1BTNA6GQJ4,R1VS6ME7USZQ76"/>
        <s v="RZJR37WFGXR9B,R39X6O18GM16TM,R18ZQ09EKVWZ9R,R3NHUC9S00KIR8,R30ZSNYE78E0O2,R2LVRBREQ4EFDM,R1UJ8BCYXWICT8,R34RH86MGL4HFB"/>
        <s v="R26Z6SSJJ8MDIO,R15G5H4WP7FUQI,R1APGF7RYJ6OGH,RC2RF00D78VWN,R38AYQ8T47YGQK,RJ855UPV0ZZIX,RBUWQS3IU65ZP,R20GDL1J7ZSXHQ"/>
        <s v="R380FB13JOT72K,R2RNY0K3PT2PAU,R2KEZ6LFKH1BOT,RJ1FQK256DKD5,R3TXMZ9OL1L7MI,RI4DLEXTUDQ8,R2SR5699KY8T7X,RY24YLHPCI7XM"/>
        <s v="R1Z33CAT0B5EQM,R38KPAP35GXYOK,R26YGSNK20I13P,R2LRI9HDQ8EDA4,R1GGE338ZSBHFP,R195Z8O5JXM9OY,R11CX4EPU303P9,R27JZDVM9VS7Y5"/>
        <s v="R36V1YMVL43QN7,R265AK6OA2TC8X,R1ARTHG7JGRQZM,R2BW4R43F7KEE6,R2DCCCB33HJNSM,R3RIE0EEY4D6AU,R34NVXTC9AB26E,R2DBNW5O341SEP"/>
        <s v="R3I568NWPF5187,R19KS9NAHZME09,R384JBLG7VAYNP,R3T6PJ40WKL2M2,R2HOVG7RABKNQ7,R2PVJY6ZKTLSAS,R2PIAZDEUTARUA,R8S61DB3WGBVT"/>
        <s v="R27KFK4I73JLFE,R8V781K3EEXOA,R1MJD5E998G25Q,RNPXYD8APOUDV,R1C5WKDF78NSE7,R1T6TU1EH6B8FD,RATCMF628XERW,R1ICHIF70ULN6O"/>
        <s v="RCZZ3OE0HNTMR,RKY1OFMHN5A3D,R143FGMXO612N1,R37QUY4LLQBPG3,R2D85FE1SVH9R7,R1JEMHPSAGZKDW,RS2R19WDEHUNL,R1UW9TNRNUY15B"/>
        <s v="R3FAPESPH3491Y,R1OD5NFQAXPGR0,RJ4G42V45QKKS,R2IZ8HZT8AOA4W,R2WDDYGKMU51DE,R12WIEV98SWMNB,R2WXBH0GEG4H1Q,R3VORTRB8TWN89"/>
        <s v="R2HI3320WX2KM4,R10IFN992C8DZK,RCUB5N7M7W4XM,R3PSGENDBUUIVP,RJ60KRLZG27ON,RV54JVI6BCMEA,R1FU3HL7CR7VVB,R23MCK9MV2XQ7W"/>
        <s v="RZN676INI7CXB,R3R7UHOVSK5HK6,RK4TT1MUA9PPK,R3SW1UZKGBAI70,R1QKN9JPJ1FWMZ,R208QSDKUOWNF6,R2426HG2VA66ZC,R1433K3KOBJMRY"/>
        <s v="R2FRXUVIUPO3JD,R2S7JVQ4Z9GYLB,R2U2GZZ9ZUDTE1,R33GW8VLIA7TOI,R35DGD2XREWO5P,R17TQA9TZKL5LH,R15HVUSH6RX8V2,R3UME3PEOKCQ5B"/>
        <s v="R2MP3ZHMZJIHPO,RMTBPDSRHUOO0,R1ZJ2RU3C1TION,R3H5OE1VNUKGEV,R17IUC88WS63E5,R1NWPQN902104,R3QSZKBK7BXCOP,RRJES0SUCXLVP"/>
        <s v="R2CT4DH25YL8VY,R3M6VQI4E94D8T,R3PW0HIELRL2VT,R25XSP1RJOM11V,R3EHM43Q6M2Q3X,RHNG6YOP5P6GA,R2HLEU219CZ1TH,R2NYUU14YCLUYX"/>
        <s v="R2FMPKQXCZIRV1,R3B9RMX16ONMZ,R97EXY4ON0ZL7,R1KUI19PS7DV2O,R6U8VVIZKHF7Y,RYG609Z9J78L1,R3JITXTZXXJC25,RG6KQGZF3D6EB"/>
        <s v="R1TBHUMR0RV7AZ,R2BN9ZX0H3ZQV2,R2PMUD745GQT3E,RR9I6SN1YILLK,R307WJGWC40TMF,RNVPA6MFR64PA,RL9O5LBT420FW,R1JEUHJMZ3O6MW"/>
        <s v="R3UKO8DK958TVU,RQQT9ZUZIJ2J9,R243SOUNFQGU4K,RSHK5RYDB3VH6,R2HTAIZTX7XKXG,RHB3ONZ4OL1N2,R3Q0E1AI2I2B30,RO78JI2HT6J3P"/>
        <s v="R1PO9JZJI1SP0V,RFURJKL6POOC5,RBHSTO6P5WKLZ,R1TAJ9HUYXKRQY,RQ1YIKCGI9IPB,R3CP5PO9W7VMQK,R23KLGKME9RK9T,R29BRGAUN8KQJN"/>
        <s v="R3H60TG402OZD8,R2CJE6HW5IT8NP,R15OCQTCIZTAM2,R189FSK478PCLU,R3CG5XECVMORBQ,RGT4RR0V5DWT3,R20NRWZ90XNLVG,R28JW2A6JPGERW"/>
        <s v="R10G3GXLZIE38O,R806LMS8MHN8Y,R10XDKD7Z4R4WL,R1WTLGHP5CFLH,R1JU8Q6B3XA8CB,R3VN34M1FH4YAZ,R11NPIORD8W3HB,RHOJTWXKPNHNT"/>
        <s v="R32JZC43P990BL,R3H7SAJ305WZL4,R37X6NTSTYLVQA,R2D7LP2EBIX3W8,R3C7TL9CMBKBQK,R3UI3Z6GBVW39Z,R331DK9D3GC0XJ,R2G3RRE7N560V7"/>
        <s v="R12D1BZF9MU8TN,R32MNCWO5LGFCG,RZU3UK8OZKD6X,R3BSTKR3JUW6GY,R1ARVYPXS4XPB7,R1V6GDYE2IBX8O,R28EG2PXZTJL90,R2SQNU7OIOOLHT"/>
        <s v="R7X2SNIY1SC15,RG8BSIGRIQFID,R3BN90I5BQ14ZV,R131YF9XI5CCEX,R3O40F4X6UJHEZ,R8K4AKD25TGGM,R1G7J0WCVPAH6R,RASSFJPXJD0WU"/>
        <s v="RUF8L2BWE5FXM,RO31NNHWLOQF4,RBSI4Y0V4BQ0A,R10UVB3K1LK8T6,RBPZ3TL6JUGB7,R2TVC6SLRPOAJU,R4UCVBMFQCOB2,ROWPNMWIGNJ78"/>
        <s v="R223OIZPTZ994S,RATMJ847EPDQX,RHWJXUIB7QJY4,RKKX7CGMNCZLA,RL8AFQ3JO8B1N,R152XS08W2OG38,R2RS0DMJ29X2W6,RLLQ8T7VXWR65"/>
        <s v="R37D7HJR4MR520,RPXR67LNCQALE,R1K9WE1GDB2PP0,R34PZ2AX727RPD,R2HALNEM14EW7P,R3D6EV6X38WU4Q,R2NCR8UX28VRH4,R3PTXRLR7MPN25"/>
        <s v="R3IUYQZ1BP7QPB,R3RCM1DK0EBGWB,R34I2C57PM5OA3,R50BAXXBZWYIE,R3FJLW84WDDV2Y,R37IQ5X53ZJC0B,R2V5FI682BEH55,R12NKL4CWR1GAZ"/>
        <s v="R32QHTM45T5S7N,R1PWLZEPRIUF0B,R2ZPR72HXJDDTX,R1ERI9BP1ALOX3,R1BY1F45H961AX,R19ZEB8HMP8MQS,RO9GYYPV0QDRB,R1P6WSNKIOGFEN"/>
        <s v="R374MN6Y3HGVY6,R2TDXG58UA6LMS,R2KZ02C2SJ7WKJ,R2NOIFFPNAB8AD,R3JX5JS9CX0TLE,R3LZ0DBRARBRZO,R3DIAJAW70VG81,RMQ3KAMNNQ2X2"/>
        <s v="R1X5M1FCOWKT0B,R3S0NP80Q732UM,R3A9W4A6KUCBJE,R3UONEK0PLA01H,RCN9YFDUB1BZL,R1AELDOYHXC120,R3N7IVWTZUMGDK,RM8NC55MRQ6V9"/>
        <s v="R2OMPDR9UR512Z,R17E6HA16QAPSB,R1WWYE6UETR0U5,RTK0O34YU9CJW,R1TLCKD66VSYHG,RVSKWY5IP3JQB,R3R6UOU1IUUI8Z,RBHGRXXSWSZY0"/>
        <s v="R3KPZ8P5M4PG72,R2HSDBDLRKBOC0,R2EI8C7FUKOSDO,R3BRLV8FDVV6QB,R1YHHQ223HBPE9,R2UAVXBGV8WK3N,RPTZZYC6X5HF,R327KYMPRK1R5H"/>
        <s v="R3DYK05V939SQQ,R3KM8XQNWHJ7SW,R1SJ4CTWGTJ76Q,R2U2FM7CGUNYST,R315NLYKTWFJX2,R2D852O0DSZ1EG,R1QTNL2ADP427,R30ZEL9WYE5DVP"/>
        <s v="R2XK30UZ0P7UXJ,R3NQKJO364XETX,R1CYYHWHYX2NX1,R3KATRBZJYOAFW,R1GZC1U1UELK8E,RNQ8FWEZB09XX,RYW158D6ZC85D,RHI3BSTRUG006"/>
        <s v="R1UFECRZY2H7ZR,R2L3OQHBC45T2X,R2IX8LIBU6MKPB,R35OUWDVRQF8R5,RHRVKXM6JJBX7,R1O89JBSE4EPL4,R364RHY5PGIWWH,R1EL7KUX3CVDVU"/>
        <s v="R1CJ0MB11B1FIY,RIDJYDQN13E73,R34VA5BFT3PL9D,R1P01XZPNVOUL6,RZBWQXTRZLTAQ,R3TR96F911X3VY,R1UJODUANPA0J0,R2JQLH3JBPGEJ7"/>
        <s v="R323N508KO5VMR,R1C2X37S59TO4B,R25UIJAM26JMGL,R3B7Y8E7QNUYOP,R1PH3YZVBU4KKT,R2WLFM05B2CXXU,R3DCHC8ODVBGAP,R36UJ8EW67NBJ8"/>
        <s v="R1S2PH1JD9B9XB,R3UUKCS12Q0B9X,R16YH8SVJU5W61,R32XCAYQRNE0Q3,R1FQD9T17LXHLF,R17H2I7PYTIEIA,RWEPEYF95XCK9,R14CFFXT17UAJI"/>
        <s v="R3UIZ85E8RCFUT,R2S1HZIXB203EH,R272XKO2RCSBFJ,R2YTL99CZ1KY8F,R2Q3F8S96PYJK5,R3D0YV4YZWF58X,R3NU9GCTSLCR29,R2EX9GSKA1K6IA"/>
        <s v="RTFGWAX83AVMH,R20TA215T3VGHG,R16SIFXH9BMQT2,RKSB6RZJD7Y4B,R2455QTVQ8IHGK,R32JWEJRN39EQK,RCQRBHBTG5TBM,R1D0DZR0T2ZNBP"/>
        <s v="R30W8FL25XCO0K,R1D8C001FIVRSU,R3925M38KC8V79,RXGOGCFPVKD34,R12RKF2K5CHXWV,R2MZ3DIZ5TNO0W,RUB8S6S3B4G58,R37JZMH1JV7PPA"/>
        <s v="RI4YLH4V4IERV,R2THKSNJBC1AYW,R17K7CV4XKY9NU,RZHKJKK72JDBZ,R3GR6V9CYLXCTA,R2GO7U6SPLE8AJ,R2DJXMAU9UMPGI,R2FIRLO44T48YT"/>
        <s v="R36T09OX35WPH0,R1SPKNBAZ5I7N1,R2H32V6C3AL47P,R3V0GQV599E046,R1K3DKKD38K4YV,R3GLFGKDB9OSU6,R19K03O5BUU15B,R3LHO7E66T27P9"/>
        <s v="R2RZLLFU5FVGY3,R2EGRR8ALL59DZ,R1JP2R3R8V3AVL,R142MAX2YBGVW4,R2C592PD3BYYQH,R3H91016XYXVY3,RTFWIHNYBS6OX,RW7Y9OWPKFCNF"/>
        <s v="R1ZCNUY4FGIBT4,R3PFYE8GPM1BM2,R1PLX62UCX8BEO,RPOJFOW2F49SE,R17TPTBCK87IBF,R3EOBXZZQZEMTI,RW9RTATRE2350,R25FU8ACFGF47V"/>
        <s v="R243ZL6I5OCPFC,RMRDDMYPHJVVP,R3T10OKWTH8OE8,RMG3T7RJ48ZLD,R3UFE6QT0QHH7G,R3X13NSZ9R7V8,RDV1T7ZH0FK06,RUQIUJ24RX540"/>
        <s v="R10KIZHSVBEP0U,R1DEOWB5K6A6Z2,R2GD8H370XJ574,R3L2R2YXGR6W4L,R2KKPS8UXC42G,RM2YVJE73LH91,R2IUG2Z4CXK0CC,RC6J6VCOUGA5C"/>
        <s v="R30U9FM8KQM6XF,R29JQ2K07HBYIF,R2E2HQUWWCQ7KQ,R296GRK7CYBW8R,RQYGF5HURT4Q7,R2UMKGAL43EGDB,R2BJNGYIXCJZR3,R1LPMCFZIBBS1E"/>
        <s v="R2RDB07DGL4GM9,R3H2WY92CQUJMX,R2LDUGW3VRNHAB,R1LRB29GJ35245,R2S4Q38HCR9GEQ,R34PYQGTCYUFYB,R2FNNM6IUQZGWK,R3GR8P4J5HK9VV"/>
        <s v="RCP907FSHW2CI,R2XSNFIDSF8IL4,R2JB9PO5MV9LER,R1WOXRK1I1XUD1,R2R7NPFFHBHV2M,R209MH0VOGQ7EF,R276N47ZR7TWCM,RFYYONBM15HX5"/>
        <s v="R20Q4B16AEFTPT,R1BG411LZ5XP61,R1FHFXAGKZ127T,R1LFPZC0A29D8D,R1PIOZ70CD7P9D,R1ID5DTYN1L39B,RCKVFOB5KX6F3,R3PCRI9KDXF4QD"/>
        <s v="R1ZVVISXKO1JOK,R1ZPSHX28L5WL0,R1CDARD5LUVUAJ,R1HCEZCBOONRT6,R3LW1RYTWDVNZK,R14K7AW0ZFZRGD,RZ3JLZP8FSO3I,R12VALC47YCIOT"/>
        <s v="RRF41F2P7DFYP,R2SE5XVJ5LORTD,R2N5ZJZILGOY2N,R1SQ6MJK0SVC2A,RMDL90RMZO5Y,R1QERTKSSSD95F,R3FN5C259GVPPY,R2FT933TABEB7O"/>
        <s v="R3LQ2TPKG42KG8,R1MWKBSQIK2J04,RWB0U0JJ3NG4J,R3PKUJGSWS6X6T,R2UVD7MDXJ06D6,R5JWWU7OUVRAK,R24PULBZDL0QM1,R1NZ6RZXK2W0S7"/>
        <s v="R1QHY0304RCZS6,RV3GIBR7FUXWH,R3M83QIXOQMO9J,R227LWX8C4MTYQ,R1B938V5HN71BQ,R2K9QFBTB6FYEF,R2K0ND1WP31RYH,R35YG940TYIGK5"/>
        <s v="R344C7U6JUIR8M,R1H13BW2E325NO,R1LB6DCH3CVZ4M,R1CZD6C0CHJ2A9,R1Z01G5G30GIQ3,R1VMGF3IL5KE9D,RT44HXN50X2AN,R3E4TI9911D1M6"/>
        <s v="R4B8YJ4015C8C,R2XKAK7JRBGM2C,RJ6E5TLJP5Z7S,R21Y12O2T0TTRL,R1A5CC17IZ91M2,R1BO82C1MOQXP,R2I0URMKJL9FJX,R3V5CR48TYWKVC"/>
        <s v="R1DRVWDPCVUHMK,R23XQ10QUS68QY,R2KDJ8P8S6G9O3,R3H5V5Q927ZRI7,R31AIVLTBLTZZL,R17RUD99JNP3QE,R2B2ZOL2SLVIWS,R2DPWOUGJP73L1"/>
        <s v="R2M315YGOB9RN3,R1NBOC4RGKIP9G,R3QJXYS4TXWZUF,R2JIHF1A7NTH40,R169VPW28GOZKX,R3DKX32F8OC3XE,R2CTTQK8YU774X,R240OADCOPMHWE"/>
        <s v="RCI40FPILZN2J,R33GJM990WL2D,R2IZDWTSBD3OJD,R18JSUF6RUDBJK,R3IYD10K0ODOFQ,R1V2IV4QBCAWUG,R92Z4OC4KIRC5,R2HY1V6QTTUTAQ"/>
        <s v="R34S7CW9IYNOUR,RI06LTB0D8TP,R1677YPJIH6H3F,R3MT3F6SGDQJH9,R385ELCSDCDIZF,R3URBXHQ9H8DAF,R27YXZVKCB0BHO,R1925KJ9EPGG39"/>
        <s v="R13UTIA6KOF6QV,R2UGDZSGFF01K7,RHHIZ45VYU5X6,R14N9HBE5EIUY0,R2WMW096T9Y0OU,R1SHIIE6M72825,R22P6BE9DBME4F,R2TEINENXTIHT2"/>
        <s v="R3V8S0ESHRPDBO,R12W72FFLIE3W5,RTP8C0IEC8HOG,R12R4AASHS28DY,R2GO349RJ2IVKJ,R2HYWH5XCPCXT4,R1LKZJQ84LWHYF,R1A2ZK71J84RUU"/>
        <s v="R1GS92IDBGXYCS,R8H8QTOWYMITR,RCSP9RH3A0VAE,R2S4F8S012C7RT,RVRXFESU2TRZK,RSKOVH69IL8VG,R2OUN5B9KJNAPN,R2EBVOLHYZ8SFR"/>
        <s v="R3UEORHQEZE02I,R2UPOYZPNU8349,R3C3HZYNE1WHDQ,R1N8R67WYJGKMJ,R3UZ1PKYHGKLV6,R2KA8O97VAZJBJ,R3OL0GIELMWSPG,R1KWGTMTWTIMQ9"/>
        <s v="R2PDTLV982BZ70,R2DG09GG88T9WZ,R2FI87586PEKJ8,R3BT931YPQDPLF,R2609G1V725LV1,R29G2BHEEMZ8TK,R12M631S82DWX9,R3HBBWJEZQNBH4"/>
        <s v="R1B9F9IRGMO01I,R1RO3J9EEFFHMF,RLXVHHR81VC4Q,R2XA4OT3Q76L0T,R1HBCLTEUAY2M3,R11UPSK2R29X8M,R2NDNJ4SQ59K19,RLNOOCUPB3G8H"/>
        <s v="R2UIJV14OIMCZV,R1458J40NJSVIT,RXW8PLIUVJ2OE,R9A1OF3EW7MGN,R28WD8ETADFIKR,R1PELVV3KOBO73,R3P3AYLYQSCIHC,R218TWEQR99LCG"/>
        <s v="R2FG5ZQ7455JA9,R3E79I7H5JT248,R27NGUPGDT5O90,R2GIXW3HN4LKA4,R12ESRILVR6D2C,R1TJWF170RZB5I,R3K70V1SGG8WZ6,RA1RQZLLULLS"/>
        <s v="RHS375RK0RRAQ,R2OLOBJVH48MQN,RL1RO7M4UDHQ3,R1KWLMO9CERVVU,R388XN4X4H2PXE,RADPOOEFMJQBU,R1D5KHBDG240AT,R1EZ4UBKOJYKKC"/>
        <s v="R1XULCDQK9G8I7,RHPQ553ZWQIME,RNQB4SFH4DX7B,RMGGBMIVVTPJU,RDJVGMEMJEEZM,R11I303S1BQCT9,R1H7KY4OIM4XC3,R13OEY5VD2OOR7"/>
        <s v="R1VOXBV87EI37W,R1BIBCTNJPJOX3,R2RRCA47QEK9C1,R2WHV3RU3J4985,R22K5MQ8Z8N6L2,R3TQACIQUXT2WO,R2YKPF09C6G76,R1E6GYG29CA7RM"/>
        <s v="R27C4TPKHXYBRU,R1WGISGIIXAU1B,R2WFSJJW04UWJ8,R2QYC49E7WPALL,R1URJDO4NTW2ML,R3D6T949ZTO02J,RL8X7H598LEE4,RB0LBG619UMSN"/>
        <s v="R2BSJW1NHF0ZF2,R3CAZGSJ16RU2X,R222GCN4UA2IL5,R29YB9SHNRANAH,R1CLB7L1MCFLZ5,R1JYZM5JZE1ZCZ,R2VODN64HRU6XL,R15PFT9ZSOZ1T5"/>
        <s v="R1DVF8WQYO780,R2B57KUCWYWDKX,R387VL6JFWOGER,R1OI6WSW06GR1S,R35O9XKPNRSYBT,R18TBS4UYVK90T,R2Y87EUNNJCKL7,R3KEMD6RG0SKOI"/>
        <s v="R306AVQBBWQ1YE,R2QUKWK9SVJK5Y,R1DC9LG4LVK25,R2AUE6YKA26YXZ,R390FSCLMOWBPU,R2HMOFBLHZ3014,R1U4128PGOJW3J,R1LB6DVEJPMA1Q"/>
        <s v="R20XIOU25HEX80,R2X55FA2EEUEYM,R393Z224NBTDLN,R3Q4ZCHWSAQD5B,R1AE3A4NSVM9SC,R2U1YAAZE07I1V,R36NVL58WQ7D64,R1E7GPZ569TBIZ"/>
        <s v="R27SHBAT3K3F1R,R3EMA46KP56OXK,R2D7V4YKNKCXD4,R3UHV5AN1DF5H3,RV77H2T0BJN4V,R3O7GL8KXFAPBF,R2HXBI1ECJPV3J,R2QICML7QBXEC0"/>
        <s v="RAYWMRZPZ14X1,R3DDSZWJ24VK4Z,R3SLQOT4AZDXOJ,R1XNL0XA54KUAZ,R144WYY5PBRA6,R3QCRFDNP1RZM5,R36H099OCB985O,R32C98BJ9DRL79"/>
        <s v="R2H4C76KXFUF5N,R2X2MGZJI8JOV5,R2PHMY74SQMCM4,R2EOV466KP2TSZ,R3HO5I93IRXGK4,R1IKS35P0F8TAJ,R3GCXN4RSB3T4Z,R3GM1KFHUQJ886"/>
        <s v="RVEWH0LAEO3NH,R3E42NTD6HXN1Q,R3IC0VLPIDBPTY,R1F0O9EAQGRSQS,R2B02VD2RPE2SE,RO2E58ZA8YH7E,R10AUMHF2MJRRU,R1BBQYI4QO69ID"/>
        <s v="R2KTG5VU8MVNEC,R3RN7ISB50U4FU,R2X5AXRM450ZG6,R2GQRTFL155XI7,R1EUIL016YP3DX,R10OJHKOU9XFU1,RYLINO7NGDMUI,RINUCCBLHOP73"/>
        <s v="R36Y9I6V38K4CI,RSVUYAJ0BU54O,RQCS96BTP35A9,R2KWQCCKQIEP62,R2RCVI71R2P9QI,R17SDYK2YOVXU0,RX8EJPUCGLGYM,R12Y07JTP88MO6"/>
        <s v="R1DVAMEM902WBM,R1R4DU6U8Z5A9C,R3R2TJZ3XDR2N9,RFCKXSEJOQX6W,R1Q6MS7EA3RQY5,R3JZS3OD2HDHCY,R29RVFGNYHN850,RO3Q0361RMHT8"/>
        <s v="R3U57AW0L6O5C6,R3FCLH5G7XVDU4,R39PNKDT86WK5V,RINNKP59LVQ2F,R2NMOPMWX8DV8,R2ZFSEQ2HU3CY1,RHS9HYJMJGCAN,R1SN2CUL4M8ZMG"/>
        <s v="R1A2H4LNTTSZKN,R29RZ6S6SY3H4F,R2MZ7BZ4991B7O,R125UHW97PT3OH,R1GNNZDXKP43DG,R1ZDKQ5659C68H,R36FYJ9DGL1QL1,R1IZDBZW18XJPH"/>
        <s v="R1K0ML8QPZZSH7,R1VJZH5L1SRLPA,R2TTZ6Y61C1955,RYRQ7HQ4WDD0R,R24V2VP33R7Q4Z,R1F215HE3H6ZGT,R1YT2C41FFR9NG,R2UR2X3ZHZC5MU"/>
        <s v="R2OBP2X45UMKY,R1G8BV220OV6QB,RSCD0432EVS8F,R2UUNBV2RXZFTV,R19ESU0Z989JZ,R20ZKROW9KONFG,R16LDZIOWBV5AK,R2A0LOXVERHXL7"/>
        <s v="R1PBLR66RA2JLZ,R2Q6NGR94WBB6N,R2DIHIFERXYMB,R3C50JNQ3ZC6R9"/>
        <s v="R1IFSFNW29TL7R,R92FUN7UWEVOW,R3S0IIYYQMXKF,RP412MHJT3TXO,R25XRX2PFVSE01,R2DAUOO2F29H20,R3477DOFU8L9AH,R344OTWVD49JUP"/>
        <s v="R1P2VLNHZAHSCU,R28B2GC0X0RMKW,RQ2S0N0NGDQVY,R19KN24ZE86FRJ,R2R1RIQO9D9HNF"/>
        <s v="R2GKWK7SWXRZHR,R3ME9LEM264R7O,R2B4QC6Z8AM7H1,RZLN7G4GGELUS,R26JLYEZYUE691,R2ZHISR958ZRRA,R2GXFJHTKM6SQ5,R29Z3ZW915UAB9"/>
        <s v="R3E3VUOM7IQWIG,RZ2N6DQS7N3YW,R1M6LN7UHLOFD5,RSFAK41WPQNGS,RFTJVE897RMI1,R5BPUDDXQP2LX,R1RNRZ1O5EQLX2,R2RPW3A6WAAR13"/>
        <s v="R26P3IBAM6K3G2,R3CVDCIJEXR401,RD43FPKWA79MH,R1YKAB3FD4RLRW,R2U91VYOKF6LVK,R3V5G6EGGCQHO4,R1BB8COTPRTP6K,R18TEDAS6UADRD"/>
        <s v="R1AUCEV80AWV4E,R3GAYL3CQ6GTJA,R3NN6TXOM5MD2S,RY4WXRNZKRVWP,RLQGXS14ZJDHJ,RIZJA1XHKPH5M,R3C83NGWIRB2VT,R2WOO592FU73V7"/>
        <s v="R1DID47Y3SOM8N,RDR64CJXIU14Q,R35FYRYXQJUQKR,R2ICWHHEJJKM14,R27C6A2VQ1DCPT,R3IUDCLTBUPUIQ,R3VFX06LEJWEGM,R3KYBU80FW4GW4"/>
        <s v="R1WZU792ROLKVF,R1X4YGIN6CWPH4,R32Z0RYAEN1DFC,R1DN8SF3OFPFAQ,RNHRK657LGIDV,R1DOJAY4KQGAI6,RXQATD7YRR3TA,R3HP5GYAC6M219"/>
        <s v="R3JBAT4PI4PLO0,R3PJIYCNWQ8Y2L,RWBQ359RY77PV,R1JDR1FHLPPOX7,RAA54PH39YEPK,RCMMD8QLTRHS3,RPVSPK4695JRQ,R3BYL6OMCFQ6H4"/>
        <s v="R19JWR6NN6DMRW,R3NNMZRL819Q5I,R27MVISBFA27B0,R26UM4M5FX7MOX,R3OS23S4DLG4RW,R6CTY16XAGKZ3,R3GTDALXXTDMU4,R1YPRPCDNAPQGM"/>
        <s v="R1LQVBM4K06W5S,R2JOL8YUJPQPHV,R4GYZF4RHILFG,R1N31UERSTNV5O,R2MUNSVDTDZEWJ,R1KOFVG8EPNCLM,R2COFUCWX7JY7G,RFCY28Q2RJYLY"/>
        <s v="RMGE5B6FD1FS5,R1FN1REHXYLMZ,R1BL6NYV6D8W1M,RJHBMPZRSI8AJ,R144IGLWP70M8K,RHSVGQWZTK60L,R2M5S0A5M8DPEJ,RWJG2SH0FCSIY"/>
        <s v="R13ILSZ9UIVWZM,R3U8Q4IBUKCLZV,R3350GX4GSKBOU,R22N3TMJEOR2L9,RFGESZVO4TD3R,RBWH0KVFX695F,R19SVOH9M0O5AZ,R81UJPCPDBR41"/>
        <s v="R1T3FLH3DTF6HS,R2AHAAVTJIDTY,R1N42PBKDI68TK,RR91VSJ4DDBZ6,R1TPXU0SVYZPZK,R3O12UIKHXRVOG,R2QA83CPNE21C8,RY7XGBVY0116M"/>
        <s v="R3EH3U82O1X3NA,RFZS8GTC3FBL5,RPXUHUM30UTOQ,R1AI9WFQ3G1DHX,RW7GLU8WKBE0M,R8JGWFB8APIP2,R2WSL4EHLPOXQ6,R1B73QMNM4YS1Q"/>
        <s v="R2LYKHFGZWSYDL,R2LAYGYWWKW3YG,RAG4DPQGRW30H,RY14T5VSHXOVL,R32YZCYBC5ZRV5,R1DMAEV6DQYUOD,RNR9AZJON6EHU,R2NUKH8120XBX1"/>
        <s v="R33U0ERE0GVMNJ,R1CQTXZAM4625F,R1YR920UPA7YH0,ROOP0SB30EBY3,R32BCBNUXTRTEL,R11PB4N9WB3VCS,RQ5FP6ADSIS6O,R91WZEICT9YIM"/>
        <s v="R1DIZ1VVBM3XF3,R3RUTUF4VKRG87,R3BKZ1CNXYB14D,R3375SVOFCYTFF,R1EYL0456QZ6TD,R7Q0TY2ZGMMIN,R2TFE2JWK585DQ,ROSY5BMO160S8"/>
        <s v="R2CZP30I91CUT0,RXZL00UV67477,R6ZMVE3VFMOTC,R2I6TTT5KYXNTV,R2GN5SX03J3GX6,R2GOTOGR1W1XL9,R2U3WOI0TIDIEB,R35L3DFIR2VJXK"/>
        <s v="R1B4DF1E33G2SC,R1EUC6Y0ZY18QE,R3BW81NGN6FTO4,R1LUISQ85F9MSU,R1J90WSEGDNEMJ,RI68W30TV8E76,R3BBHIDI76JIAY,R1V51JJ6JQXQU6"/>
        <s v="R116YMD72TSY5Z,R258CFU2YKTK58,R24DFHVPXSIU8W,R24XEY7CTDRFXZ,RRVW4AYAAM5V4,R1HRIY8O1PGOO5,R2CGJ2P2BBLM08,RK1J2BJVDS8SY"/>
        <s v="R23G8LLBD9D4H3,R2SU25E3ZH4JEH,RCOH95A6KJB8J,RR11J9T0OGAT7,R3HMJ84LRX3RFE,R1PA4J2DPWMUX4,R1ULQ43S9KU1K1,R2T4O0DRQL3QIP"/>
        <s v="R3LJ3MMSH7Z1BT,RPYZX0CFFJI72,R358NYWUQLR163"/>
        <s v="R1YVU5NMCJDX8M,R3MG5C14NRKOHR,R1T3DO26SFI3TL,R2MM0U3FL0ZO3T,R36Y3XNBK12QV8,R23WOLPX6D4VDT,R8BJJZVA7O7SE,R1P2BGW89EV4L3"/>
        <s v="R3OIY3XB4667JN,R343JP2QEQ4OU1,R1YVJDFTPY1227,R3LVWE3Q7WY798,R7GMXPSA7U047,R2ZI5FCZK684JN,R2CTSF9ABMHN6C,R3T9C8BMA8PF8P"/>
        <s v="R3K08458ILZK0F,R3OJTSZV57IWTC,R1DLM3QOLR43NS,R3N1UVS0VJ5GTV,R1LVGTLDN1T30E,R20R8KWXWTCHQ2,R2MOJO4ZT07XX7,R16TO2UAY38GXA"/>
        <s v="R2AV9AKW9EB7C1,RWSKD0OJUSGQS,RJHYN4I6B113J,RI9CLAGH4SW9S,R3VW4D1UNO8HON,R1JGOZA805HVQF,R38KJ4OR66OTV1,R121BDXPB86E0M"/>
        <s v="R3PHYNEGUHVNDJ,R3U3Q0ET3JUC76,R1AJYRLEYBQKHQ,RIJ0LF1TCS88U,R1U7C8WLUNQGS1,R1G0KB7WIUAYV6,RH81LB9FFSVDB,R8LK8I42MTY6L"/>
        <s v="R2XF84DPH68G5Y,R272LVPQ9OGM0S,RBQF76FUWS8PH,RUV6A5DB7ROJU,R25Z9XP6UQKEBZ,R33QHW049WSWGB,R3QAWS03V5OYSG,R3407AFPL16VUS"/>
        <s v="R72U42YTSBK1O,R10B9A5RIHMWPY,R1ATLW10SEN45D,RHLZDSUTN4WQ,R2CREC0HRFEXPQ,R3BW6OLRVHFFWR,R1HUWMLHIVMIKD,R2S8FH6HRDDSCF"/>
        <s v="R2XFHXT7SOGU38,R18IKG6HRO7KHV,RL2GYO9N48DA1,R1GE4SBKIMYD21,R28HO0PSXETDRY,RSOK1DI5JASHZ,R74OCT3MJO4BX,R2Z3IYVCJ69HJ"/>
        <s v="R3LRHEV5RKBZQH,R9P75XMCRRIIA,R2CONBLYQT7R1K,R2GAWVA9AW8ERQ,R38DWVOKKMHUBK,R2W4X1BRWCBV9U,R1X9VVCTEHSYMY,R1KS2EJEP1K3AO"/>
        <s v="RBVWNT5DJQ11U,RW13JZ6UTG39E,R3OO98PE8MBQ6M,R2PDGCC6RF4YLC,R1EWNSTI0FM8DP,R12R6OUAVMTUIJ,R34JSLSU3JZOPE,R1JOBS3O6CQO4P"/>
        <s v="R26RPJGPU2YT4M,R3QTAOTV6O9TGA,R2376RVNIQR2EU,R1KC6358QHQUG6,R1P61XNPIFGZLF,R1PD5KYOWDRSRF,R30SUJFMTAMCL2,R2ITYTNUV06OJE"/>
        <s v="R274KY6VMEYJ66,R28WM6HPG5V7YO,R3TAACQ304V0Q5,R1R498JDWJDUOK,R1891ACMV6D38V,RVGO6MWYIVZIU,RIR1M6FLP836E,R1K17D4QNJXNP6"/>
        <s v="R2GZHWNGVMBJFG,R3L27H7N1WH5BG,R200QONLM29B4B,RSGSF2Y8TNWD0,R2WCFFUYEJ2QLS,RNJ6P4996W6TH,R21MEVVJ4JZS79,R9RZUDWJS5AWT"/>
        <s v="R2DCP4Q11B1C32,R355OON0DQZ7G1,R3G1G06J7O6ZO7,R37AW7ZXTQ47JI,R2HA5H3EQB936G,RIEIASWD1PQYW,RRCUB6J7H9WK8,RKC66BZO3QSXE"/>
        <s v="R3B5HP4PJ8JIOG,R2NS7Z2XUJL73H,R3DLYP0JW3PWDP,R3HWHOM95KCAZV,R2EVYBZOHRZ8NQ,R2U4UV55GHL0AB,R2E6IQWP86JIVZ,R225NQB3ASPXBV"/>
        <s v="R3B5HP4PJ8JIOG,R2NS7Z2XUJL73H,R3DLYP0JW3PWDP,R3HWHOM95KCAZV,R2EVYBZOHRZ8NQ,R2U4UV55GHL0AB,R1MXAL2G4J2CB4,R2E6IQWP86JIVZ"/>
        <s v="R2FHGVLNMCEDS3,R1AHSDM5M325MM,R3E7Z6ZZCWNVTP,R2ARI9ILETH6A0,R1KRTG4TU6MUCU,R3SBJYLLR84FNM,R10IL98NTGTQH1,R2MS0CPATDN53O"/>
        <s v="RQRTXJPYHHSFL,R18MNNVQYGQHHE,R1KJ85AGYAQR4S,R1T49OPXXOLBI5,R1UUEAIVGFS3CT,R3UJT4TR76E3A,R2U1YEB0JD1J6F,R16JEBARKXZ8BX"/>
        <s v="R31MJTM38BI4DT,RI02F8V2VWZ0P,RDC47YGUQAJF0,R1S44OPPSOZH8F,RK6BDZJW30UE1,R10J6JPDPTB5ED,R2H0C10WNGAU00,R1DQZ8A8C7WBD8"/>
        <s v="R1VSKOXXZVR2QQ,RTHHAHQ848PU8,R1RNS2YZ7FXVD1,RMYPWXFB5Y3MQ,R2ZCXVKC7DFULV,R1MBN704BJGOUR,R357MDXJPLIJ9E,R38J3H1JQN20BI"/>
        <s v="R2REMFEEN6UKBC,R29TQDV31QHMAP,RSC1YPIBXFW9B,R3M0C49RRYPXKN,R1P7N12X78US49,R17PHQ7LHY70GL,R1E8B0LMBUZ21K"/>
        <s v="R3S6FZ236ULL4K,R3U8F3JQ8WX7NS,R20EGFOQRBXT5B,R2TIXFYMKJN2M2,R107X637OTGBDN,R2I0H4HLC84J5K,R2W5JWALRE30FZ,R2EJWWUBGMPY0A"/>
        <s v="R1CJX9OC7AG847,R3ATBUNL84UH5W,RP4NUVUGYLM25,R2U6XBEYSG8MMM,R17I7S12FBOI63,R3KY6XKRALU1LR,R33ESF798DW0KS,R39ZX8VQLNEF80"/>
        <s v="R1P673FG5GG9AO,R3ROYQ6BV3RM5T,R3ETCBWLMH5U7J,RL03M79RJEZYY,R38671IDIYF3KV,R20KDGMHU5A66W,R1H428OSIRK1PP,RC0FSCHN4TB9A"/>
        <s v="R2D1HX7B0ZNR2Y,RC6F71GCW3ITC,R2R5PXQ6I47FLE,R377ECW39RO5EJ,R2HOVN3GT9RJUX,R123XHZAU0Z0E5,R2WKLOLAJF59CQ,R17GETTD9A405E"/>
        <s v="R28OJFR9T45794,R1Q7JAGLTGSLIR,R17RCVE0E6A6XA,R280FE6OS8V8I4,RMC53XMIQL6LY,R1TL181OM5ZWSJ,RL6IWO0F5BP3F,R2VCXQVEFYZWR8"/>
        <s v="RO77OQG21KZ7C,R14P5VL1FNT9AH,R2XDRJHJRKJC9T,R18FB15M733QII,R892AATDO8QNT,RZ5L8BVT0THNE,R3LEJZ4FF2OSYZ,R3CQCCWYS8XQ4Q"/>
        <s v="RK4CS8ATPVMJ2,R3NEW792RTB2MX,R19EPBUZLA6R67,R21UXOOY9893V9,R1AZ0421422RJO,RUKWFWPEE3FCG,R35UQJTBQPXBQ6,RAUSXWSL8XXU6"/>
        <s v="R3OI9NIP86EJMK,R19REKQNB6DHVK,RN8PZREKYVUCU,R7H07OI7LETQC,RFNCQH476BUID,RBRBI3TZWFXW7,R2ZR75W02IPC5C,RPUDZMSMR65WV"/>
        <s v="R2I07NZ3TO67ZS,R1TFPBGO0PT14P,R7XWY4BKE5UP3,R2O91G56I5D5YG,R2AXSATZZSSY51,R1V45KR4JDINGH,R28IIWM1MJ40FD,R1T583O5CK7Y4T"/>
        <s v="R1LG3XV2XYCQQB,RPVNHPEU1HG9F,R1MD4LW015PP00,R5RCZRA2XSJVU,R1TPVT7TXNNW2,R1GYI0Y69RU13,R3S5U7BJ1KTKAU,R3F02OAHFU646V"/>
        <s v="RCXJF5CVRLCI4,R3V788MKGR7BT6,R26TE9PP1AORV7,R3B3S0D5B6B0T9,R2EO7OYSWLOBAW,R3L2IIFA8XR9G3,R3DHIYEVFB2Y64,R2G2OFHFR3409U"/>
        <s v="R1GQJYYLCFOXJ8,ROASRYCFUFCK0,R1M63KP70YH4TU,RV26OEPPLTVTZ,RAS4252SOW901,R1EQV38U53I993,RD4X602L8KNNS"/>
        <s v="RNDYBQHMT47QL,R279Z47TD2BTW0,R1KIQPBI7LXLZY,R18R9LYERVQDHJ,R1ESPXIP4APAI5,R1O99FX1SFVXWL,R2WZLXK8360X7Y"/>
        <s v="R4TD9COGBSNUW,R1N9BISDU5DUKY,R2WUK4CHR50M6P,R3Q3J9ZCQW08SJ,R3R09SQ3LQZWP0,ROG94W9K5IZPP,R19LU5HO0C5G6R,R2SI5AOVPWRB0D"/>
        <s v="R73A6T8MRDZIC,R2JEX8R7VL6Y0W,R11E62NE328JVS,R3A3FOYWKUNHMM,RIQXPCOM8RRPS,R3VCIW3UM7QMO0,R1KGLT77FP3X13,R375ZRISQJ6XN5"/>
        <s v="R31BGTIUFLQNT5,R1OQRF5LZIEHR4,R29Q5SDNP9JWZB,R1AZR3AI0IHB30,R13H3ADGD1MXRT,RBWFP5OHEVKRS,R1M1HGIX59ETCA,R1IVSKQW9YSH7V"/>
        <s v="R2ATT3WQL0UB7P,R1VHI2ZGJSCFVO,R1UHC2M2KPN7W4,RL2IQ53WUNMXA,R2ZU0WUMZ3CLX6,R3C01TBTCD6UB0,R17G6J6XU7GMYG,R2TLAX7VNYS983"/>
        <s v="R225TDOAW3E40Y,R20F4XL6H69YXD,R30J2L74QHTQP9,R2OF67AGC4N6JL,R1SBTL4GCVQYN7,R3LLRND14DDJAB,R33RURRS0SE6WD,R3EQVOLZJUSS1B"/>
        <s v="RW9LHUMO78TE2,R2OXFV06J64YNH,R1U3JI1Q9O92SE,R2XM48FX5POEKX,RP9JIO6DPGAL,R2F1YTVX9WS0TS,R2TIBHRS9UKUU1,R2P3JI1EJ9IXM3"/>
        <s v="R19JWR6NN6DMRW,R3NNMZRL819Q5I,R27MVISBFA27B0,R26UM4M5FX7MOX,R3OS23S4DLG4RW,R6CTY16XAGKZ3,R3GTDALXXTDMU4,RXYNQRMH2KD0E"/>
        <s v="RMEKYV7XWTWKV,R1PYVXH6MGUQLU,R3FUT08S34HBHW,R2X57Q7030Q9DG,REPXGC5R2LG85,R399JBQZ8JKDKC,R1N2RQSGT02EZJ,R1NGVE16U4ZUIR"/>
        <s v="RW294SCHB5QTK,R24AGC1O5RVWYI,R3NT7AA2V3I2FB,R2WGLZMFMUHY4G,R34ZQBSQFAGSQB,R26YQ2I8VG8AXE,R1M1FEBTZ4UHXZ,R1QV3OMDYZ42VP"/>
        <s v="R2P1ZOKUIQWNZH,R3FBKF9RCYD42V,R2JPDSDJBPCPVG,RWAZG6R4PYQD8,R1VWPJ2GCK1V4P,R3SM2QDMLBGDIK,RUNP3LOY40PFP,RGLXWU5W86L32"/>
        <s v="RHK81ZNE4PTND,R1APOT5W7NCQ0K,R2TC26RQAISV2N,R29YF4D5Q0NB7T,RUNNMDT7UQU00,RU90SRND4C6NC,R2RM3RN5D9HC4M,RC89DCR0F7SCA"/>
        <s v="R3CXWGXJIO3QD4,R317WT80E3F4I2,R2TEW122AFHO0N,R2L87VHBYI2A1V,R2NO3GT7CX9TX1,R1H7XDUE2AFTOJ,RW5LMN5G0IGL3,R38ZOGEKGSJBCV"/>
        <s v="R3H500MXJWRGI,R23WZ2PU1E2ZTM,R26VZERXGYOH61,R6BH0WP7AU7K5,R3Q5DCTI9MGLIN,RKLM5089QQVNH,R12GPK5AS5ZUZN,R1DMSSN400Y30K"/>
        <s v="R1E6PBJHMY4C1G,R3JHVSY69JG16Z,R2YVWM2WLBVV3S,R1QB2R2UJ7S2TI,RQXMAOZFDCUDY,R1G1M7XDU4T4HP,R3SHXIE18BG29W,R18I768SMTQA1X"/>
        <s v="R19X0TLJFOL8RV,R3H2XBOSPH6NZR,R187CEHOWSXVIR,R3D78DM0715YW3,R1ZTUD2LMQZ1O0,R2HMMLCLTHHYZ9,R3ETS7YB3Q999V,R8L7UK03RGGA"/>
        <s v="R2DY63XZUWM7SE,R1PZLXZL2ME6XT,R2VZRY72JJLPH3,R15RBOQE6F587T,R1ABQ9XJSD1B9N,RM0HKLK17HGWT,R6D68WWCYXIE6,R5Z1TDHJJTBCN"/>
        <s v="R1S5FUVJK5BDKV,R10T102N4IHERO,R1QALRWVTEDXMH,R25MVXUNZDKPIY,RJ0CS41K876BR,RX87956266XU,R1HLEVV8WMVM3R,R1UBTZ9MAS7G8V"/>
        <s v="R1SNDKJ3F47REI,R2TKI3QCYTIHEU,R3LOHD95Y9I8Q3,R3L674Y2TEWO4K,RCNO312K340D9,R21QJQYXKVPKBW,R11VGKTVQCTPW1,RIME7JQPW8QM8"/>
        <s v="R2GC03W48T3IJR,R3EL2OA6MMM893,R1GV21LOE1079G,R3RT49SO6YCNDO,R31P7Y321UTDK1,R16ZGZCQ1H0ED3,R217N2SRNQMWHJ,R1H7N6CO2XOFSO"/>
        <s v="R32FKIYH8C9GMX,RYBDLIADVEHDR,R3QUBDARIE2ZHS,R3V1NU4NDXXV74,R2FJDY45GI3UEC"/>
        <s v="R1EFJNZ479B858,R2RW2HKD2AP8SI,R1C0OAF6VG7C6I,RVLHMAS6PSLC9,R2OWSR5QQ8ZBV2,R1O4UBO1Z22XD2,RDZVN2ZMIRT0Z,RUBFE0WN34MVP"/>
        <s v="RCYM7OUD8PKWH,RRK0TIGHV700F,RRAGI9YCKE2H9,R2R51I1D2W2K9X,RRI0B00NV10SB,R261OFDIUG1971,R2I7WIQ18HOAJR,R1MB58FBZOQYHE"/>
        <s v="R175A66P22YRW5,R1UO8F94EK9479,R10MKW1UG3KEPV,R1LK4Q221ZFEZJ,RIDD37MLHUPMC,R3PMLB832O0JFF,R2MQKPT7ABOBFJ,R26NZETS68YSC5"/>
        <s v="R36UIGIQWYOKT,RISUCL5YV9EZN"/>
        <s v="R39CZQR3ZPJ0Q7,R1XRT2636AEQEO,R2BSV4B70RKKC8,R2JBI9XCV1RU9E,RC0ZKG91JP10X,RAO17F0JUKD13,R1YWFT51T2HFXX,R2GVGI7SXLDIW9"/>
        <s v="R2CU03OULJTK2A,R1SHVTKMHHOREL,R16MDWVEULVTGY,R24VBI0XML9AS5,RO1WU1XMSF20C,R17U7AO7GNBOX8,R2HES1EME0OXU4,RWYRMRDBVWYUO"/>
        <s v="R1BFOK13WV2QLM,R3H97FN1H50F7F,R1IY2IDRUJX5O5,R1N5UJPJ5YGBU5,R3BZ3W2KH0X1DQ,R3GPO2WYK6ABG,RCMFGYS1T27LL,R1D5OAMYO4526T"/>
        <s v="R2IVS0EXZ8BPG6,R2QAT75MT7S765,R383L7XTQG2UD9,R1NGVP9RH0O5FM,RGCUCD1BJZ3QB,R11NVDOMRAN1N9,R4JGI2NFX4AOT,RL8266FZ4TCDG"/>
        <s v="R2J3Q3BUHJ2S7E,R2H2ELE1DG24VY,R1U1S7X7BPSZBU,R9XVQWX40D175,REHUMWC9Q9EAG,RLEFI0WUITF14,R1M41TK6XDE47C,RUM8TBPKUE5UF"/>
        <s v="R33M2Q7OES3GBK,R125QF7WMZW3NW,RMDVRDSEK73L8"/>
        <s v="R3K8P7GKLOHOW3,R968YTI3QLHUU,R2WLXSMP9D425C,R3JQEX1BFY9D39,R3FG2NLHXHGVP,R3HUBJJJS3DO4T,R2661I4M86YGDU,R34YWIBFYLRQ7S"/>
        <s v="RR7JLC3VD2TBS,R3PG7SPU02XR6Z,R382LEGRZSS0UN,R1TFXCJ8YR6S8Z,R37IX8UNUF7V26,R188MKEOB6CXNH,R1WY278AMA2M2L,R1B9BGU3D96MM1"/>
        <s v="R29L0E3P64C6H5,R25VCXJ891RAYE,RG7LDRDT2XW44,R1F97CSIBQ7F3H,R35MC54M7PLU14,R1BBR0MU78BRXK,R39C4QE74H9OU6,R24VYXU03FZS0A"/>
        <s v="R1B00RU3SHI9Q9,RHQJ6BFGU8S7I,RG5NSLD24104J,R3JPZAMX1OKWEU,RR77HDAK29S5E,RI9OJ89Z7HZ5F,R3T0U6U3J4PDPY,R2FFZ4RWVYRVJO"/>
        <s v="R8P1LH1QES7X5,R3P0F39HVQX1F2,R1F4WX53SB8ZKQ,RU9DOPO6AYDMQ,R8GI3QXXT6HDE,R14LR72Y74A8AE,R146T7C5DJS2HC,RAZSYIJNF6OTY"/>
        <s v="R3ET6IRJTU70BS,R3589B83QJ7IR8,R19UEB6ST57UVR,RG7D4BZAWAW7I,R32C8DOWXVBIQP,R14MFGZY1ZD0M6,RD2T9Z6AG9GBY,ROTSX1QO0ZBS6"/>
        <s v="R1SWNKZP36AU1J,R2T4RPK1O46TBX,R1WBRQ50IN70OF,RE0HLO48TPM4O,R2V8WPXZSTAKKE,RMQ0XU5QGL5LV,R2URDJTQLPFEYH,R2P9AVX3K59AMP"/>
        <s v="R1Y30KU04V3QF4,RK3DSUGKIZT8Z,R3BIG7J6V2JZTU,R1QI1HTJPGLS5O,R3SETXTOZ47CM4,R10SL1Q7F6CHBK,R1CBYX6RCGU739,R3PGNXSPA35NB3"/>
        <s v="R27B01SC9QAZKK,R1PCNR9B02HU9B,R2VVVYOKKK8OZA,R334FKVINA14QI,R3B8A6JCBLRUGC,R3GI30K6SI7HQR,R26WYNQ8661K6,R36HQ7DOFZO43R"/>
        <s v="R3VVDILPFTB4N,R33D06F6025R9G,R2I3H0WMODAWBP,R1AF6E3N2B9CB2,R36R7R03G3ZTT9,R26LX5GA0LIZA8,R376OUGP5M5AHS,R1MC6HR3Y1OZWE"/>
        <s v="R2EMWU4SGRHF3S,R3426BT3R5BO5T,RLO3JXRM2INDT,R3GACMOLXD7OVV,RZTG7YA8FY53X,R2DLIVX26S8EQB,R18R92YT47JI00,RLPZWUOSK6F4U"/>
        <s v="R16HCZ0W1TRSMM,R12J7UKQ0FX3O9,R8729SR7LQFUU,R1W7FVZ8OGOZN4,R39U6OQOYKSBJS,REJGTU93MWH8Y,R92QJE5NTZ9V7,R3SZH0PVUBQJ80"/>
        <s v="RB90KDMXOCCPZ,R1OARKAJGLAKQ4,R1N33NHFCLHH1Z,R3JL5MHXQ8MCFN,R38ZGFRJN3GTNB,R1VN3PBKU8OEGA,R27ULMSJKIY5YD"/>
        <s v="R148TZG032T23O,R3NNEPKX2Y3RFA,R28AX5SR6R1EGR,R2CWMUCMP4HSPD,R1NMPVJYSJ118G,R1RPVBVR6TBTIP,RAZHKBDIIJ0NH,R248RAUMOHV8PU"/>
        <s v="R13NH1L2MEEDOH,R2EJHR16R59BAG,R3HAH8XOGKHIXW,R17F67QP052I6V,R1ALQKLZ6VYQ60,R1BT7T8Z44ABYG,R2XLWIOFDI6ZSP,R2S1CVBMATHCP6"/>
        <s v="R2DHVCKWVHZBDL,RQZRV02WQM827,R2BSNORS4S8Y5O,R29IBNM5TII6SZ,R38ON0Z6Q9J451,R1R37QKX0HRTS,R2YU28MLKMSTYH,R29Q1VTK27KFLC"/>
        <s v="R3HH89QPKPPH0N,R1RDMIVEKQR627,RA53P1TSFESWJ,R1YDORG7TANTE7,R2K9RPCJJ2IR5W,RLPU6DY334IHA,R35VO8VW4L2KA4,R1JJS4OLQE80Q4"/>
        <s v="R3HWZS22FT40ZO,R2AEYDZRIEO82E,R8M1T6I3PDMWQ,R2KCCRTIUFD9WT,R2M9YHXLQ6FXFA,R159MVF48WN5LH,R1OZ6VY8C0AKZB,RARR0KXLZMJXS"/>
        <s v="R3QA00SN4P1YUC,R2L5K9DSEJSNFK,R3IUT3P06QBO1J,R3I104PGW6NC5D,R3H3D0V1SJ0ZT9,R1H77M0601ZL6T,R29AVRAIY0C408,R8N82LBHX7SR4"/>
        <s v="R5Z3PXJSYP16A,R3SCTI2ZS83HM4,R1ZK4MSQURH3VQ,RGEJZY2OM7YJ2,R2CITAVLIYLHU7,R3MZJHQ8REYS8C,R1MSAB5BD0D8JE,R1MTUFX2G4V92J"/>
        <s v="R98JKKNCSM7B5,R38O9HQOE1G03B,R597Z0G89GU27,RAI7NSHUQO02D,R2W5N0Y7MJX8UC,R1LK91F22JFZ41,R139XIZFXKTMW5,R1X5NW4ANBMMRM"/>
        <s v="RWVCDTLWJRC3M,R3MJ0JMWK80XK8,R9ZFKUH0FBRMX,R21NL80UATYBKB,R1CUCX33DRNLV3,R2FI0QR1J4J704,R3RKJLBB11FNIO,R25C9QT8WYDZG9"/>
        <s v="R1FV12XCLPA07M,RR4FYBIUQQF0S,R3IGJPGKZS06NZ,R33OLTLASD1YIK,R27G7C06S1UGAV,R10P8JU3ISASFZ,R3QOZ26RJV3Y3Q,RVAOC66XONJBJ"/>
        <s v="R38OAD16RVS9D4"/>
        <s v="RRKAMPIXSKUW,R3SXQQ9NVG7HOY,R3UW73PKX5XAOA,R3U8JXSUPY8MSJ,R3B9EB3AG57TR9,R2QNWBZRD42XTY,R2E243OBZNQZ4Q,R11DCSCBEFMX5F"/>
        <s v="R2P85TVQQPR3XX,R3IGUN8ESO1GE5,RAO29VFIR7Y20,R21E4GVF798QBC,R2600ZN2HS1KVZ,R44ZNSYWMMKWH,R5E0YEMP9TLPD,R11PAFU64U5LGV"/>
        <s v="RV24IG0ESY0QQ,RT6Q1RSJWHH0A,RI1QYUZU94RKT,R16FKQNXTMPBRV,R1RBGFBH1U37L,RJGJ2HUWX9GSC,R3PY9TXJSQ085F,R3N0OO6FHZAE2I"/>
        <s v="R1INL4UFJMHNYR,R1JKLP968JFII9,R1V4XNUIURS7GC,R3ADRUHE42WCJE,RS7H27GCGREXQ,R41ZM7UPJZQ8W,RXM4QJZX5M7Q4,RUWA5ZR9LSQBH"/>
        <s v="R2BT60BZIDC986,R17KDJGM0QOT3P,R2U9CP6B4FEVBN,RJ29G3M313IFR"/>
        <s v="R1SWNKZP36AU1J,R2T4RPK1O46TBX,RE0HLO48TPM4O,R1WBRQ50IN70OF,R2V8WPXZSTAKKE,RMQ0XU5QGL5LV,R2URDJTQLPFEYH,R2P9AVX3K59AMP"/>
        <s v="R1HFQQWKU1B7T9,R3HPSXLWX2RSHO,R2ZFEFLH2H6BOJ,RGRLYUCCNW475,R3V539LPWIH3CD,R2XI5MDOB81641,R22CGQQGZP9IJE,R1UL38ZEBW713N"/>
        <s v="RBEG7QZLRCJDN,R28QMPIJNBM5OK,R14J3NXQ5NAC7R,RKRTDX4HUEL24,RHALLXNBV1RXU,R3D6738NEAKY6,R37JRTFT78JQZP,R6IZF0GLY43S"/>
        <s v="R2XES5SVJG8YP1,R3ISE0B84H2FC4,R32PBSE5T01GP3,RF7XT25GUKMXL,R90ADLZBP2L4B,R1ININDVW54554,RSL20NEE3CM3Z,R8NGRUX0L544R"/>
        <s v="R3JYRL1ACWZKKY,R32Q6QP914FG3A,R3IEH4PJW488UX,R37IXVPK58NJQ4,R2Y54968M42AHJ,R2SN886QABQ5AF,R2FF1108INS5GV,R390GAYBGW7786"/>
        <s v="R2CS3O3RBOMTFP,R3H2SARN5OCYSA,R17IJUZWVYY9UP,R2BKMSGC49JIFQ,R3LM25KZJYPW7K,R3FXNMZ5WCRVBB,RQAJZR3HP1BF8,R1W0S8Y1MEZEOL"/>
        <s v="R3F2RGMVGXBBAW,R1QF8TBA1FDIL8,R3PQ1KGTPP89XV,RV46F0P6E6UXD,R39L5C9XC2E993,R3UGNLBXR6LUNT,R1F5TB9ITVZPUQ,R15YXHS43BMUK1"/>
        <s v="R1FX2ZCKMJB7HV,RW80Q6XC18TR1,R388KPB8P0EVTW,RH57438QTA6TG,ROZVZWR5N5XFF,R32RTSWNYGFNT3,RHK4K6M2PFZCT,R21IS8D23018BF"/>
        <s v="R8QBCR9MM1LGY,R3VN8XDH215N7I,R341EQRY87EZP,R3HHTVIHY2U1FO,RNA87JCGRTQJU,RZ12R7OYYP0KX,R2GZZ3WYE0JJYA,RHE3HXKSONROE"/>
        <s v="R26YAKWWPQSNL,R30L263BU0PTZP,R1A8G9G8J5Z3V5,RBTZE0Y27F7IZ,R39640821J2S6S,R75IA3ZAEBTFU,RCVN98N40B1C5,R3MDWPL6USKW2T"/>
        <s v="R2VEHBS4GTI9SH,R560D18O1BJM7,RYPXAOQI77XRF,R2T1AP2XBIAQBK,RU2RYKNTJU52I,R3D6UA9AB1KZ5D,R1YFZYNSZI9FAG,RQU8SHDXBG8NZ"/>
        <s v="R21XA337NNFD76,R2OFB11N0PESRG,R3DOZ8EPZ446YS,R384EFXOF0C77Z,R2DDDGG3PWCLY2,R1J7BOV2DXMCNY,R2B7M0U2JE9CCK,R24JB7H5RQY452"/>
        <s v="R1IF6OX5EMCHRA,R11D9Q1R128JAS,RYHX3VX289G1,R19FHZ8XC2J59F,R30VMLL7S21LYI,R2SB7CBS0DFSTW,RQWYUTNJ2RA2L,R1TM8DUKLOEWBV"/>
        <s v="R1EZC4VZXSJG4L,R1R39X4XI4GF5N,R2NR5VY4ULMZGZ,R1FGNEOQQOF3QC,R7BTN0BZCR0JG,R1IGYOAGJ9FW5U,R3B1Y0WDM2QS0U,R2KNU5Q3FUL54C"/>
        <s v="R3VZ6Z283J13QS,R1A8F37C7OKF8,R2RQS98AMZ4NJG,R1DGW1VG83PPCR,RURU97F6DP2YP,RKZFNA3ZOCH42,R2OOZRPNVR6EVK,R4KKHOLNKM7XN"/>
        <s v="R1KN9SD017A7RE,R3CEOM0J1JBDOT,R1AEDQ9CAI6XXW,R2XIO0KMHIEO1F,RFVSFZCU692EX,R3A5RFPX4FKUDV,R3M6T8MOF5GD27,R19Y9YVBF318KF"/>
        <s v="R76XPXMKXLWKH,R23S77AWPH5FP5,RK7Q6W5FOPESC,R2X5K6OCG1KJ3I,R27S1KARCAPY6C,R25RJ35CXQYW5C,R1ASXFOSQ5BCR7,R3UZGGP0USHERY"/>
        <s v="RTBI29BIALOQ4,R2Q29R8EM2KDMM,R2OD88UTINAZSL,R32MZ6ODLN2H45,R21CNC8OVM396T,RUHJ2QE6OWH81,R2S56ZTRZ86VN0,R2G6SFWPU9FYII"/>
        <s v="R32DF3HCO27053,R11DLOHUC77VHV,R36X1KA9QU05FD,R2HEFVEAZ8AIWT,RR0KMPBLVAMVA,RPYDN6B28I73B,RK6SO6RSVNLFQ,R3HP7I1OD5DNW4"/>
        <s v="R34U56TMQL8B9J,R2SPWOVTNO9SQP,R1D39QP2DCGN5D,RP84GJ5M88XI,R16V2OB7NBKY0L,R22NOAMYT0PYEE,R1QAI2QLFV2ST1,RMXN9V3YLV8Q9"/>
        <s v="R95AYORS91NWX,R345JC4508EPTU,R20E3IUW7O236Z,R2QP52L8FNG8EN,RS73FA8EPYION,R134725GEKQE0F,RSQ14DVNFLV3C,R2OSJ4YOGUTXNR"/>
        <s v="R14ALM4LONM07K,RBQ5KLENMT5W,RC8LE1R8ZUXK6,R2DOHSMCOKMG28,R23BQ1TQ435IEO,RQTVJP9U5HCTZ,R19QIA3XET90J7,R30UYREI7BF2FB"/>
        <s v="R3VGVVQLQT97ML,R1Y56E8635Y7QD,RT5YXKE0NNQ8F,R2GEEMC0X545J5,R3KWBNS9ODP471,R3JEC32DYAIG6W,R1VD5AUGPRPO7H,R17S3I8NWLC4F1"/>
        <s v="R2NR09K7JPREX9,R1BVHMQAEEK6Q0,R3JLTEYMK907F2,RXAU989TJMDX6,R2OBL8DBUTV157"/>
        <s v="R2F293IOSSP7QX,R35TMVD8F23NNK,R2RP81I94A906C,RB6PFQQVU7KUM,R37XBQ83OS51H0,R2XMCSACFNMHSM,R3OAPCUWZ6KJ0E,R369ID2WU66LI8"/>
        <s v="R6H0LMQOYOUPR,RNP5KTHVIELH4,RQSOPFFP2W9UH,R28G1GQ4YWOYOX,R1ASISF519P4CO,R3VF5DEKULWSKF,RLQPU8GARVD9A,R5A7COKUGSUIQ"/>
        <s v="R1BD0HURZRIGKV,RKQY8Y6U3Y4BT"/>
        <s v="R2888CE3TDHQMW,R5OOQZ5ILIG7E,R3CCDJLE61ON18,R1YKND3U30I2MF,R25NCFO26L4LDR,R25Y3SKCCN76RT,R1IVPB2D1II1QZ,R2VTSB2I55FIV8"/>
        <s v="RN9FDFWKUWE27,R9ERTYK7DPN51,R17LPFA7PQVV2Q,R1VIJFIRWTTF1F,R30ZXKRSMH8MBC,R3V395NK0BE964,R30BJ29AF18U6C,R2HZN4EOJBDZU2"/>
        <s v="R6LNTBPRGQ5SH,R8XCX03RG32U,RNP9KG0AKI8QG,R3LP9C2W2RTAQH,R2FX53CQOLKI7A,R2FAY534DIE3GK,R3BS9HLFNF3IKI,R35GQXCRXTDQ4Y"/>
        <s v="R1EBS3566VCSCG,R24MB66WRPSN2A,R25UU2M1B9BO5X,R1NXW7PGVND2LE,R3OSBPH7X9AQUK,R2I8RVEPDM0IMQ,R5RES2LABIW7Q,R3A3IRV8ZWP1U9"/>
        <s v="R1H4NEOQ6UEAUO,R1EXCFKOXU8V4G,R26ZOQR926DPVQ,R29VVCLZZLXMKP,R1EQ6Z6IDFUDQU,R2OOANZHYPNGCF,R22ZFYL3I9O4CV,R3SHUZZHWO2W3P"/>
        <s v="R15R4BV0MI9SH1,R3L67FMAFHYG6H,R1GR1N3BCB3VVZ,R1E0GBU7BQ6CSV,R28IGDF71QMQZO,R3NFH3J30CCSO9,R3VCM9XQOZO7IX,RD2MZ0Y1MQGF2"/>
        <s v="R2XGDUS2ZEQO76,R1GYFU7950VBK7,R1XM35GH40FPTQ,R1P555HGXOI7HS,R2P1YCWVUVH14P,R1088Q72E1W0DN,R1DOYU0KALNQNK,ROYTJMQHK8TR"/>
        <s v="R13CIOIUD1D8UM,R17AIJTSM1FUNS,R3AJ1T3JVA8O9V,R2LC5ETGN1KHH8,RXGY54C9GN1LV,RNCM6E4OW05E,RT2KK4EHU66TM,R2O3QIKNY5DF3X"/>
        <s v="R3C2WT83DOSL8U,R1GKC3NL9J667A,R2EQZSSQHG60ET,R1AA3R2AQC9MOM,R3IF70MWH0IS69,RQRALTGTHS809,R3128T0PG1V9CH,R1MUW41R427BHI"/>
        <s v="R3B2VNS1Q5M7NI,R2FKC4BNR12YR,R2QL8IDEY4CYMQ,R29W5GFT7N67BK,R52TPUGTJPEEN,R1VMPT5F3R92O1,R2XIY1Q0JEYNIH,RHJOMDBO7WS73"/>
        <s v="R2ZRD154AT00TN,R3L76N34IVRAX6,R12UEJEYKOVC8X,R3GAOZKSESNEO4,R2DFA3EK07XPQO,R11GWINZ2PW06X,R19LZZQS4ZQGQ6,R2SH0PV3XYF4NG"/>
        <s v="R3TGQK7IIJLS03,RUOMB8W6YK7QR,R3CFBAHDNZG57Q,R1C5UGJUKUS15H,R3ERTH3R5JIJFV,RPRA1IC9U989B,R2WCM1JXL4364G,R1UCY8XB55U6XH"/>
        <s v="R1Y9N553TGL8LN,R28ZACVW980ACH,R2SPQPMXFCB67B,R2L2KO1KH9FLRI,R37SFSAVVH051A,R15PGRIFZVLZLP,R3O0LVO6BNKANJ,R11LCNI4PZLK5B"/>
        <s v="R1A8VRVLZEPPCO,R1G1WGHDY6EN6V,RDPRCGL4SELOQ,R14VFIZGF8DVCC,R3L5E72O2NPWAX,R1H6XVMAKGROHM,RL8QQ5LOOTC1B,R2USFYNMVOB95A"/>
        <s v="R2QJLRRYLEJFIO,RC2JPYCTJRIWP,R2G6GUH2R64F4D,RRKKD7U3BYBEI,R2GMM9FNW2M5Z0,R194PI32Y48S87,R2I2156P73J3YL,R10LLYRO2Z4E2G"/>
        <s v="R1FUZJ0GWDCLUS,R3VJ1YSW5XZI0D,R2659C1LEZY2BE,R2SCWNAAVSIAY,RUV07628Q4D75,RZ10G9SIHUWRY,R1I8JVDSJD2ODS,R3NGRQVZQY9RYR"/>
        <s v="RWSKUEMV0AS0P,R2YZOJVWTFMYAH,R17E9QT7OVVJVX,R3KPQIECAK271I,R2UJ9SFJ6B6U93,R1670TIBLR378H,R14R0I9YVONH86,R1FIR49JO1CT41"/>
        <s v="R1C4CJG4YFPOQZ,RQHLZKD65C2,R1LPNPFT8RUFN7,R1QAZXMA5885V5,RZW6HFWRZFZSM,R3HJO9H24LZ86,RP49KRXSTSAZO,R2C43NGT4YSFCZ"/>
        <s v="R1360ADBA61XQM,R1YCLZFS3H9P60,R159078GR81Y7Y,R31DBGRCUR5AST,ROVLXRDLVHM2,R16HXTV0DXLCCP,R106IUE0WPQTUA,R2FZPC9CVOXDZW"/>
        <s v="R21NO0SUPFUAO5,R2GPXUN1O93HXF,R1DWVFYYKKIK74,R3I6NJUB4QS3U6,RBQO4ZTLRXA60,R7ESCSWWQ9CMY,R2XS80YVEE2VLG,R20M9438YP7Z2E"/>
        <s v="RMN6DAWRN6MNN,R1GQKFSLO6JQPG,R2D1O37R5BY6XH,R1WVLTHBMN7N0E,R8WN9F9D8U570,RPW50TOB01UYA,R11TIPQDVW2QS6,R3R2G8NOZZEM2R"/>
        <s v="R2LX1M52C4KNJA,R2BXIXVBJUUUEC,R19EYLO6N0AKLG,R2PGJZAQVR5XQE,R20A9E5E100YPR,RTSX75DFGY3VC,R1WGYKGMT7EHPY,R1ZXKR6UFH5VNW"/>
        <s v="R13JNSWNKVVI9T,R2JSC7U8B4MA2C,RRNJOTGQVMBP9,R2IEKQ2HBHTPYC,R3PJHP1S75AYAW,R12BP3F974Z6HW,R39E7VJSOOBTO8,RAB464T30GKBZ"/>
        <s v="RDZVWJ2BSZH21,R2S2PTON4F7OCO,RUYKZDXCHIL0A,R1JEG3UOIZGFZW,R3D5HS0620V0R4,R3D0S9D7QZ3MLY,R2W1IP0RH2CLD2,R1DAI3K8QBX111"/>
        <s v="R2WGS6Q7F9F4Y5,R1VS2WU12H9Z2C,RMPKJJKZC848Y,R4AMYK7Z8U971,R2RU2H3FY7R8JW,R2BQB4B9QNZ12P,R1B7GP3CDJYWX3,R1XRDM19EARF9P"/>
        <s v="R3PAFFUU229VTJ,R1FZWI2NPCR3IO,R3BENPL8J8RWGA,R1L15IJRIO4PAL,R3GC9CY0SL1XKW,R2ONYYWA0QB6FS,RP7C5V4J1BO3B,R2WXTI182FAGGR"/>
        <s v="R3Q0EFB6CKAL4W,R3SBR1YRGFORQV,RHK2VI4OFC8UW,R1QPBRC7ZDKAB6,R2QKG9AO1MMHNQ,RLC1RHGMCZS55,R4RMB9P1YZJV3,R3L44D00WINPGV"/>
        <s v="R2IMML4LPCQ5C0,R24NQRDGFWSFO8,R2ONXP5WQXARB6,RIEIIOVX84JE9,R1IU46EQPTHDU,R3QWLI0TRYXK2S,R9Z8ZA620SXJR,R33PT3WKA3D15Q"/>
        <s v="R128LZ0DN2NZBZ,R3LFQ7EDHZ6DKM,RUSJFUV64DPWM,RHNVN7WEES6ZV,R3LHNY1FJU5Z62,RYD25TMDIWVXF,R22G4CIX0JF8CT,R3KZ4E667WBY58"/>
        <s v="R3M6TF2LH1H23Q,RT3G3MB3U8LC1,R3GU8IR94309OK,R2LWF5MF37BRFN,R16HGOYD8RITO8,RS7K2VARSRPPH,R29RY4BYVG8N55,R1WPHPSV5DKHQJ"/>
        <s v="R27BUVT5CYDJ4X,R1G8GRI01F5Q5F,R3FDZTVK38PZJW,RD4E7SRKUIIAA,R21HKT5W7PTQ6N,RM9IAPXXFI5L,RAK9U4VEYZCB7,R2WJ7II930TLUO"/>
        <s v="R18OKMWGX8SA0L"/>
        <s v="R1AIQQLE21YDXS,R26ABOIUJ8UXJ7,R93L2MCBC4Y90,R2GDAM50Z413JN,R16TI1N60Q41BB,R1UEYEMD03OA5C,R16D88E4TNGL3M,R1WSNRYZ7VK0KB"/>
        <s v="R2FY1Z66KZXJWD,R2HMU574902EOQ,R33J3X2N75IXU3,R3GGQG1U2KLAE3,R31AMOLX49DVF8"/>
        <s v="R1YMUWEBTRFUJL,R33UQYGSTZZE1L,ROX9I533DCL1L,R2NSO7Q4PUDJGQ,R124UMGYOOTQZ1,R22SJ0GAI8LZDE,R34Q7V1IOZELM0,R60A0C43OOMRA"/>
        <s v="R34816YEM3Y2VJ,R3P1QZDIWJJYVR,R2HXC35HKL6S3E,R2CUWR6SL0MMRR,R3PWLUFNP117X0,R2PK2034NVCPNH,R2YJZKVTCUJAVZ,R27X5G6UFUKCM9"/>
        <s v="R2HY811H3E3G6S,R1CCZJGV16UVNI,R3FO0KZP6V25Z0,R1DPAVSP4Y3AGN,RK6FONHRBSSFI,RH6J3MDX33HMA,RPGDFO3VRQZ0S,R3RMJEG2M36L3R"/>
        <s v="R3KN7L5WYSR0QX,R9S8ITSL78R5U,RPLQJZOGRLKVX,RLYFQIPR3R7CX,R33HUOHF3IL2CM,R34FJ47D26EV7N,R1EVL6MX9LL7WN,R6DAU516QU91Z"/>
        <s v="RC3ZLDRM8GA9T,RMDN4PSDM8SKK,R1YFAMDJ7P0SY3,R2WX7G1LIQSEBM,R2L4UCJ30902KF,R2MCXM8TACTRFL,R1KFS9LDEOT49N,R29FE7S1YAMO8N"/>
        <s v="RXZP61J92DA6M,RUXK9STZWSV93,R34PAL55K2YM9U,R1LZ27Y25RX1VL,R2C4N2ZWWBBNEY,RKBS5BN6STD7C,R3FDJRYC776MZR,R1DT640UVVDQCJ"/>
        <s v="R1CENZ33411CCP,R1GSPMTXEMBLHP,RNICXWCGHEGNR,RXG29ZHDAZJ1Q,RO5SV6PIRUVQH,R2OCF75VV6W3GT,R1LCV30N6RKEEM,R1GQGOJ2RHOS26"/>
        <s v="R25WW5K08CGVXV,R1229K72SC8VW6,R3G7X6LSJFGFXP,R19IPICAE9A24Q,R1J0JL7TOG1YNE,R37NLAA34276Y9,R13G1K0IPVB3EA,R188FGJWORTDSC"/>
        <s v="R2K5OD0MEEBTDL,RS1N6TNO33BOK,R6KWBGOKI1N9Y,R30SKUMYLSXXDN,R1EOYHZWCRSV7B,R13JBDK4SAAYFT,RJOU5K9ECNW7Y,R2APPRANV6IERZ"/>
        <s v="R1Q323BB35OP30,RJ0CSQUUWFF9W,R23OB4XMH3S9QD,R1K5FQR6CYMQAV,R3QMD6JDUGQUCI,R1R5LTMWOXI38M,R241G3F07D3OBH,R1O7BQ61DXRVWW"/>
        <s v="R31M7C08CPXCB3,R25R4S2V6XLP70,RCOR7R8N8DCVR,R30CBX7NG9VUZ6,RT55L3CO3TSZ6,RRO6AFAOOQJAK,R3D0ONOZPIAWS9,R1ZOXK6L3BJ049"/>
        <s v="R2YLDT44YPDA2G,R39360RU5VF8V5,R17JJCUW7LT3JK,R2XRDEM927X3FR,R337QVI8OQCWBB,R2Z2ZTUR54RPC9,R3P4FG9657U0PS,RMKT12XVNLW9K"/>
        <s v="R1UQOSA7I0B6CT,R1JP6NH8K5NZU5,R2I5H53LBQO3LU,R2GHLGUZHUPKYI,R2LGD1DSKBGHES,R2TZD3HUFR98EF"/>
        <s v="R2FHIBV8JE4CTB,R315K0BCU0KVKO,RD129PA7KQQOR,R3BTQPGZLTN48E,RH0STL2LKD7N5,RVNS9SRGUWUT3,R25CXUY1Y74QGF,R1SIGI0M0INPVB"/>
        <s v="RZ7HZPPMZP6NJ,R3UU1TR7386E57,R3IX0H9MIZUJNR,R14GI2JBIZGJ61,R1U84J3FQUIM6L,R2ENIZDLLQ21KM,R2XNZ6AHVRFG25,R1JHP7LI8PMNM"/>
        <s v="R3VBC6VU8OT0QP,RNFZF13HB44YR,R2UQNJFA27MAKM,R1EURXJL39I8LN,R33PGOF5ODIFCJ,R3MN2XSFL7T48O,RDVFTWAGEQNT,R2GHXYM6OGD6TQ"/>
        <s v="RBBUCW5C77081,R3OZNN0REGYW37,RPWJM0MSSSPKQ,RDOS8J6F5UUFR,R2FLPV0UUUZ7N9,R1V7G94DCYII33,R2JHT8YA8MKY6D,R2WB933QP966J7"/>
        <s v="R2XFD3J4A5TGZF,RX5FGOO2VEM95,R1TUD04IXLDRMV,R1P01YOSWKVLQ3,RPMIFU0S3U0CG,RRAGFU9E9MAU7,RH31TSS0MO3KW,R3MB6685PDKUZK"/>
        <s v="R3EKLFGQGV02SG,R23WEMNZK46UV3,R1G2C7XV8CAM7W,R1O1T0NB6M5CU4,RY95PJLUIT03E,R2HMI9LDLJ1S2Y,R216CF66UYJR2A,R1XD0A6A2KGJZ6"/>
        <s v="RWKQG2WMXYN20,R3S53R4I0ZE364,R2VB4D1AFFZK9Y,R2GUTP55B1ZKUM,R2UNJAOWGLCURY,R2WJ1F3SRK5MZ8,R21F459NA4RRVJ,R3CR68E62EC8M3"/>
        <s v="RPGI8FD8L5XJ6,R36XGTWLTTWPKY,R11S82IA4CCOBF,R2N5BCWW3L6N61,R368GSXQQ4XZOQ,R2IX7Y214VQ393,R3E53UMP67OLFQ,R1A09WDPBYAYY5"/>
        <s v="R1R1JK1E1KZYX8,R2XZC0TY29XVLD,R10HYVIHZWKK1K,R60DKH62VTGDU,R3OEUY99P64UA3,R32UNDTOGI8EL1,R3GLNMEB5Q7VW0,R1DEKW8DZTEK4A"/>
        <s v="RVJJVCMWN8Y41,R14A126YKLIWX,RJC5HHN4FL2JC,R1APUQA31CW43L,R2K9GKKR6MR93W,R11HJ548X7I0KV,R3GDVPN872JGGU,RJ3JAJU16YNQM"/>
        <s v="R10I6UIAQIP9TN,R2XEWWLV1LH7KX,R3J0MEY15WI71Z,R3HJ0GBBBUGEJZ,R3TGTIJ54KHOL0,R21TUQZLYNGC0M,R1JSFOA0TD4S1A,R1KOD8YMT3FJ7I"/>
        <s v="R2KA10FTGOHQYB,REYTAGJ74749P,R2K1HT3L3AA6YD,R2QPRH31E0VIXG,RB7KRXWWEVCNK,R21JTGL4FLUYFT,RCYHGGNFDK4S3,R28YJ8VEV2B2GS"/>
        <s v="R28G51B8I2WH0N,R1PAALMCY8OGOR,R2S1GDT2RANQ20,R3F1K3SM97DG5P"/>
        <s v="RM88OEEDBGL7E,RA49OAQBPGOY1,R1P18CRYE9Z987,R1NE7OSB0O86A5,R2CN1JTT7L1C7H,R20OTH46ZTVPQN,RDXU0X5IQVEFY,R1F0IEQUUDWM18"/>
        <s v="R27HJ954EMEOQK,R2EPGPZGPWXR4I,R1KUXERHI948E7,R1YRGKI6652QR,R3DCUTJ6CQCASZ,R11TECZ2LD0OKP,R276HYHWQ5B09O,R2HOVRWP63K3OL"/>
        <s v="R3RYMJ2WU0SE6K,R227GDWBCUSPRB,R286TLT09XAP0T,RIM7DE0ZQWVZC,R25KRHUD4YX0FP,R213I1AK7MT44H,R7MF48JTCLE3I,R35SELFZYYMUZP"/>
        <s v="R111DGF0O8W1N8,R1GA29NLMK5T1,R1RAVFTKKIOGQ6,R12RIAF7LEVYRN,R1TK93TBAVEFG6,R2VED6OCTD3DK8,R3K8JF3L64IV9B,R3T6IUBAYZZ3KO"/>
        <s v="R3ELQTJOXZNXTV,R3GJXEPLJKBJL5,R2U3H4FR5RI757,R2XK6I1NM00NTD,R7YRJ5LC06RF1,R39R4HSMGQW4PR,R1W4Z589RU74EY,RUKK2PZV0ZTGD"/>
        <s v="R2NO4JULWOQQ5N,R1RJ8AHYBK38PD,R3PU1G9HCGIUHP,R15GKRKHWQUWZ2,R39UZTTR3JREOM,R2BQX0C2NBBJEX,R24WP5GTU5ZFG5,R18BPTXYIORQ2D"/>
        <s v="RV3NO42W0C95H,R1JQHFJM4G2WI6,R2P9PNOUDS613K,RN3HT9PBUD3NZ,R3JA7B5ISXAC5G,R1KJ8O69J9KEI2,R3FWP3NBL54127,R2KTH8A4IY9ZZQ"/>
        <s v="R2G9RHDQN3S511,R3GFHK3HJ4FRRZ,R3QKL6QNRFS6T,R1JGF7WFAYR6SA,R3QMM0HI96HW0Z,R3OW5MN95Z8BDO,R1NBO3NP1WH1V8,R9DM4KZATOPQE"/>
        <s v="R2TD3N245ZRZKA,R2I93780O12B86,R3VTLQFO4KMHHC,R1T0W8Y2RD3FQP,RUL4CK8TAFSM6,R10TVE5WRTUL6T,R1CT7PUFT9SH87,R119BACSU1D5W0"/>
        <s v="R22OHRDXFQ2O98,RSAB4HSG5ZH9H,R3FC8NLEZ4DJ8N,R1RTOHK5EM9WPX,RFVPFUT2AVH9A,R232XWKJREFG9M,RZAZ7VZRRHLFH,R1CEPOZCGKCSWH"/>
        <s v="R3T70N2JGTAPV2,R1LWQEOFIRU2NO,R1YDTGG09KKA7E,R2I90G9MLZ2RUP,RBQKKFWRS8SOH,R223TL7W5MX14P,R3S3ER956A091,RHWFJRSKL5O8R"/>
        <s v="R1BRNGXN1P2SNY,R1MLFHXV5FZHKJ,R3JDJSYI7QMMXW,R1SO4U2YQ4QVI7,RNKC5XGEH5NV2,R2FZGTY0F38C1H,R240P2TKGWDYW0,R2I902T88OZJ4E"/>
        <s v="R3M6NH8U0C7JBM,R32DO8SLNF2JSA,R3U0NCD7XO2KX4,R3A34J0QMEWYPJ,R3P9E303DFLLWO,R18Z15U25MM9WZ,R1A9K53T8ZSX14,R1TS0MH0S4ZXZP"/>
        <s v="R2TWO1XR7BGSHO,R1683BA4KIYFUI,R2BTLKVDN71QOW"/>
        <s v="RGEDIZCX7LB34,R19GGFEAAXAUKK,R3L3EFRRM8X2IY,REN3MEL7IYDKT,R2H176Z5380NWJ,R1AFCXRUZ8KCCK,R16381PP969JBP,RFDKRGYGQB7U6"/>
        <s v="R2HFE6XNQS0UP8,R2BSCK1PAXQ5NH,RZPZS0APQWNRT,R1C19Z7Y860MKY,RZRHOS2N9ZVJM,RUC6VSV4LU9P4,RN8096LY7UFUJ,R355G76ECUQ7GN"/>
        <s v="R2F0IBB2PGO45G,RJFI2R3H927Q,RC7IDRI4JEBY7,R32SRTV86GX7PE,R280BK653XF5IU,R1TL5WY2M25VGJ,R2BSYUX6ABDXCI,R3IWMYQP9WYGE1"/>
        <s v="RDFETF8YFDP96,R3604ERFM30Q4D,R1CB3GDRVBHAIG,R29H4558OA57RW,R2C4V03DG7EDWE,R20CNK6VJGER17,RXZLH38FGBU9K,R3E6TE6HH92GC3"/>
        <s v="R18ND09BJJWOI1,R35PEU0UI25EJQ,R1PUXDH1YJ1C7P,R3MYQMWYBPFNCE,R27R9HRO9LGATW,R6VNO2JYF3N4U,R23OWJ2539E2YY,R20Z8QRT7O6F3H"/>
        <s v="R3SMBF0YI93Z13,R32MW4CZK929NC,R1SHQ7Y1O213S7,RFCIU1144956F,R29OJILEK4V1FH,R1MEGOIYHS8OLM,R1WY4BGMPQ0EYI,R2XGJ9GML1PUJO"/>
        <s v="R1HU969QEMB97J,RJ2PP06G0YUWC,RUS257RE8HM73,R1ZY5HA6LYGSK9,R3CP1YVTRBNS5T,R1X5N0V34Q3ZMA,R45K5XEROLCRK,R37BJY9SQYRX82"/>
        <s v="R1SLOPXHKI14S6,R1OXLNAD6QN3PK,R4RAOBEKJMT1E,R2DJOU9710152I,R3FXVCBQCGNPLW,R12LALSYGQEMTT,R2XY6WL3YCCBBU,R2VRNRRSOHXHYW"/>
        <s v="R12B5CYZJNMJ8U,R32EKF5FX50T0C,R3IN47V9QGF1K8,R3CL181R3N0TCN,R2ZR4F1TUAY3MT,RF70HM6O98GV9,RN4L9AGI1M35U,R3QISO0RQ0Q3Y9"/>
        <s v="R122PZXYO9V78,RUTL2J228W4N,R3CNU5WSZQK21Z,R11LLDBWK3KHUS,R2J3E39AIHUX3U,RZQQP8IHS7A65,R21GEGH10XV0ZL,R2Z5OEPE3ETYSP"/>
        <s v="R3LK3T3R4O8FU7,RGKDXCG824W5,R32ISLP60XI7WG,R3HCQZ8VAQXLAM,R21NKRX5SKSE3,R1JCAOH6CT4ZDX,RBPCGQGUPOSY,R23PLPS8OE8OR6"/>
        <s v="R131UUX5RGGPM6,R1QT715X5TOYH0,R3GOHZPUGY57VL,R2X5IYZIUB4MVE,R964KPPOLNHFJ,R2X77NBYOU06B5,RDRCHM3EVHLZP,R1QKKV15C79IXH"/>
        <s v="RUB7U91HVZ30"/>
        <s v="RP44N8NRPVZ64,R1FETO75Q18Y6N,R3QS7GCDG4CKQ5,R1OAWG0HEQ62FT,R32BTYN4QF56J9,R1D0MOCMENKIT1,R3V1DRV00BSNS5,R2CVEAXB0MKT2Q"/>
        <s v="R19Q6OQ19PWL5K,RXWY3WK7QVN25,R10S2P5H6YODNY,R2ILGDHXO6XX4K,R2TWCN72P6DU1Y,ROTBOX5J8LVNW,R4PXSKQEZNJGO,R2DDR8ZR4YXV8M"/>
        <s v="R1HOV97NOJFX4W,R3BIRU7WH404ND,RAU26U2KP1OQH,R15BZZ2VBVMJ4V,R29G5QZ1EZB3KF,R3UFXXP9B7DVUJ,R1RVSNGA4SCXX4,R2HT0UTCAOMW1J"/>
        <s v="R2MI4KSWYUEMDR,R2MNYKDL2UII1M,R2C6TUBM6IVLB0,R3VJF3LZ7XK3WV,R351DYT9RZYVC0,R2127U989S6ZZU,R29GQ8L9MVSU6H,R2H35ITTKGQLBH"/>
        <s v="RNFDIM9PF1C9U,R36YHQKR1456NC,R3SZ6SM72UXPT9,RZYOW4CYXKVOE,R12ZDG5WML5E1Z,RORVGP6V0EP21,RNHLZSPMRSBN3,R2R3PMS05CDPY4"/>
        <s v="R3N2A5DV7IPG6R,RXX6FP17PFNBS,R1JENN8Y0UV8G,RXPE5ZQ9LKS94,RGJ8L0BDZJ7U8,R3122SJIEKZ4O2"/>
        <s v="R3ET8JTEIDTNU0,R1FAH4M3BSL55F,R3I8GGSZJCEUGV,R2GKER5LJ744AO,R3OF9WES5OOK6,R2QSNY4PHB2LDU,R24EFZ4RGA54HI,R2XNIDW8U1KWC1"/>
        <s v="R1LI60GXHA0P4R,R3B6HW9V910CZO,RLHRRVTR54DUP,R28T406GWSUMTK,R1JKFY2MLYJM5Z,R27FGZ9C2NRC3J,R3CVRZ2P93GWFR,R21YSBO429830L"/>
        <s v="R31WQ6LSRGW2ZR,R38HZUI1W51JF2,R3ORITJ44RSH6F,R19ZBL4YHKSF9E,R3H95PXGDM3OFT,R2OAZG856SPCH0,R23KHIP7PE2TA4,RXHZQKEGCUAY8"/>
        <s v="R2G4T57OLXDVPL,R3IQ8PWVTWENBY,RH6UHEBP622FT,R3RHA159FH0SOQ"/>
        <s v="R3FTW5HNPCX66C,RM7IFDV9KNC2O,RK9JKA9U9LZ49,R15UN38LGPS71W,RCBVF30PUU6UT,R1I75CYBWWYB2G,R2Z5R4CWX4B3KB,RX4O8WQ6VY2AS"/>
        <s v="RG3VFGY4HM38X,R957RND66RVWX,R1YR2TZI534FFY,R3V2ZQIOIWA0PL,R38QJJVHQYT7R3,RA3AN81AVMPTR,R3DH79YH44AXOV,R3G3ZGNRSQXXLA"/>
        <s v="R3KJZVGMCEDPKA,R1EU6W1X8DZQN1,R3L27Z1PJ76EKV,R1834GGPCPMNI7,R1UMU1N5S0KAZR,R1WXD21WPVTX5W,RKAXT22G5HS62,R30RLRRT0OJMVO"/>
        <s v="R3KJZVGMCEDPKA,R1EU6W1X8DZQN1,RE8OSDUM47BMX,R3L27Z1PJ76EKV,R1834GGPCPMNI7,R1UMU1N5S0KAZR,R1WXD21WPVTX5W,RKAXT22G5HS62"/>
        <s v="R9GL8284FSYUG,R1Q6Z3DZDJMDPN,R25CLTZM7X33KC,R3EZN6N234M56M,R3V5ZJK278N7DE,R2D7IYLDOK44OG,R3E1T8ZS17TP57,R388P83LV3P6PH"/>
        <s v="R1S57TIOL6E20F,RIL69DS3C4JGC,R2GWGCF8S3OWCN,R1NI7YG9KNMCX2,RIQHKLJ3CV86P,R2SQH0UGZ9II5U,R5UPOXES8HS5T,R24SCGVHQZOYOA"/>
        <s v="R37B1CGX8LWLNS,RUFFDMZAXAV0E,R1FUPYVQBR42LV,R283XBLNQ2SZ1E,REJ2BDZ46X1UX,R1I8OS16C2AHO1,R3JWC2LKUMZBD3,R1F3K6BW2IEZBJ"/>
        <s v="RKU0JLLNRC05S,RIQJOO5ZR8L0X,R300Z83BCAV2UK,R130ME1NWGGCRX,R2VNU6Q8UC18QX,R287H4PDFLWV5,RITJUD5WP59UI,R3DKMHIJGPJH5H"/>
        <s v="RQOWF9MFTN6CQ,R23B5JORWWE85P,R3SB0VOD36AXI0,R21GGYJ4354Q5J,R2L4513I3EHE9T,R1PKO3C46KVSKW,R2MGVNOXZZ1BWP,R2IYFCFPLPOX6C"/>
        <s v="R173QPQASTIM5E,R2RU5623DZ9ZWI,R16QI7DHVXJVCI,R3JNLJTK4WJSKY,RLJ5VUW87FE0G,R3VFYJ2WAD73ZC,R37T2ABX4GMGHX,RAR3D2XLJPVF7"/>
        <s v="R1LEGNMFUU1PIG,RFVNS7HLYCWLS,R1YW7MKK4NW4V9,R1DWLT7YCZATFU,R1K3LZVZXMPW97,R2O0B1GRCH3RY3,RXDVRYTKOH8TS,R10POPC8HU427E"/>
        <s v="R2B3FENTTL8FY5,R2LLTOR4VYRSUP,R38QJJ3J9FUKGT,R1F6I0EPG64UKU,R1RMEFMJ2K9U77,R2N6SGIK0RA7CZ,RVMWQ6RR0C1HY,R3UBFGKNSPP1T"/>
        <s v="RMC18YA95OV3J,R1Q2CQ1NAM4TCN,R82P639AU9R6Z,R2D6A4CJSX81YP,RXZJVNNH9UTO7,R2YQLYQBK2TJXI,R14QI012PHPXKI,R7F0OBTD3SPH3"/>
        <s v="RIDGDE0K9RNRA,R2CZAG8WC0MD86,R35BM4THHJHAUB,R20902QQAPEVUE,R33GS11AUPGB40,R3GVTF10HD3160,R35KXOR5W6GU19,R3NSG8LKQJ0JJB"/>
        <s v="R2ZPWCXL5SRL4K,RZQBPVMZ63GKC,R3PZ9M9NRLFCBK,R2VMQ0VVXS5IEG,R2C46FNV1C79UY,R3BAG45K66JWS0,R2L5BXFZ44VH08,R1DNIFUE8H5EEW"/>
        <s v="R35LMI5GBW0RX3,R35IGWMP7EV49V,R3KQ92E1PGHL45,RZU6RWH3LJNWV,R2KYY1GC45E5SL,R3M55L4CWCO99H,R3W4I9B0JTZJH4,R30ELP5YFHQ2F3"/>
        <s v="R2DFHKY9SQTXGF,R52EDT5ZD6ZQF,R41500Y3DT8IX,R12TCJ1XMAA5LP,R1RWY2VHKKRTGR,R3EQX6JS3PVMLK,R1J6XAH9EKY79T,R7ZHZFO8L3X2W"/>
        <s v="R2E39V9PQNSKB2,R3UPIMMS24KIKB,RM0KONA0D7IDQ,R72MOQ4D28G1E,R1X07P7FPU0WD8,R7VI24QL64CL,RE10WZDEARA78,R5P9JRFHZZ909"/>
        <s v="RSV9TZFCZGNJM,R2OQAPQPWJ13ZS,R145ESVWL5NKD8,RKVEH58EIOD7R,RPYQ3EMAHHNIH,R2706B6WB0LN1M,R10DZEZJUT4T6K,R3LIDV3FE4WP2U"/>
        <s v="R1WLBATEAWUA8W,R39NO1SN8E0IFY,R2HHNNLIN82NKF,RDL2RYETBREO3,R27PDPH941DJ28,RT7VNN6MKVQIW,R3ZUCD78I2REL,R2AHEFOKBSIJZ9"/>
        <s v="R9G633VF65R7,R1QYOV6VB55XDP,R10DO46U5X7BFU,R1LRIP1E8ZWQHM,R2FZMTECL2LFIB,R3L17NRMB2AJKW,RKAF5JOIWID2G,R28BGB7K15JUSW"/>
        <s v="R1PKIMKR1E8X8T,R23UV7ZBIEEZD3,RYRHNVDKS5RFY,RS1V5P4B8NSAO,R1H7L32HFCGUIR,R1Y0X6TPG7EJ3V,R3UZD33WNT4AD,R2MLZRSEQB0C49"/>
        <s v="R1WJ8T3U9P42IU,RM9RH8FX9U95D,R31M8UXT7NLOMY,R18Q7M2R00EW68,R11NHZQ8OKA9U0"/>
        <s v="RQAF3Q7KCEGHP,R3CBLDFSRTKKYA,R3PZ3ENFIS7IJG,R2ACW4FTIVQJ77,R3K8YFINS1P9XN,R16G76XSWF9WTZ,R3O8ZTH4RRO02J,RXCDPPX5ZV2WX"/>
        <s v="R1NVL27P8VGTP1,RK381D6AH8JFI,R145H2IMWSHSP5,RXUFYS6IXXC27,R23QFCUMOAAF6,RWOQMMEBT56CR,R3NQ4FM9WQJM1R,R1GOBOH4PV5F5E"/>
        <s v="R32KN5G7FW7ZJ9,RGFPF1FPU9POV,R166LGSC344H4W"/>
        <s v="RVRVEXC4LY123,R1T78WUQICUVWR,R1DOXKQXS4PKV4,RVUE4MKJEQRHT,R19TF5TUY71HKH,R37SY71K0T1BJN,R2S5BGMA1NFQKX,R1YLUKFUNEFOS8"/>
        <s v="R1C2TSG7V4E6OO,R1EMLFPYSZQRV0,R2013OLVZQH22B,R2EG8VXH3ETPXA,R3ETNI6781FL2R,R2IN91D1WT43AK,R38K3MLJGM9L27,R2LI9FD8CQQOMA"/>
        <s v="RLHRP9RFNLBWY,R2C5QG39XNO5MS,R18G29NPVIGLWJ,RX6C2AZO7L6A3,R17FIVZES7T2LX,R2KKPSW7W1WW38,R322DDJFFCLA2H,RHR04GI4R2ULD"/>
        <s v="R29R3M1OPGKF30,R2EA2LLSJBRXSC,R1AWRF1U7C7UME,R3UF71OXPULBHN,R2DIUZDH7Z3QB2,R1BUOT39KDHX4R,R2X9N8M3OSTGOH,RA12UNLR8Z325"/>
        <s v="R2JQPA2EQ0WL1U,R3U349CN4O5SC6,R1J878MPQE23PD,R2R9RFXWTHCR3,R2X9MHLA6MM34,RHA2MO1Y7A64J,R19QO4H7S5AZSB,R2GYKQI0LU6PCG"/>
        <s v="R2RC9IQ0X5NHFU,ROE0YIUOFNATH,R1UUDX7FZOB74Y,R3HADV1CIZ9873,R3AD7NBWNZ4BF6,R2SFOHTIKJWFAA,R1NXPLBQC25OFZ,R1SNHI5TU1ORFH"/>
        <s v="R3PB7I71NCM2LX,R3GDZTWTAD4D5O,R1VOJ065EWW8BS,RHL803DXBI13J,R3SSR4ROJ92G30,R3DL0H9U8GEQNJ,RCKKIEW0YW52N,R3PCVDWZGC3I2B"/>
        <s v="R410I44U1ORFS,R2EL6RDO42L8HA,R2LMSC4S998NYI,R2RVMZV1I42LGA,ROS3I3HXBLAYE,R2V70PAEVT1EYU,R1GYY0PDUBZVOK,R2180U6SP2A0B1"/>
        <s v="R3333X2IOK8J6C,R3UBMYP1E5RM5Z,R38CR6UCL8Z5F,R1NJ40Y3GL2XGK,R1MQP6KOMV9PHC,R2NTVG1I8CIRDI,REQ0A5BYHG678,R208N2LRQAPM3F"/>
        <s v="R1EU51LVE60B7C,R18PRSQIFU4R7M,R19E4QY5JWKCDD,R3KJZPFCPU10HY,R7IC04YHLBUXZ,R1O3ABBLOBUAOQ,R3U5F3UJMK0DZP,RS0ZV034M4T2G"/>
        <s v="R3UZ9QELD4SGH9,R26LJ3T0R1C2OW,R10OPU90E2KOS8,R368PRLFS9U4NM,R2DG70LW5AVK2U,RX8N5J1JQM4W5,R2L5GQ8S1BOJX8,R3GVWLF89Q0HCU"/>
        <s v="R27XB7WNFY9NJ3,R24HCMD10NT57S"/>
        <s v="R1M11VMLH6I3TN,R2OLOOGNHQ37ZA,R3PIVKT8BNMA4G,R3IEB79VMJ4KUB,R2FW55EB4WH4HM,RKHYI4QXIDG0B,RR30YFP5QKZZZ,R13ATADDWQX8CT"/>
        <s v="R37T34KL73SH6C,R3AUYKWLDXI3RJ,R3T0E4YGGLI4VL,R1J0Q9G0ZOG6PA,R2S29MR12K8IO9,R6M5JQDR2XO6E,R3I5Y7XOJAZIPZ,R3PLZEPY4BHWX"/>
        <s v="R1YXOQ6ZZI33LZ,R17FVMZGPYPOYZ,R23NCERA0R891T,R2UV8DYD8AD2EH,R3C4W7ZA3D6KJV,R1N02TVQHTIFVX"/>
        <s v="R2DHTJGY77MOP0,R36IXNHZC037AW,R3GPHUMRV75VWK,R2DO6A5Z7D5XSI,R15XQF7WAO4JPS,R2I9R8AJ9WCXXC,R1Q6IO5RWUTRT8,RF5Y8BO9PDVBD"/>
        <s v="R34X4JUGZSMYZ3,R2TB24I6XAJI0Z,R3RXQPQONGB1ZD,R22SRYSCQLD82X,R21QE5K1YSVD6,R16HPFUZ08GGKB"/>
        <s v="R2RDC6R09NZ0TZ,R16LV4RNJLN09N,R3RKDGFWWFXK6U,R25FVBLAFKIAJU,R34P8ODO8FUBK6,RWO7FXQAVPEXH,R1Y7NG3L23T92Q,R2ESL9C3ALANVE"/>
        <s v="R1WVE2XLG4MKR0,R1V82XUZ6QXB7R,R3DYS5BGGSYC15,R3CC60ZW27R468,R1COHLUY0DPGX5,R2B1KPMU711L9C,R3PTZIPG57O5A6,R3FD50GUF74ZCS"/>
        <s v="R2SBOJRVH87Z3A,R2JZAP6U9T86EI,R2FUR9B0B9PHCM,R31RUINAE4JQ9V,R1L8EBC22RKCG5"/>
        <s v="R3673WOUZQ8VY4,R3129KHZHX9V13,RDPHA1Q2BUYT2,R1Z655ELTMOH4N,R1J3D9HLJQKZTS,R2B7BEQ6YQOWVO,R2SF8G03AVZDBK,R9UEQQ3FCV3UD"/>
        <s v="R14ZOPYFHOYYRQ,R1GQH74NUCJZZ7,R1BNWIYBRSI1Z6,R347KU67LE6JEH,RMGA8IGV2WQDX,R2782FIPC5T4KM,R220M468LVHIE1,RA1PNAU355MLG"/>
        <s v="RRZOYTJL6LAHO,R3L2TDS1XKX1T7,R2RGIFD5MNW5ES,RWMH1CZ8YZVA1,R4ES2CY3SDLGW,R1Z3JXTI330QGA,RVC3N6LRSJBX6,RAA5Z4UFLIC05"/>
        <s v="R5GIMGF2NA526,R2XWYU5AL9FITX"/>
        <s v="R2QT3QBL25HBTG,R3E449S1ZWR7F9,RLHERK8U1LREO,R1NHGLXW1QKLBC,R2MQH21SEZOIUM,R31ZE4UADPDRG4,R3B8J75DKKAPIZ,RYXRDTE7LINT1"/>
        <s v="R15DQIQZ16IEL9,R3OT3GHKN7033E,R3B1OFFST3XKYU,RBB31LE5QA4LE"/>
        <s v="RGB7OLWZEBW2D,R35V1I6KBBWDA1,R2S9K0UTNSD0L6,R3RC91ZJN8FXRE,RHM5Q098AI06R,R2QOHI14M69TVA,R2PQH5L3O1O0F4,R3TYY0655P2RMO"/>
        <s v="RPVB28C2TPEDX,R2K5ME2J0C1A30,R15G6PDX7J8A9A,R2Q84ODLPM7DG9,R4UWGPOL1PSZZ,R2U04XI700Y4ST,R2EMG0GIWX7GP5,R1W5S1B40S9QFL"/>
        <s v="R34GHCVBN6M7BX,R3OA62LXAITW86,R3YGN1PYLTA95"/>
        <s v="R188HVUJ3OC30R,R1FIJ9CPDW3WLE,R3NBFPDHO752C6,R1IL2YSPHL7Y9J,RRO3M2JQNUPLE,R3CNLHNBUYL7L8,R1GMZP3OAY2PQ4,R2JUW2AKU9TZVF"/>
        <s v="R2IIY08QX4SR46,R267DLLCKGD15M,R31P4MQH7YLP4I,R42A5QTEMPPGQ,RHE6HF6ZA5R2W,R1YAD59EAWIPJS,RYH2UHSWNFEWJ,R23524DWSS2QQ3"/>
        <s v="R1TK3BJ0V4TTCW,R3CM92MP896BSQ,R1T1NCJKM7VXA6,RAYIW8N256R4Z,R17618VX40XGBR,R2UJBOPZHRAM66,R183JTRIE1NM6Z,R13S4RGKBN47XW"/>
        <s v="R3LPK5GH31P4HW,R3E0GB12MWJZZX,R2CLET51I4B6OT,RHAXM6WBH7UXK,R192P7ADK9SGET,R1F57B71LOMGVR,R1TJUP2ZEUKJZF,R2QWZND34KWAUL"/>
        <s v="R1L2JNO4Y3BHYF,R2346F22YLZ9IG,R3A4GAQTCPE5U7,R2ATN54F3RWETQ,RGINUSORDHO9N"/>
        <s v="RBPM3YRVWMMMK,RVY7BZCJPHJZU,R3KXHKIGWPT7IS,R1K28XXUFE3XNT,R23K3XEJA3V8XG,RTILNKKZAV4WT,R2Z92RDSJM71FU"/>
        <s v="R32YNMGVH3EGMZ,R1O2HX15IC0KCM,RQPKLLF0EQESW,R6CXBNPC3JUIO,R2PAIJQ4JQT4EE,R6IWEVMWJ6MD,R1E1LTXU1CPT48,R2648DSDGDSC63"/>
        <s v="RZO6XGE3P1DX,R3RCHNNZ1GVHBL,R32VH8C2WKSPBO,RHPUY1L6EN7BY,RIVPXD585WKHV,RJBJT7A32QWPV,R1E92T2MFYX7MK,R2K5O9IMJOXBEX"/>
        <s v="R35KB9ZGJU69DM,R2WAUSC1WTJAI1,R3602Y24JS49JI,R1TBI06WZKGIRG,R20MFO7K9BOV48,R3V4ZRTE667XFW,R1YAJKA5XF1GJY,R24VC2SIKJTTCC"/>
        <s v="R1OO2ED6615EX1,RR4S5JTJMCPA5"/>
        <s v="R3907SDNN9VR5Y,R1NNMXA39722T8,RXQNT49DKJ26S,R22MNVNS4IIKG3,R2CQDP0G85P8C0,RMJZ65KLW040B,R2M6EZZQ3RC4AX,RLWCOK6XMDAGC"/>
        <s v="RQXD5SAMMPC6L"/>
        <s v="R2WHW4PEF14WOD,R2DCCZWUGI0O0K,R1FA1HH6VL1RAL"/>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x v="0"/>
    <x v="0"/>
    <x v="0"/>
    <n v="507"/>
    <n v="1208"/>
    <n v="0.57999999999999996"/>
    <x v="0"/>
    <s v="5.0"/>
    <n v="8131"/>
    <n v="9822248"/>
    <x v="0"/>
    <n v="33337.1"/>
    <n v="8135.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1"/>
    <x v="1"/>
    <x v="0"/>
    <n v="749"/>
    <n v="1339"/>
    <n v="0.44"/>
    <x v="1"/>
    <s v="5.0"/>
    <n v="179692"/>
    <n v="240607588"/>
    <x v="0"/>
    <n v="754706.4"/>
    <n v="179696.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
    <s v="https://m.media-amazon.com/images/I/31Wb+A3VVdL._SY300_SX300_.jpg"/>
    <s v="https://www.amazon.in/TP-Link-TL-WN722N-150Mbps-Wireless-Adapter/dp/B002SZEOLG/ref=sr_1_162?qid=1672909131&amp;s=electronics&amp;sr=1-162"/>
  </r>
  <r>
    <x v="2"/>
    <x v="2"/>
    <x v="1"/>
    <n v="399"/>
    <n v="499"/>
    <n v="0.2"/>
    <x v="2"/>
    <s v="5.0"/>
    <n v="27201"/>
    <n v="13573299"/>
    <x v="1"/>
    <n v="116964.29999999999"/>
    <n v="27205.3"/>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
    <s v="https://m.media-amazon.com/images/I/418YrbHVLCL._SX300_SY300_QL70_FMwebp_.jpg"/>
    <s v="https://www.amazon.in/Duracell-AAA-750mAh-Rechargeable-Batteries/dp/B003B00484/ref=sr_1_148?qid=1672903002&amp;s=computers&amp;sr=1-148"/>
  </r>
  <r>
    <x v="3"/>
    <x v="3"/>
    <x v="0"/>
    <n v="279"/>
    <n v="375"/>
    <n v="0.26"/>
    <x v="2"/>
    <s v="5.0"/>
    <n v="31534"/>
    <n v="11825250"/>
    <x v="1"/>
    <n v="135596.19999999998"/>
    <n v="31538.3"/>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4"/>
    <x v="4"/>
    <x v="0"/>
    <n v="699"/>
    <n v="995"/>
    <n v="0.3"/>
    <x v="3"/>
    <s v="5.0"/>
    <n v="54405"/>
    <n v="54132975"/>
    <x v="0"/>
    <n v="244822.5"/>
    <n v="54409.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
    <s v="https://m.media-amazon.com/images/I/31CtVvtFt+L._SY300_SX300_.jpg"/>
    <s v="https://www.amazon.in/Logitech-M235-Wireless-Mouse-Grey/dp/B004IO5BMQ/ref=sr_1_163?qid=1672903002&amp;s=computers&amp;sr=1-163"/>
  </r>
  <r>
    <x v="5"/>
    <x v="5"/>
    <x v="0"/>
    <n v="289"/>
    <n v="650"/>
    <n v="0.56000000000000005"/>
    <x v="2"/>
    <s v="5.0"/>
    <n v="253105"/>
    <n v="164518250"/>
    <x v="0"/>
    <n v="1088351.5"/>
    <n v="253109.3"/>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6"/>
    <x v="6"/>
    <x v="1"/>
    <n v="416"/>
    <n v="599"/>
    <n v="0.31"/>
    <x v="1"/>
    <s v="5.0"/>
    <n v="30023"/>
    <n v="17983777"/>
    <x v="0"/>
    <n v="126096.6"/>
    <n v="30027.200000000001"/>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7"/>
    <x v="7"/>
    <x v="1"/>
    <n v="486"/>
    <n v="1999"/>
    <n v="0.76"/>
    <x v="1"/>
    <s v="5.0"/>
    <n v="30023"/>
    <n v="60015977"/>
    <x v="0"/>
    <n v="126096.6"/>
    <n v="30027.200000000001"/>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8"/>
    <x v="8"/>
    <x v="1"/>
    <n v="399"/>
    <n v="795"/>
    <n v="0.5"/>
    <x v="4"/>
    <s v="5.0"/>
    <n v="12091"/>
    <n v="9612345"/>
    <x v="0"/>
    <n v="53200.4"/>
    <n v="12095.4"/>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
    <s v="https://m.media-amazon.com/images/W/WEBP_402378-T2/images/I/41vJcrdr5mL._SY300_SX300_QL70_FMwebp_.jpg"/>
    <s v="https://www.amazon.in/AmazonBasics-16-Gauge-Speaker-Wire-Feet/dp/B006LW0WDQ/ref=sr_1_263?qid=1672909136&amp;s=electronics&amp;sr=1-263"/>
  </r>
  <r>
    <x v="9"/>
    <x v="9"/>
    <x v="2"/>
    <n v="1499"/>
    <n v="1499"/>
    <n v="0"/>
    <x v="2"/>
    <s v="5.0"/>
    <n v="9331"/>
    <n v="13987169"/>
    <x v="0"/>
    <n v="40123.299999999996"/>
    <n v="9335.2999999999993"/>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
    <x v="10"/>
    <x v="1"/>
    <n v="1289"/>
    <n v="1499"/>
    <n v="0.14000000000000001"/>
    <x v="3"/>
    <s v="5.0"/>
    <n v="20668"/>
    <n v="30981332"/>
    <x v="0"/>
    <n v="93006"/>
    <n v="20672.5"/>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11"/>
    <x v="11"/>
    <x v="0"/>
    <n v="899"/>
    <n v="1800"/>
    <n v="0.5"/>
    <x v="0"/>
    <s v="5.0"/>
    <n v="22375"/>
    <n v="40275000"/>
    <x v="0"/>
    <n v="91737.499999999985"/>
    <n v="22379.1"/>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12"/>
    <x v="12"/>
    <x v="2"/>
    <n v="765"/>
    <n v="970"/>
    <n v="0.21"/>
    <x v="1"/>
    <s v="5.0"/>
    <n v="6055"/>
    <n v="5873350"/>
    <x v="0"/>
    <n v="25431"/>
    <n v="6059.2"/>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
    <s v="https://m.media-amazon.com/images/W/WEBP_402378-T1/images/I/31l0oxTSJuL._SX300_SY300_QL70_FMwebp_.jpg"/>
    <s v="https://www.amazon.in/Orpat-HHB-100E-250-Watt-Blender-White/dp/B0085W2MUQ/ref=sr_1_358?qid=1672923610&amp;s=kitchen&amp;sr=1-358"/>
  </r>
  <r>
    <x v="13"/>
    <x v="13"/>
    <x v="0"/>
    <n v="649"/>
    <n v="1399"/>
    <n v="0.54"/>
    <x v="1"/>
    <s v="5.0"/>
    <n v="179691"/>
    <n v="251387709"/>
    <x v="0"/>
    <n v="754702.20000000007"/>
    <n v="179695.2"/>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
    <s v="https://m.media-amazon.com/images/I/41jxZkzNcnL._SX300_SY300_QL70_FMwebp_.jpg"/>
    <s v="https://www.amazon.in/TP-Link-TL-WN823N-300Mbps-Wireless-N-Adapter/dp/B0088TKTY2/ref=sr_1_61?qid=1672909126&amp;s=electronics&amp;sr=1-61"/>
  </r>
  <r>
    <x v="14"/>
    <x v="14"/>
    <x v="0"/>
    <n v="599"/>
    <n v="599"/>
    <n v="0"/>
    <x v="2"/>
    <s v="5.0"/>
    <n v="355"/>
    <n v="212645"/>
    <x v="0"/>
    <n v="1526.5"/>
    <n v="359.3"/>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15"/>
    <x v="15"/>
    <x v="0"/>
    <n v="499"/>
    <n v="999"/>
    <n v="0.5"/>
    <x v="1"/>
    <s v="5.0"/>
    <n v="179691"/>
    <n v="179511309"/>
    <x v="0"/>
    <n v="754702.20000000007"/>
    <n v="179695.2"/>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
    <s v="https://m.media-amazon.com/images/W/WEBP_402378-T2/images/I/31e6ElWRymL._SX300_SY300_QL70_FMwebp_.jpg"/>
    <s v="https://www.amazon.in/TP-Link-TL-WN725N-150Mbps-Wireless-Adapter/dp/B008IFXQFU/ref=sr_1_10?qid=1672909124&amp;s=electronics&amp;sr=1-10"/>
  </r>
  <r>
    <x v="16"/>
    <x v="16"/>
    <x v="2"/>
    <n v="1849"/>
    <n v="2095"/>
    <n v="0.12"/>
    <x v="2"/>
    <s v="5.0"/>
    <n v="7681"/>
    <n v="16091695"/>
    <x v="0"/>
    <n v="33028.299999999996"/>
    <n v="7685.3"/>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7"/>
    <x v="17"/>
    <x v="2"/>
    <n v="4799"/>
    <n v="5795"/>
    <n v="0.17"/>
    <x v="5"/>
    <s v="4.0"/>
    <n v="3815"/>
    <n v="22107925"/>
    <x v="0"/>
    <n v="14878.5"/>
    <n v="3818.9"/>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
    <s v="https://m.media-amazon.com/images/W/WEBP_402378-T1/images/I/31M+TYWPdQL._SY300_SX300_.jpg"/>
    <s v="https://www.amazon.in/Morphy-Richards-Europa-Espresso-Cappuccino/dp/B008P7IF02/ref=sr_1_276?qid=1672923606&amp;s=kitchen&amp;sr=1-276"/>
  </r>
  <r>
    <x v="18"/>
    <x v="18"/>
    <x v="0"/>
    <n v="1990"/>
    <n v="2595"/>
    <n v="0.23"/>
    <x v="2"/>
    <s v="5.0"/>
    <n v="20398"/>
    <n v="52932810"/>
    <x v="0"/>
    <n v="87711.4"/>
    <n v="20402.3"/>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
    <s v="https://m.media-amazon.com/images/W/WEBP_402378-T1/images/I/316Q0fvU+2L._SY300_SX300_.jpg"/>
    <s v="https://www.amazon.in/Logitech-C270-HD-Webcam-Black/dp/B008QS9J6Y/ref=sr_1_230?qid=1672903006&amp;s=computers&amp;sr=1-230"/>
  </r>
  <r>
    <x v="19"/>
    <x v="19"/>
    <x v="2"/>
    <n v="1614"/>
    <n v="1745"/>
    <n v="0.08"/>
    <x v="2"/>
    <s v="5.0"/>
    <n v="37974"/>
    <n v="66264630"/>
    <x v="0"/>
    <n v="163288.19999999998"/>
    <n v="37978.300000000003"/>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s v="https://m.media-amazon.com/images/W/WEBP_402378-T1/images/I/41Xp77o+-YL._SX300_SY300_.jpg"/>
    <s v="https://www.amazon.in/Philips-GC1905-1440-Watt-Steam-Spray/dp/B008QTK47Q/ref=sr_1_47?qid=1672923592&amp;s=kitchen&amp;sr=1-47"/>
  </r>
  <r>
    <x v="20"/>
    <x v="20"/>
    <x v="2"/>
    <n v="616"/>
    <n v="1190"/>
    <n v="0.48"/>
    <x v="0"/>
    <s v="5.0"/>
    <n v="37126"/>
    <n v="44179940"/>
    <x v="0"/>
    <n v="152216.59999999998"/>
    <n v="37130.1"/>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21"/>
    <x v="21"/>
    <x v="2"/>
    <n v="775"/>
    <n v="875"/>
    <n v="0.11"/>
    <x v="1"/>
    <s v="5.0"/>
    <n v="46647"/>
    <n v="40816125"/>
    <x v="0"/>
    <n v="195917.4"/>
    <n v="46651.19999999999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22"/>
    <x v="22"/>
    <x v="2"/>
    <n v="2719"/>
    <n v="3945"/>
    <n v="0.31"/>
    <x v="6"/>
    <s v="4.0"/>
    <n v="13406"/>
    <n v="52886670"/>
    <x v="0"/>
    <n v="49602.200000000004"/>
    <n v="13409.7"/>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23"/>
    <x v="23"/>
    <x v="2"/>
    <n v="1199"/>
    <n v="1795"/>
    <n v="0.33"/>
    <x v="1"/>
    <s v="5.0"/>
    <n v="5967"/>
    <n v="10710765"/>
    <x v="0"/>
    <n v="25061.4"/>
    <n v="5971.2"/>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24"/>
    <x v="24"/>
    <x v="2"/>
    <n v="1699"/>
    <n v="1900"/>
    <n v="0.11"/>
    <x v="7"/>
    <s v="4.0"/>
    <n v="11456"/>
    <n v="21766400"/>
    <x v="0"/>
    <n v="41241.599999999999"/>
    <n v="11459.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25"/>
    <x v="25"/>
    <x v="0"/>
    <n v="649"/>
    <n v="999"/>
    <n v="0.35"/>
    <x v="8"/>
    <s v="4.0"/>
    <n v="7222"/>
    <n v="7214778"/>
    <x v="0"/>
    <n v="25277"/>
    <n v="7225.5"/>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26"/>
    <x v="26"/>
    <x v="2"/>
    <n v="1099"/>
    <n v="1920"/>
    <n v="0.43"/>
    <x v="1"/>
    <s v="5.0"/>
    <n v="9772"/>
    <n v="18762240"/>
    <x v="0"/>
    <n v="41042.400000000001"/>
    <n v="9776.2000000000007"/>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27"/>
    <x v="27"/>
    <x v="2"/>
    <n v="2219"/>
    <n v="3080"/>
    <n v="0.28000000000000003"/>
    <x v="7"/>
    <s v="4.0"/>
    <n v="468"/>
    <n v="1441440"/>
    <x v="0"/>
    <n v="1684.8"/>
    <n v="471.6"/>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28"/>
    <x v="28"/>
    <x v="2"/>
    <n v="2169"/>
    <n v="3279"/>
    <n v="0.34"/>
    <x v="0"/>
    <s v="5.0"/>
    <n v="1716"/>
    <n v="5626764"/>
    <x v="0"/>
    <n v="7035.5999999999995"/>
    <n v="1720.1"/>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29"/>
    <x v="29"/>
    <x v="2"/>
    <n v="749"/>
    <n v="1129"/>
    <n v="0.34"/>
    <x v="9"/>
    <s v="4.0"/>
    <n v="2446"/>
    <n v="2761534"/>
    <x v="0"/>
    <n v="9784"/>
    <n v="2450"/>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s v="https://m.media-amazon.com/images/W/WEBP_402378-T1/images/I/41B-iX4Pf5L._SX300_SY300_QL70_FMwebp_.jpg"/>
    <s v="https://www.amazon.in/Bajaj-Minor-1000-Watt-Room-Heater/dp/B009P2LK08/ref=sr_1_57?qid=1672923593&amp;s=kitchen&amp;sr=1-57"/>
  </r>
  <r>
    <x v="30"/>
    <x v="30"/>
    <x v="2"/>
    <n v="1409"/>
    <n v="1639"/>
    <n v="0.14000000000000001"/>
    <x v="6"/>
    <s v="4.0"/>
    <n v="787"/>
    <n v="1289893"/>
    <x v="0"/>
    <n v="2911.9"/>
    <n v="790.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
    <s v="https://m.media-amazon.com/images/W/WEBP_402378-T2/images/I/41WyoT08raL._SX300_SY300_QL70_FMwebp_.jpg"/>
    <s v="https://www.amazon.in/Bajaj-Delux-2000-Watt-Room-Heater/dp/B009P2LK80/ref=sr_1_103?qid=1672923596&amp;s=kitchen&amp;sr=1-103"/>
  </r>
  <r>
    <x v="31"/>
    <x v="31"/>
    <x v="2"/>
    <n v="949"/>
    <n v="975"/>
    <n v="0.03"/>
    <x v="2"/>
    <s v="5.0"/>
    <n v="7223"/>
    <n v="7042425"/>
    <x v="0"/>
    <n v="31058.899999999998"/>
    <n v="7227.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32"/>
    <x v="32"/>
    <x v="0"/>
    <n v="269"/>
    <n v="649"/>
    <n v="0.59"/>
    <x v="2"/>
    <s v="5.0"/>
    <n v="54315"/>
    <n v="35250435"/>
    <x v="0"/>
    <n v="233554.5"/>
    <n v="54319.3"/>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33"/>
    <x v="33"/>
    <x v="0"/>
    <n v="1469"/>
    <n v="2499"/>
    <n v="0.41"/>
    <x v="1"/>
    <s v="5.0"/>
    <n v="156638"/>
    <n v="391438362"/>
    <x v="0"/>
    <n v="657879.6"/>
    <n v="156642.20000000001"/>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
    <s v="https://m.media-amazon.com/images/W/WEBP_402378-T1/images/I/21n1BGPOHBL._SX300_SY300_QL70_FMwebp_.jpg"/>
    <s v="https://www.amazon.in/TP-Link-TL-WA850RE-300Mbps-Universal-Extender/dp/B00A0VCJPI/ref=sr_1_127?qid=1672903001&amp;s=computers&amp;sr=1-127"/>
  </r>
  <r>
    <x v="34"/>
    <x v="34"/>
    <x v="2"/>
    <n v="2976"/>
    <n v="3945"/>
    <n v="0.25"/>
    <x v="1"/>
    <s v="5.0"/>
    <n v="3740"/>
    <n v="14754300"/>
    <x v="0"/>
    <n v="15708"/>
    <n v="3744.2"/>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35"/>
    <x v="35"/>
    <x v="2"/>
    <n v="753"/>
    <n v="899"/>
    <n v="0.16"/>
    <x v="1"/>
    <s v="5.0"/>
    <n v="18462"/>
    <n v="16597338"/>
    <x v="0"/>
    <n v="77540.400000000009"/>
    <n v="1846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36"/>
    <x v="36"/>
    <x v="2"/>
    <n v="539"/>
    <n v="720"/>
    <n v="0.25"/>
    <x v="0"/>
    <s v="5.0"/>
    <n v="36017"/>
    <n v="25932240"/>
    <x v="0"/>
    <n v="147669.69999999998"/>
    <n v="36021.1"/>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37"/>
    <x v="37"/>
    <x v="3"/>
    <n v="522"/>
    <n v="550"/>
    <n v="0.05"/>
    <x v="4"/>
    <s v="5.0"/>
    <n v="12179"/>
    <n v="6698450"/>
    <x v="0"/>
    <n v="53587.600000000006"/>
    <n v="12183.4"/>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38"/>
    <x v="38"/>
    <x v="2"/>
    <n v="980"/>
    <n v="980"/>
    <n v="0"/>
    <x v="1"/>
    <s v="5.0"/>
    <n v="4740"/>
    <n v="4645200"/>
    <x v="0"/>
    <n v="19908"/>
    <n v="4744.2"/>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39"/>
    <x v="39"/>
    <x v="2"/>
    <n v="699"/>
    <n v="850"/>
    <n v="0.18"/>
    <x v="0"/>
    <s v="5.0"/>
    <n v="1106"/>
    <n v="940100"/>
    <x v="0"/>
    <n v="4534.5999999999995"/>
    <n v="1110.0999999999999"/>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40"/>
    <x v="40"/>
    <x v="1"/>
    <n v="250"/>
    <n v="250"/>
    <n v="0"/>
    <x v="5"/>
    <s v="4.0"/>
    <n v="13971"/>
    <n v="3492750"/>
    <x v="1"/>
    <n v="54486.9"/>
    <n v="13974.9"/>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41"/>
    <x v="41"/>
    <x v="0"/>
    <n v="249"/>
    <n v="499"/>
    <n v="0.5"/>
    <x v="1"/>
    <s v="5.0"/>
    <n v="22860"/>
    <n v="11407140"/>
    <x v="1"/>
    <n v="96012"/>
    <n v="22864.2"/>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42"/>
    <x v="42"/>
    <x v="0"/>
    <n v="1345"/>
    <n v="2295"/>
    <n v="0.41"/>
    <x v="1"/>
    <s v="5.0"/>
    <n v="17413"/>
    <n v="39962835"/>
    <x v="0"/>
    <n v="73134.600000000006"/>
    <n v="17417.2"/>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
    <s v="https://m.media-amazon.com/images/W/WEBP_402378-T2/images/I/41X6hey-ExL._SX300_SY300_QL70_FMwebp_.jpg"/>
    <s v="https://www.amazon.in/Logitech-Wireless-mk270r-Keyboard-Mouse/dp/B00CEQEGPI/ref=sr_1_268?qid=1672903008&amp;s=computers&amp;sr=1-268"/>
  </r>
  <r>
    <x v="43"/>
    <x v="43"/>
    <x v="4"/>
    <n v="150"/>
    <n v="150"/>
    <n v="0"/>
    <x v="2"/>
    <s v="5.0"/>
    <n v="15867"/>
    <n v="2380050"/>
    <x v="2"/>
    <n v="68228.099999999991"/>
    <n v="15871.3"/>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44"/>
    <x v="44"/>
    <x v="1"/>
    <n v="879"/>
    <n v="1109"/>
    <n v="0.21"/>
    <x v="4"/>
    <s v="5.0"/>
    <n v="31599"/>
    <n v="35043291"/>
    <x v="0"/>
    <n v="139035.6"/>
    <n v="31603.4"/>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45"/>
    <x v="45"/>
    <x v="2"/>
    <n v="600"/>
    <n v="600"/>
    <n v="0"/>
    <x v="0"/>
    <s v="5.0"/>
    <n v="10907"/>
    <n v="6544200"/>
    <x v="0"/>
    <n v="44718.7"/>
    <n v="10911.1"/>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46"/>
    <x v="46"/>
    <x v="2"/>
    <n v="3229"/>
    <n v="5295"/>
    <n v="0.39"/>
    <x v="1"/>
    <s v="5.0"/>
    <n v="39724"/>
    <n v="210338580"/>
    <x v="0"/>
    <n v="166840.80000000002"/>
    <n v="39728.199999999997"/>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s v="https://m.media-amazon.com/images/I/41Bnylq337S._SX300_SY300_QL70_FMwebp_.jpg"/>
    <s v="https://www.amazon.in/Philips-Collection-HD4928-01-2100-Watt/dp/B00EDJJ7FS/ref=sr_1_54?qid=1672923593&amp;s=kitchen&amp;sr=1-54"/>
  </r>
  <r>
    <x v="47"/>
    <x v="47"/>
    <x v="0"/>
    <n v="1599"/>
    <n v="3599"/>
    <n v="0.56000000000000005"/>
    <x v="1"/>
    <s v="5.0"/>
    <n v="16182"/>
    <n v="58239018"/>
    <x v="0"/>
    <n v="67964.400000000009"/>
    <n v="16186.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
    <s v="https://m.media-amazon.com/images/I/31aoDL5YfNL._SX300_SY300_QL70_FMwebp_.jpg"/>
    <s v="https://www.amazon.in/TP-Link-TL-WA855RE-Wi-Fi-Range-Extender/dp/B00EYW1U68/ref=sr_1_462?qid=1672903018&amp;s=computers&amp;sr=1-462"/>
  </r>
  <r>
    <x v="48"/>
    <x v="48"/>
    <x v="2"/>
    <n v="499"/>
    <n v="625"/>
    <n v="0.2"/>
    <x v="1"/>
    <s v="5.0"/>
    <n v="5355"/>
    <n v="3346875"/>
    <x v="0"/>
    <n v="22491"/>
    <n v="5359.2"/>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49"/>
    <x v="49"/>
    <x v="0"/>
    <n v="299"/>
    <n v="699"/>
    <n v="0.56999999999999995"/>
    <x v="0"/>
    <s v="5.0"/>
    <n v="2957"/>
    <n v="2066943"/>
    <x v="0"/>
    <n v="12123.699999999999"/>
    <n v="2961.1"/>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50"/>
    <x v="50"/>
    <x v="1"/>
    <n v="467"/>
    <n v="599"/>
    <n v="0.22"/>
    <x v="4"/>
    <s v="5.0"/>
    <n v="44054"/>
    <n v="26388346"/>
    <x v="0"/>
    <n v="193837.6"/>
    <n v="44058.400000000001"/>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51"/>
    <x v="51"/>
    <x v="0"/>
    <n v="259"/>
    <n v="699"/>
    <n v="0.63"/>
    <x v="10"/>
    <s v="4.0"/>
    <n v="2399"/>
    <n v="1676901"/>
    <x v="0"/>
    <n v="9116.1999999999989"/>
    <n v="2402.8000000000002"/>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52"/>
    <x v="52"/>
    <x v="0"/>
    <n v="299"/>
    <n v="699"/>
    <n v="0.56999999999999995"/>
    <x v="5"/>
    <s v="4.0"/>
    <n v="1454"/>
    <n v="1016346"/>
    <x v="0"/>
    <n v="5670.5999999999995"/>
    <n v="1457.9"/>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53"/>
    <x v="53"/>
    <x v="2"/>
    <n v="3488"/>
    <n v="4990"/>
    <n v="0.3"/>
    <x v="0"/>
    <s v="5.0"/>
    <n v="1127"/>
    <n v="5623730"/>
    <x v="0"/>
    <n v="4620.7"/>
    <n v="1131.0999999999999"/>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54"/>
    <x v="54"/>
    <x v="0"/>
    <n v="238"/>
    <n v="699"/>
    <n v="0.66"/>
    <x v="4"/>
    <s v="5.0"/>
    <n v="8372"/>
    <n v="5852028"/>
    <x v="0"/>
    <n v="36836.800000000003"/>
    <n v="8376.4"/>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55"/>
    <x v="55"/>
    <x v="2"/>
    <n v="2199"/>
    <n v="2990"/>
    <n v="0.26"/>
    <x v="10"/>
    <s v="4.0"/>
    <n v="1558"/>
    <n v="4658420"/>
    <x v="0"/>
    <n v="5920.4"/>
    <n v="1561.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
    <s v="https://m.media-amazon.com/images/I/41A8H7PSidL._SY300_SX300_QL70_FMwebp_.jpg"/>
    <s v="https://www.amazon.in/Usha-Convector-2000-Watt-Instant-Heating/dp/B00H0B29DI/ref=sr_1_111?qid=1672923596&amp;s=kitchen&amp;sr=1-111"/>
  </r>
  <r>
    <x v="56"/>
    <x v="45"/>
    <x v="2"/>
    <n v="1130"/>
    <n v="1130"/>
    <n v="0"/>
    <x v="1"/>
    <s v="5.0"/>
    <n v="13250"/>
    <n v="14972500"/>
    <x v="0"/>
    <n v="55650"/>
    <n v="13254.2"/>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57"/>
    <x v="56"/>
    <x v="2"/>
    <n v="1199"/>
    <n v="1695"/>
    <n v="0.28999999999999998"/>
    <x v="7"/>
    <s v="4.0"/>
    <n v="13300"/>
    <n v="22543500"/>
    <x v="0"/>
    <n v="47880"/>
    <n v="13303.6"/>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58"/>
    <x v="57"/>
    <x v="2"/>
    <n v="1999"/>
    <n v="3210"/>
    <n v="0.38"/>
    <x v="1"/>
    <s v="5.0"/>
    <n v="41349"/>
    <n v="132730290"/>
    <x v="0"/>
    <n v="173665.80000000002"/>
    <n v="41353.199999999997"/>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59"/>
    <x v="58"/>
    <x v="2"/>
    <n v="610"/>
    <n v="825"/>
    <n v="0.26"/>
    <x v="0"/>
    <s v="5.0"/>
    <n v="13165"/>
    <n v="10861125"/>
    <x v="0"/>
    <n v="53976.499999999993"/>
    <n v="13169.1"/>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60"/>
    <x v="59"/>
    <x v="3"/>
    <n v="561"/>
    <n v="720"/>
    <n v="0.22"/>
    <x v="4"/>
    <s v="5.0"/>
    <n v="3182"/>
    <n v="2291040"/>
    <x v="0"/>
    <n v="14000.800000000001"/>
    <n v="3186.4"/>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61"/>
    <x v="60"/>
    <x v="2"/>
    <n v="1399"/>
    <n v="1890"/>
    <n v="0.26"/>
    <x v="9"/>
    <s v="4.0"/>
    <n v="8031"/>
    <n v="15178590"/>
    <x v="0"/>
    <n v="32124"/>
    <n v="8035"/>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62"/>
    <x v="61"/>
    <x v="2"/>
    <n v="6199"/>
    <n v="10999"/>
    <n v="0.44"/>
    <x v="1"/>
    <s v="5.0"/>
    <n v="10429"/>
    <n v="114708571"/>
    <x v="0"/>
    <n v="43801.8"/>
    <n v="10433.20000000000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
    <s v="https://m.media-amazon.com/images/I/41CAIlYtE+L._SY300_SX300_.jpg"/>
    <s v="https://www.amazon.in/Karcher-WD-Multi-Purpose-Vacuum-Cleaner/dp/B00JBNZPFM/ref=sr_1_471?qid=1672923615&amp;s=kitchen&amp;sr=1-471"/>
  </r>
  <r>
    <x v="63"/>
    <x v="62"/>
    <x v="3"/>
    <n v="535"/>
    <n v="535"/>
    <n v="0"/>
    <x v="4"/>
    <s v="5.0"/>
    <n v="4426"/>
    <n v="2367910"/>
    <x v="0"/>
    <n v="19474.400000000001"/>
    <n v="4430.399999999999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x v="63"/>
    <x v="2"/>
    <n v="6120"/>
    <n v="8478"/>
    <n v="0.28000000000000003"/>
    <x v="11"/>
    <s v="5.0"/>
    <n v="6550"/>
    <n v="55530900"/>
    <x v="0"/>
    <n v="30129.999999999996"/>
    <n v="6554.6"/>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65"/>
    <x v="64"/>
    <x v="2"/>
    <n v="1999"/>
    <n v="2360"/>
    <n v="0.15"/>
    <x v="1"/>
    <s v="5.0"/>
    <n v="7801"/>
    <n v="18410360"/>
    <x v="0"/>
    <n v="32764.2"/>
    <n v="7805.2"/>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66"/>
    <x v="65"/>
    <x v="2"/>
    <n v="310"/>
    <n v="310"/>
    <n v="0"/>
    <x v="3"/>
    <s v="5.0"/>
    <n v="5882"/>
    <n v="1823420"/>
    <x v="1"/>
    <n v="26469"/>
    <n v="5886.5"/>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67"/>
    <x v="66"/>
    <x v="2"/>
    <n v="2499"/>
    <n v="5000"/>
    <n v="0.5"/>
    <x v="10"/>
    <s v="4.0"/>
    <n v="1889"/>
    <n v="9445000"/>
    <x v="0"/>
    <n v="7178.2"/>
    <n v="1892.8"/>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
    <s v="https://m.media-amazon.com/images/I/41Y4vsQHt6L._SX300_SY300_QL70_FMwebp_.jpg"/>
    <s v="https://www.amazon.in/Maharaja-Whiteline-Lava-1200-Watt-Helogen/dp/B00KRCBA6E/ref=sr_1_101?qid=1672923595&amp;s=kitchen&amp;sr=1-101"/>
  </r>
  <r>
    <x v="68"/>
    <x v="67"/>
    <x v="0"/>
    <n v="1889"/>
    <n v="5499"/>
    <n v="0.66"/>
    <x v="1"/>
    <s v="5.0"/>
    <n v="49551"/>
    <n v="272480949"/>
    <x v="0"/>
    <n v="208114.2"/>
    <n v="49555.199999999997"/>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
    <s v="https://m.media-amazon.com/images/I/312J9hg8ypL._SX300_SY300_QL70_FMwebp_.jpg"/>
    <s v="https://www.amazon.in/Tp-Link-300Mbps-AC750-Range-Extender/dp/B00KXULGJQ/ref=sr_1_57?qid=1672902997&amp;s=computers&amp;sr=1-57"/>
  </r>
  <r>
    <x v="69"/>
    <x v="68"/>
    <x v="3"/>
    <n v="125"/>
    <n v="180"/>
    <n v="0.31"/>
    <x v="4"/>
    <s v="5.0"/>
    <n v="8053"/>
    <n v="1449540"/>
    <x v="2"/>
    <n v="35433.200000000004"/>
    <n v="8057.4"/>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
    <x v="68"/>
    <x v="3"/>
    <n v="252"/>
    <n v="315"/>
    <n v="0.2"/>
    <x v="3"/>
    <s v="5.0"/>
    <n v="3785"/>
    <n v="1192275"/>
    <x v="1"/>
    <n v="17032.5"/>
    <n v="3789.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
    <s v="https://m.media-amazon.com/images/W/WEBP_402378-T1/images/I/51mCZQzY6SL._SX300_SY300_QL70_FMwebp_.jpg"/>
    <s v="https://www.amazon.in/Luxor-Subject-Single-Ruled-Notebook/dp/B00LHZWD0C/ref=sr_1_193?qid=1672903005&amp;s=computers&amp;sr=1-193"/>
  </r>
  <r>
    <x v="71"/>
    <x v="69"/>
    <x v="3"/>
    <n v="480"/>
    <n v="600"/>
    <n v="0.2"/>
    <x v="2"/>
    <s v="5.0"/>
    <n v="5719"/>
    <n v="3431400"/>
    <x v="0"/>
    <n v="24591.7"/>
    <n v="5723.3"/>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72"/>
    <x v="70"/>
    <x v="3"/>
    <n v="100"/>
    <n v="100"/>
    <n v="0"/>
    <x v="2"/>
    <s v="5.0"/>
    <n v="3095"/>
    <n v="309500"/>
    <x v="2"/>
    <n v="13308.5"/>
    <n v="3099.3"/>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73"/>
    <x v="71"/>
    <x v="3"/>
    <n v="90"/>
    <n v="100"/>
    <n v="0.1"/>
    <x v="2"/>
    <s v="5.0"/>
    <n v="3061"/>
    <n v="306100"/>
    <x v="2"/>
    <n v="13162.3"/>
    <n v="3065.3"/>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4"/>
    <x v="72"/>
    <x v="3"/>
    <n v="178"/>
    <n v="210"/>
    <n v="0.15"/>
    <x v="2"/>
    <s v="5.0"/>
    <n v="2450"/>
    <n v="514500"/>
    <x v="1"/>
    <n v="10535"/>
    <n v="2454.3000000000002"/>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5"/>
    <x v="73"/>
    <x v="2"/>
    <n v="825"/>
    <n v="825"/>
    <n v="0"/>
    <x v="9"/>
    <s v="4.0"/>
    <n v="3246"/>
    <n v="2677950"/>
    <x v="0"/>
    <n v="12984"/>
    <n v="32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
    <s v="https://m.media-amazon.com/images/I/41WfA7FDnzL._SX300_SY300_QL70_FMwebp_.jpg"/>
    <s v="https://www.amazon.in/Eureka-Forbes-Amrit-Twin-Cartridge/dp/B00LP9RFSU/ref=sr_1_382?qid=1672923611&amp;s=kitchen&amp;sr=1-382"/>
  </r>
  <r>
    <x v="76"/>
    <x v="74"/>
    <x v="2"/>
    <n v="1399"/>
    <n v="1549"/>
    <n v="0.1"/>
    <x v="5"/>
    <s v="4.0"/>
    <n v="2602"/>
    <n v="4030498"/>
    <x v="0"/>
    <n v="10147.799999999999"/>
    <n v="2605.9"/>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77"/>
    <x v="75"/>
    <x v="1"/>
    <n v="225"/>
    <n v="250"/>
    <n v="0.1"/>
    <x v="4"/>
    <s v="5.0"/>
    <n v="26556"/>
    <n v="6639000"/>
    <x v="1"/>
    <n v="116846.40000000001"/>
    <n v="26560.400000000001"/>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78"/>
    <x v="76"/>
    <x v="2"/>
    <n v="191"/>
    <n v="225"/>
    <n v="0.15"/>
    <x v="4"/>
    <s v="5.0"/>
    <n v="7203"/>
    <n v="1620675"/>
    <x v="1"/>
    <n v="31693.200000000004"/>
    <n v="7207.4"/>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79"/>
    <x v="77"/>
    <x v="2"/>
    <n v="230"/>
    <n v="230"/>
    <n v="0"/>
    <x v="3"/>
    <s v="5.0"/>
    <n v="9427"/>
    <n v="2168210"/>
    <x v="1"/>
    <n v="42421.5"/>
    <n v="9431.5"/>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80"/>
    <x v="78"/>
    <x v="3"/>
    <n v="225"/>
    <n v="225"/>
    <n v="0"/>
    <x v="0"/>
    <s v="5.0"/>
    <n v="4798"/>
    <n v="1079550"/>
    <x v="1"/>
    <n v="19671.8"/>
    <n v="4802.1000000000004"/>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
    <s v="https://m.media-amazon.com/images/W/WEBP_402378-T2/images/I/21C8ziy-IJL._SX300_SY300_QL70_FMwebp_.jpg"/>
    <s v="https://www.amazon.in/Camlin-Elegante-Fountain-Pen-Black/dp/B00LY17RHI/ref=sr_1_476?qid=1672903018&amp;s=computers&amp;sr=1-476"/>
  </r>
  <r>
    <x v="81"/>
    <x v="79"/>
    <x v="2"/>
    <n v="200"/>
    <n v="230"/>
    <n v="0.13"/>
    <x v="4"/>
    <s v="5.0"/>
    <n v="10170"/>
    <n v="2339100"/>
    <x v="1"/>
    <n v="44748"/>
    <n v="10174.4"/>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2"/>
    <x v="80"/>
    <x v="3"/>
    <n v="137"/>
    <n v="160"/>
    <n v="0.14000000000000001"/>
    <x v="4"/>
    <s v="5.0"/>
    <n v="6537"/>
    <n v="1045920"/>
    <x v="2"/>
    <n v="28762.800000000003"/>
    <n v="6541.4"/>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83"/>
    <x v="80"/>
    <x v="3"/>
    <n v="157"/>
    <n v="160"/>
    <n v="0.02"/>
    <x v="3"/>
    <s v="5.0"/>
    <n v="8618"/>
    <n v="1378880"/>
    <x v="2"/>
    <n v="38781"/>
    <n v="8622.5"/>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
    <s v="https://m.media-amazon.com/images/I/419KXo-7kDL._SX300_SY300_QL70_FMwebp_.jpg"/>
    <s v="https://www.amazon.in/Classmate-Premium-Subject-Notebook-Single/dp/B00LZLQ624/ref=sr_1_108?qid=1672903000&amp;s=computers&amp;sr=1-108"/>
  </r>
  <r>
    <x v="84"/>
    <x v="81"/>
    <x v="3"/>
    <n v="272"/>
    <n v="320"/>
    <n v="0.15"/>
    <x v="9"/>
    <s v="4.0"/>
    <n v="3686"/>
    <n v="1179520"/>
    <x v="1"/>
    <n v="14744"/>
    <n v="369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5"/>
    <x v="82"/>
    <x v="0"/>
    <n v="39"/>
    <n v="299"/>
    <n v="0.87"/>
    <x v="8"/>
    <s v="4.0"/>
    <n v="15233"/>
    <n v="4554667"/>
    <x v="1"/>
    <n v="53315.5"/>
    <n v="15236.5"/>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86"/>
    <x v="83"/>
    <x v="0"/>
    <n v="2595"/>
    <n v="3295"/>
    <n v="0.21"/>
    <x v="4"/>
    <s v="5.0"/>
    <n v="22618"/>
    <n v="74526310"/>
    <x v="0"/>
    <n v="99519.200000000012"/>
    <n v="22622.400000000001"/>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
    <s v="https://m.media-amazon.com/images/I/41hzQslWQlL._SX300_SY300_QL70_FMwebp_.jpg"/>
    <s v="https://www.amazon.in/Logitech-Multi-Device-Bluetooth-Keyboard-Black/dp/B00MUTWLW4/ref=sr_1_259?qid=1672903007&amp;s=computers&amp;sr=1-259"/>
  </r>
  <r>
    <x v="87"/>
    <x v="84"/>
    <x v="3"/>
    <n v="90"/>
    <n v="175"/>
    <n v="0.49"/>
    <x v="4"/>
    <s v="5.0"/>
    <n v="7429"/>
    <n v="1300075"/>
    <x v="2"/>
    <n v="32687.600000000002"/>
    <n v="7433.4"/>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88"/>
    <x v="85"/>
    <x v="2"/>
    <n v="130"/>
    <n v="165"/>
    <n v="0.21"/>
    <x v="5"/>
    <s v="4.0"/>
    <n v="14778"/>
    <n v="2438370"/>
    <x v="2"/>
    <n v="57634.2"/>
    <n v="14781.9"/>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89"/>
    <x v="86"/>
    <x v="1"/>
    <n v="299"/>
    <n v="400"/>
    <n v="0.25"/>
    <x v="10"/>
    <s v="4.0"/>
    <n v="40895"/>
    <n v="16358000"/>
    <x v="1"/>
    <n v="155401"/>
    <n v="40898.800000000003"/>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
    <s v="https://m.media-amazon.com/images/W/WEBP_402378-T1/images/I/31Dj+5AQcJL._SY300_SX300_.jpg"/>
    <s v="https://www.amazon.in/ENVIE-ECR-20-Charger-Rechargeable-Batteries/dp/B00N3XLDW0/ref=sr_1_288?qid=1672903008&amp;s=computers&amp;sr=1-288"/>
  </r>
  <r>
    <x v="90"/>
    <x v="87"/>
    <x v="0"/>
    <n v="1995"/>
    <n v="2895"/>
    <n v="0.31"/>
    <x v="11"/>
    <s v="5.0"/>
    <n v="10760"/>
    <n v="31150200"/>
    <x v="0"/>
    <n v="49495.999999999993"/>
    <n v="10764.6"/>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
    <s v="https://m.media-amazon.com/images/W/WEBP_402378-T1/images/I/31nlfClYn7L._SX300_SY300_QL70_FMwebp_.jpg"/>
    <s v="https://www.amazon.in/Logitech-Hyperion-Ultra-Gaming-Mouse/dp/B00NFD0ETQ/ref=sr_1_424?qid=1672903016&amp;s=computers&amp;sr=1-424"/>
  </r>
  <r>
    <x v="91"/>
    <x v="88"/>
    <x v="0"/>
    <n v="209"/>
    <n v="695"/>
    <n v="0.7"/>
    <x v="3"/>
    <s v="5.0"/>
    <n v="107687"/>
    <n v="74842465"/>
    <x v="0"/>
    <n v="484591.5"/>
    <n v="107691.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92"/>
    <x v="89"/>
    <x v="0"/>
    <n v="199"/>
    <n v="750"/>
    <n v="0.73"/>
    <x v="3"/>
    <s v="5.0"/>
    <n v="74976"/>
    <n v="56232000"/>
    <x v="0"/>
    <n v="337392"/>
    <n v="74980.5"/>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
    <s v="https://m.media-amazon.com/images/W/WEBP_402378-T2/images/I/41Fqm0bR7PL._SX300_SY300_QL70_FMwebp_.jpg"/>
    <s v="https://www.amazon.in/AmazonBasics-Extension-Cable-Male-Female/dp/B00NH11PEY/ref=sr_1_34?qid=1672909125&amp;s=electronics&amp;sr=1-34"/>
  </r>
  <r>
    <x v="93"/>
    <x v="90"/>
    <x v="0"/>
    <n v="299"/>
    <n v="485"/>
    <n v="0.38"/>
    <x v="2"/>
    <s v="5.0"/>
    <n v="10911"/>
    <n v="5291835"/>
    <x v="1"/>
    <n v="46917.299999999996"/>
    <n v="10915.3"/>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94"/>
    <x v="91"/>
    <x v="0"/>
    <n v="299"/>
    <n v="800"/>
    <n v="0.63"/>
    <x v="3"/>
    <s v="5.0"/>
    <n v="74977"/>
    <n v="59981600"/>
    <x v="0"/>
    <n v="337396.5"/>
    <n v="74981.5"/>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
    <s v="https://m.media-amazon.com/images/I/41WuKPTQhTL._SY300_SX300_QL70_FMwebp_.jpg"/>
    <s v="https://www.amazon.in/AmazonBasics-Extension-Cable-2-Pack-Female/dp/B00NH13Q8W/ref=sr_1_233?qid=1672909135&amp;s=electronics&amp;sr=1-233"/>
  </r>
  <r>
    <x v="95"/>
    <x v="92"/>
    <x v="2"/>
    <n v="2698"/>
    <n v="3945"/>
    <n v="0.32"/>
    <x v="9"/>
    <s v="4.0"/>
    <n v="15034"/>
    <n v="59309130"/>
    <x v="0"/>
    <n v="60136"/>
    <n v="15038"/>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96"/>
    <x v="93"/>
    <x v="0"/>
    <n v="299"/>
    <n v="499"/>
    <n v="0.4"/>
    <x v="3"/>
    <s v="5.0"/>
    <n v="21010"/>
    <n v="10483990"/>
    <x v="1"/>
    <n v="94545"/>
    <n v="21014.5"/>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97"/>
    <x v="94"/>
    <x v="2"/>
    <n v="1043"/>
    <n v="1345"/>
    <n v="0.22"/>
    <x v="10"/>
    <s v="4.0"/>
    <n v="15592"/>
    <n v="20971240"/>
    <x v="0"/>
    <n v="59249.599999999999"/>
    <n v="15595.8"/>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
    <s v="https://m.media-amazon.com/images/W/WEBP_402378-T1/images/I/41J3yWKhnxL._SX300_SY300_QL70_FMwebp_.jpg"/>
    <s v="https://www.amazon.in/Prestige-PKGSS-Electric-Kettle-Stainless/dp/B00NW4UWN6/ref=sr_1_22?qid=1672923591&amp;s=kitchen&amp;sr=1-22"/>
  </r>
  <r>
    <x v="98"/>
    <x v="95"/>
    <x v="2"/>
    <n v="1464"/>
    <n v="1650"/>
    <n v="0.11"/>
    <x v="0"/>
    <s v="5.0"/>
    <n v="14120"/>
    <n v="23298000"/>
    <x v="0"/>
    <n v="57891.999999999993"/>
    <n v="14124.1"/>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9"/>
    <x v="96"/>
    <x v="2"/>
    <n v="999"/>
    <n v="1490"/>
    <n v="0.33"/>
    <x v="0"/>
    <s v="5.0"/>
    <n v="12999"/>
    <n v="19368510"/>
    <x v="0"/>
    <n v="53295.899999999994"/>
    <n v="13003.1"/>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0"/>
    <x v="97"/>
    <x v="0"/>
    <n v="299"/>
    <n v="799"/>
    <n v="0.63"/>
    <x v="2"/>
    <s v="5.0"/>
    <n v="1902"/>
    <n v="1519698"/>
    <x v="0"/>
    <n v="8178.5999999999995"/>
    <n v="1906.3"/>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101"/>
    <x v="98"/>
    <x v="2"/>
    <n v="510"/>
    <n v="640"/>
    <n v="0.2"/>
    <x v="0"/>
    <s v="5.0"/>
    <n v="7229"/>
    <n v="4626560"/>
    <x v="0"/>
    <n v="29638.899999999998"/>
    <n v="7233.1"/>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02"/>
    <x v="99"/>
    <x v="3"/>
    <n v="114"/>
    <n v="120"/>
    <n v="0.05"/>
    <x v="1"/>
    <s v="5.0"/>
    <n v="8938"/>
    <n v="1072560"/>
    <x v="2"/>
    <n v="37539.599999999999"/>
    <n v="8942.2000000000007"/>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103"/>
    <x v="99"/>
    <x v="3"/>
    <n v="67"/>
    <n v="75"/>
    <n v="0.11"/>
    <x v="0"/>
    <s v="5.0"/>
    <n v="1269"/>
    <n v="95175"/>
    <x v="2"/>
    <n v="5202.8999999999996"/>
    <n v="1273.099999999999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104"/>
    <x v="99"/>
    <x v="3"/>
    <n v="157"/>
    <n v="160"/>
    <n v="0.02"/>
    <x v="3"/>
    <s v="5.0"/>
    <n v="4428"/>
    <n v="708480"/>
    <x v="2"/>
    <n v="19926"/>
    <n v="4432.5"/>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105"/>
    <x v="100"/>
    <x v="2"/>
    <n v="292"/>
    <n v="499"/>
    <n v="0.41"/>
    <x v="0"/>
    <s v="5.0"/>
    <n v="4238"/>
    <n v="2114762"/>
    <x v="1"/>
    <n v="17375.8"/>
    <n v="4242.1000000000004"/>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6"/>
    <x v="101"/>
    <x v="1"/>
    <n v="549"/>
    <n v="549"/>
    <n v="0"/>
    <x v="3"/>
    <s v="5.0"/>
    <n v="4875"/>
    <n v="2676375"/>
    <x v="0"/>
    <n v="21937.5"/>
    <n v="4879.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107"/>
    <x v="102"/>
    <x v="1"/>
    <n v="195"/>
    <n v="499"/>
    <n v="0.61"/>
    <x v="6"/>
    <s v="4.0"/>
    <n v="1383"/>
    <n v="690117"/>
    <x v="1"/>
    <n v="5117.1000000000004"/>
    <n v="1386.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08"/>
    <x v="103"/>
    <x v="0"/>
    <n v="449"/>
    <n v="599"/>
    <n v="0.25"/>
    <x v="9"/>
    <s v="4.0"/>
    <n v="3231"/>
    <n v="1935369"/>
    <x v="0"/>
    <n v="12924"/>
    <n v="3235"/>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
    <s v="https://m.media-amazon.com/images/I/31Lqjmed98L._SX300_SY300_QL70_FMwebp_.jpg"/>
    <s v="https://www.amazon.in/Amkette-Charging-Cable-iPhone-Touch/dp/B00RGLI0ZS/ref=sr_1_226?qid=1672909135&amp;s=electronics&amp;sr=1-226"/>
  </r>
  <r>
    <x v="109"/>
    <x v="104"/>
    <x v="3"/>
    <n v="90"/>
    <n v="100"/>
    <n v="0.1"/>
    <x v="0"/>
    <s v="5.0"/>
    <n v="6199"/>
    <n v="619900"/>
    <x v="2"/>
    <n v="25415.899999999998"/>
    <n v="6203.1"/>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
    <s v="https://m.media-amazon.com/images/I/21t8TMvuq6L._SX300_SY300_QL70_FMwebp_.jpg"/>
    <s v="https://www.amazon.in/Pilot-Frixion-Clicker-Roller-Blue/dp/B00S2SEV7K/ref=sr_1_457?qid=1672903018&amp;s=computers&amp;sr=1-457"/>
  </r>
  <r>
    <x v="110"/>
    <x v="105"/>
    <x v="2"/>
    <n v="6499"/>
    <n v="8995"/>
    <n v="0.28000000000000003"/>
    <x v="2"/>
    <s v="5.0"/>
    <n v="2810"/>
    <n v="25275950"/>
    <x v="0"/>
    <n v="12083"/>
    <n v="2814.3"/>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
    <s v="https://m.media-amazon.com/images/W/WEBP_402378-T2/images/I/31-jt474B1L._SX300_SY300_QL70_FMwebp_.jpg"/>
    <s v="https://www.amazon.in/Philips-Viva-Collection-HR1832-1-5-Litre400-Watt/dp/B00S9BSJC8/ref=sr_1_238?qid=1672923603&amp;s=kitchen&amp;sr=1-238"/>
  </r>
  <r>
    <x v="111"/>
    <x v="106"/>
    <x v="2"/>
    <n v="160"/>
    <n v="299"/>
    <n v="0.46"/>
    <x v="11"/>
    <s v="5.0"/>
    <n v="2781"/>
    <n v="831519"/>
    <x v="1"/>
    <n v="12792.599999999999"/>
    <n v="2785.6"/>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12"/>
    <x v="107"/>
    <x v="2"/>
    <n v="649"/>
    <n v="670"/>
    <n v="0.03"/>
    <x v="0"/>
    <s v="5.0"/>
    <n v="7786"/>
    <n v="5216620"/>
    <x v="0"/>
    <n v="31922.6"/>
    <n v="7790.1"/>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3"/>
    <x v="108"/>
    <x v="2"/>
    <n v="499"/>
    <n v="940"/>
    <n v="0.47"/>
    <x v="0"/>
    <s v="5.0"/>
    <n v="3036"/>
    <n v="2853840"/>
    <x v="0"/>
    <n v="12447.599999999999"/>
    <n v="3040.1"/>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14"/>
    <x v="109"/>
    <x v="2"/>
    <n v="1490"/>
    <n v="1695"/>
    <n v="0.12"/>
    <x v="4"/>
    <s v="5.0"/>
    <n v="3543"/>
    <n v="6005385"/>
    <x v="0"/>
    <n v="15589.2"/>
    <n v="3547.4"/>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115"/>
    <x v="110"/>
    <x v="2"/>
    <n v="2695"/>
    <n v="2695"/>
    <n v="0"/>
    <x v="4"/>
    <s v="5.0"/>
    <n v="2518"/>
    <n v="6786010"/>
    <x v="0"/>
    <n v="11079.2"/>
    <n v="2522.4"/>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
    <s v="https://m.media-amazon.com/images/I/41JyZuDzDgL._SX300_SY300_QL70_FMwebp_.jpg"/>
    <s v="https://www.amazon.in/Philips-HD9306-06-1-5-Litre-Multicolor/dp/B00TI8E7BI/ref=sr_1_499?qid=1672923617&amp;s=kitchen&amp;sr=1-499"/>
  </r>
  <r>
    <x v="116"/>
    <x v="111"/>
    <x v="3"/>
    <n v="198"/>
    <n v="800"/>
    <n v="0.75"/>
    <x v="0"/>
    <s v="5.0"/>
    <n v="9344"/>
    <n v="7475200"/>
    <x v="0"/>
    <n v="38310.399999999994"/>
    <n v="9348.1"/>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117"/>
    <x v="112"/>
    <x v="0"/>
    <n v="39"/>
    <n v="39"/>
    <n v="0"/>
    <x v="7"/>
    <s v="4.0"/>
    <n v="13572"/>
    <n v="529308"/>
    <x v="2"/>
    <n v="48859.200000000004"/>
    <n v="13575.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118"/>
    <x v="113"/>
    <x v="0"/>
    <n v="1099"/>
    <n v="1899"/>
    <n v="0.42"/>
    <x v="3"/>
    <s v="5.0"/>
    <n v="22420"/>
    <n v="42575580"/>
    <x v="0"/>
    <n v="100890"/>
    <n v="22424.5"/>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
    <s v="https://m.media-amazon.com/images/W/WEBP_402378-T1/images/I/219039qa+PL._SY300_SX300_.jpg"/>
    <s v="https://www.amazon.in/TP-Link-TL-UE300-Gigabit-Ethernet-Network/dp/B00V4BGDKU/ref=sr_1_110?qid=1672909129&amp;s=electronics&amp;sr=1-110"/>
  </r>
  <r>
    <x v="119"/>
    <x v="114"/>
    <x v="2"/>
    <n v="2799"/>
    <n v="3799"/>
    <n v="0.26"/>
    <x v="5"/>
    <s v="4.0"/>
    <n v="32931"/>
    <n v="125104869"/>
    <x v="0"/>
    <n v="128430.9"/>
    <n v="32934.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120"/>
    <x v="115"/>
    <x v="2"/>
    <n v="99"/>
    <n v="99"/>
    <n v="0"/>
    <x v="2"/>
    <s v="5.0"/>
    <n v="5036"/>
    <n v="498564"/>
    <x v="2"/>
    <n v="21654.799999999999"/>
    <n v="5040.3"/>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121"/>
    <x v="116"/>
    <x v="2"/>
    <n v="2699"/>
    <n v="5000"/>
    <n v="0.46"/>
    <x v="9"/>
    <s v="4.0"/>
    <n v="26164"/>
    <n v="130820000"/>
    <x v="0"/>
    <n v="104656"/>
    <n v="26168"/>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
    <s v="https://m.media-amazon.com/images/I/41gZhEcCCQL._SX300_SY300_QL70_FMwebp_.jpg"/>
    <s v="https://www.amazon.in/Wonderchef-Nutri-Blend-Watts-Juicer-Grinder/dp/B00W56GLOQ/ref=sr_1_76?qid=1672923595&amp;s=kitchen&amp;sr=1-76"/>
  </r>
  <r>
    <x v="122"/>
    <x v="117"/>
    <x v="1"/>
    <n v="745"/>
    <n v="795"/>
    <n v="0.06"/>
    <x v="9"/>
    <s v="4.0"/>
    <n v="13797"/>
    <n v="10968615"/>
    <x v="0"/>
    <n v="55188"/>
    <n v="13801"/>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
    <s v="https://m.media-amazon.com/images/W/WEBP_402378-T1/images/I/31puHGasbOL._SX300_SY300_QL70_FMwebp_.jpg"/>
    <s v="https://www.amazon.in/Logitech-H111-Stero-Headset-Black/dp/B00Y4ORQ46/ref=sr_1_123?qid=1672903001&amp;s=computers&amp;sr=1-123"/>
  </r>
  <r>
    <x v="123"/>
    <x v="118"/>
    <x v="2"/>
    <n v="2148"/>
    <n v="3645"/>
    <n v="0.41"/>
    <x v="0"/>
    <s v="5.0"/>
    <n v="31388"/>
    <n v="114409260"/>
    <x v="0"/>
    <n v="128690.79999999999"/>
    <n v="31392.1"/>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124"/>
    <x v="119"/>
    <x v="2"/>
    <n v="1695"/>
    <n v="1695"/>
    <n v="0"/>
    <x v="1"/>
    <s v="5.0"/>
    <n v="14290"/>
    <n v="24221550"/>
    <x v="0"/>
    <n v="60018"/>
    <n v="14294.2"/>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25"/>
    <x v="120"/>
    <x v="1"/>
    <n v="159"/>
    <n v="180"/>
    <n v="0.12"/>
    <x v="2"/>
    <s v="5.0"/>
    <n v="989"/>
    <n v="178020"/>
    <x v="2"/>
    <n v="4252.7"/>
    <n v="993.3"/>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126"/>
    <x v="121"/>
    <x v="0"/>
    <n v="549"/>
    <n v="1799"/>
    <n v="0.69"/>
    <x v="2"/>
    <s v="5.0"/>
    <n v="28829"/>
    <n v="51863371"/>
    <x v="0"/>
    <n v="123964.7"/>
    <n v="28833.3"/>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127"/>
    <x v="122"/>
    <x v="1"/>
    <n v="99"/>
    <n v="171"/>
    <n v="0.42"/>
    <x v="3"/>
    <s v="5.0"/>
    <n v="11339"/>
    <n v="1938969"/>
    <x v="2"/>
    <n v="51025.5"/>
    <n v="11343.5"/>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128"/>
    <x v="123"/>
    <x v="0"/>
    <n v="249"/>
    <n v="399"/>
    <n v="0.38"/>
    <x v="12"/>
    <s v="4.0"/>
    <n v="4642"/>
    <n v="1852158"/>
    <x v="1"/>
    <n v="15782.8"/>
    <n v="4645.3999999999996"/>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s v="https://m.media-amazon.com/images/I/41c5wGlZyPS._SX300_SY300_QL70_FMwebp_.jpg"/>
    <s v="https://www.amazon.in/GENERIC-Ultra-Mini-Bluetooth-Dongle-Adapter/dp/B0117H7GZ6/ref=sr_1_173_mod_primary_new?qid=1672909133&amp;s=electronics&amp;sbo=RZvfv%2F%2FHxDF%2BO5021pAnSA%3D%3D&amp;sr=1-173"/>
  </r>
  <r>
    <x v="129"/>
    <x v="124"/>
    <x v="2"/>
    <n v="999"/>
    <n v="1075"/>
    <n v="7.0000000000000007E-2"/>
    <x v="0"/>
    <s v="5.0"/>
    <n v="9275"/>
    <n v="9970625"/>
    <x v="0"/>
    <n v="38027.5"/>
    <n v="9279.1"/>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30"/>
    <x v="125"/>
    <x v="2"/>
    <n v="635"/>
    <n v="635"/>
    <n v="0"/>
    <x v="2"/>
    <s v="5.0"/>
    <n v="4570"/>
    <n v="2901950"/>
    <x v="0"/>
    <n v="19651"/>
    <n v="4574.3"/>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31"/>
    <x v="126"/>
    <x v="0"/>
    <n v="1295"/>
    <n v="1795"/>
    <n v="0.28000000000000003"/>
    <x v="0"/>
    <s v="5.0"/>
    <n v="25771"/>
    <n v="46258945"/>
    <x v="0"/>
    <n v="105661.09999999999"/>
    <n v="25775.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
    <s v="https://m.media-amazon.com/images/W/WEBP_402378-T2/images/I/31SAqKSRWyL._SX300_SY300_QL70_FMwebp_.jpg"/>
    <s v="https://www.amazon.in/Logitech-MK215-Wireless-Keyboard-Mouse/dp/B012MQS060/ref=sr_1_190?qid=1672903004&amp;s=computers&amp;sr=1-190"/>
  </r>
  <r>
    <x v="132"/>
    <x v="127"/>
    <x v="2"/>
    <n v="1099"/>
    <n v="1899"/>
    <n v="0.42"/>
    <x v="2"/>
    <s v="5.0"/>
    <n v="15276"/>
    <n v="29009124"/>
    <x v="0"/>
    <n v="65686.8"/>
    <n v="15280.3"/>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133"/>
    <x v="128"/>
    <x v="0"/>
    <n v="269"/>
    <n v="800"/>
    <n v="0.66"/>
    <x v="7"/>
    <s v="4.0"/>
    <n v="10134"/>
    <n v="8107200"/>
    <x v="0"/>
    <n v="36482.400000000001"/>
    <n v="10137.6"/>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134"/>
    <x v="129"/>
    <x v="2"/>
    <n v="2863"/>
    <n v="3690"/>
    <n v="0.22"/>
    <x v="2"/>
    <s v="5.0"/>
    <n v="6987"/>
    <n v="25782030"/>
    <x v="0"/>
    <n v="30044.1"/>
    <n v="6991.3"/>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s v="https://m.media-amazon.com/images/W/WEBP_402378-T1/images/I/51J2Wk-+c+L._SY300_SX300_.jpg"/>
    <s v="https://www.amazon.in/Borosil-Jumbo-1000-Watt-Grill-Sandwich/dp/B01486F4G6/ref=sr_1_506?qid=1672923617&amp;s=kitchen&amp;sr=1-506"/>
  </r>
  <r>
    <x v="135"/>
    <x v="130"/>
    <x v="0"/>
    <n v="2640"/>
    <n v="3195"/>
    <n v="0.17"/>
    <x v="3"/>
    <s v="5.0"/>
    <n v="16146"/>
    <n v="51586470"/>
    <x v="0"/>
    <n v="72657"/>
    <n v="16150.5"/>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s v="https://m.media-amazon.com/images/I/41EIVJvXxsL._SX300_SY300_QL70_FMwebp_.jpg"/>
    <s v="https://www.amazon.in/Logitech-920-007596-Multi-Device-Bluetooth-Keyboard/dp/B0148NPH9I/ref=sr_1_426?qid=1672903016&amp;s=computers&amp;sr=1-426"/>
  </r>
  <r>
    <x v="136"/>
    <x v="131"/>
    <x v="2"/>
    <n v="5365"/>
    <n v="7445"/>
    <n v="0.28000000000000003"/>
    <x v="5"/>
    <s v="4.0"/>
    <n v="3584"/>
    <n v="26682880"/>
    <x v="0"/>
    <n v="13977.6"/>
    <n v="3587.9"/>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37"/>
    <x v="132"/>
    <x v="1"/>
    <n v="309"/>
    <n v="475"/>
    <n v="0.35"/>
    <x v="4"/>
    <s v="5.0"/>
    <n v="426973"/>
    <n v="202812175"/>
    <x v="1"/>
    <n v="1878681.2000000002"/>
    <n v="426977.4"/>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138"/>
    <x v="133"/>
    <x v="1"/>
    <n v="309"/>
    <n v="1400"/>
    <n v="0.78"/>
    <x v="4"/>
    <s v="5.0"/>
    <n v="426973"/>
    <n v="597762200"/>
    <x v="0"/>
    <n v="1878681.2000000002"/>
    <n v="426977.4"/>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139"/>
    <x v="134"/>
    <x v="1"/>
    <n v="266"/>
    <n v="315"/>
    <n v="0.16"/>
    <x v="3"/>
    <s v="5.0"/>
    <n v="28030"/>
    <n v="8829450"/>
    <x v="1"/>
    <n v="126135"/>
    <n v="28034.5"/>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140"/>
    <x v="134"/>
    <x v="1"/>
    <n v="380"/>
    <n v="400"/>
    <n v="0.05"/>
    <x v="4"/>
    <s v="5.0"/>
    <n v="2111"/>
    <n v="844400"/>
    <x v="1"/>
    <n v="9288.4000000000015"/>
    <n v="2115.4"/>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141"/>
    <x v="135"/>
    <x v="2"/>
    <n v="1199"/>
    <n v="2400"/>
    <n v="0.5"/>
    <x v="5"/>
    <s v="4.0"/>
    <n v="1202"/>
    <n v="2884800"/>
    <x v="0"/>
    <n v="4687.8"/>
    <n v="1205.9000000000001"/>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
    <s v="https://m.media-amazon.com/images/W/WEBP_402378-T1/images/I/414fV+i+rcL._SY300_SX300_.jpg"/>
    <s v="https://www.amazon.in/Lifelong-Waffled105-750-Watt-Waffle-Maker/dp/B015GX9Y0W/ref=sr_1_468?qid=1672923615&amp;s=kitchen&amp;sr=1-468"/>
  </r>
  <r>
    <x v="142"/>
    <x v="136"/>
    <x v="1"/>
    <n v="799"/>
    <n v="1700"/>
    <n v="0.53"/>
    <x v="0"/>
    <s v="5.0"/>
    <n v="28638"/>
    <n v="48684600"/>
    <x v="0"/>
    <n v="117415.79999999999"/>
    <n v="28642.1"/>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
    <s v="https://m.media-amazon.com/images/I/41F6ukNxcCL._SX300_SY300_QL70_FMwebp_.jpg"/>
    <s v="https://www.amazon.in/AmazonBasics-6-Feet-DisplayPort-port-Cable/dp/B015OW3M1W/ref=sr_1_140?qid=1672909130&amp;s=electronics&amp;sr=1-140"/>
  </r>
  <r>
    <x v="143"/>
    <x v="137"/>
    <x v="1"/>
    <n v="479"/>
    <n v="599"/>
    <n v="0.2"/>
    <x v="2"/>
    <s v="5.0"/>
    <n v="11687"/>
    <n v="7000513"/>
    <x v="0"/>
    <n v="50254.1"/>
    <n v="1169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
    <s v="https://m.media-amazon.com/images/I/51pZRhR1wWL._SX300_SY300_QL70_FMwebp_.jpg"/>
    <s v="https://www.amazon.in/Duracell-5000174-Rechargeable-Batteries-Green/dp/B015ZXUDD0/ref=sr_1_114?qid=1672903000&amp;s=computers&amp;sr=1-114"/>
  </r>
  <r>
    <x v="144"/>
    <x v="138"/>
    <x v="0"/>
    <n v="849"/>
    <n v="999"/>
    <n v="0.15"/>
    <x v="0"/>
    <s v="5.0"/>
    <n v="6736"/>
    <n v="6729264"/>
    <x v="0"/>
    <n v="27617.599999999999"/>
    <n v="6740.1"/>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45"/>
    <x v="139"/>
    <x v="0"/>
    <n v="799"/>
    <n v="1749"/>
    <n v="0.54"/>
    <x v="0"/>
    <s v="5.0"/>
    <n v="5626"/>
    <n v="9839874"/>
    <x v="0"/>
    <n v="23066.6"/>
    <n v="5630.1"/>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146"/>
    <x v="140"/>
    <x v="1"/>
    <n v="185"/>
    <n v="499"/>
    <n v="0.63"/>
    <x v="1"/>
    <s v="5.0"/>
    <n v="25"/>
    <n v="12475"/>
    <x v="1"/>
    <n v="105"/>
    <n v="29.2"/>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147"/>
    <x v="141"/>
    <x v="0"/>
    <n v="3299"/>
    <n v="4100"/>
    <n v="0.2"/>
    <x v="5"/>
    <s v="4.0"/>
    <n v="15783"/>
    <n v="64710300"/>
    <x v="0"/>
    <n v="61553.7"/>
    <n v="15786.9"/>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
    <s v="https://m.media-amazon.com/images/W/WEBP_402378-T1/images/I/31sSNZUSkfL._SX300_SY300_QL70_FMwebp_.jpg"/>
    <s v="https://www.amazon.in/APC-BX600C-600VA-230V-Back/dp/B016XVRKZM/ref=sr_1_211?qid=1672903005&amp;s=computers&amp;sr=1-211"/>
  </r>
  <r>
    <x v="148"/>
    <x v="142"/>
    <x v="0"/>
    <n v="1799"/>
    <n v="2911"/>
    <n v="0.38"/>
    <x v="2"/>
    <s v="5.0"/>
    <n v="20342"/>
    <n v="59215562"/>
    <x v="0"/>
    <n v="87470.599999999991"/>
    <n v="20346.3"/>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
    <s v="https://m.media-amazon.com/images/W/WEBP_402378-T1/images/I/318egjvJ0mL._SX300_SY300_QL70_FMwebp_.jpg"/>
    <s v="https://www.amazon.in/Resonate-RouterUPS-CRU12V2-Backup-Router/dp/B017NC2IPM/ref=sr_1_261?qid=1672903007&amp;s=computers&amp;sr=1-261"/>
  </r>
  <r>
    <x v="149"/>
    <x v="143"/>
    <x v="0"/>
    <n v="149"/>
    <n v="499"/>
    <n v="0.7"/>
    <x v="0"/>
    <s v="5.0"/>
    <n v="25607"/>
    <n v="12777893"/>
    <x v="1"/>
    <n v="104988.7"/>
    <n v="25611.1"/>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150"/>
    <x v="144"/>
    <x v="2"/>
    <n v="1499"/>
    <n v="2199"/>
    <n v="0.32"/>
    <x v="4"/>
    <s v="5.0"/>
    <n v="6531"/>
    <n v="14361669"/>
    <x v="0"/>
    <n v="28736.400000000001"/>
    <n v="6535.4"/>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51"/>
    <x v="145"/>
    <x v="2"/>
    <n v="3599"/>
    <n v="9455"/>
    <n v="0.62"/>
    <x v="0"/>
    <s v="5.0"/>
    <n v="11828"/>
    <n v="111833740"/>
    <x v="0"/>
    <n v="48494.799999999996"/>
    <n v="11832.1"/>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52"/>
    <x v="146"/>
    <x v="2"/>
    <n v="7349"/>
    <n v="10900"/>
    <n v="0.33"/>
    <x v="1"/>
    <s v="5.0"/>
    <n v="11957"/>
    <n v="130331300"/>
    <x v="0"/>
    <n v="50219.4"/>
    <n v="11961.2"/>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53"/>
    <x v="147"/>
    <x v="2"/>
    <n v="1999"/>
    <n v="2999"/>
    <n v="0.33"/>
    <x v="4"/>
    <s v="5.0"/>
    <n v="388"/>
    <n v="1163612"/>
    <x v="0"/>
    <n v="1707.2"/>
    <n v="392.4"/>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
    <s v="https://m.media-amazon.com/images/I/41Mm2LXiZrL._SX300_SY300_QL70_FMwebp_.jpg"/>
    <s v="https://www.amazon.in/Libra-Athena-Roti-Maker-Black/dp/B018SJJ0GE/ref=sr_1_455?qid=1672923614&amp;s=kitchen&amp;sr=1-455"/>
  </r>
  <r>
    <x v="154"/>
    <x v="148"/>
    <x v="2"/>
    <n v="625"/>
    <n v="1400"/>
    <n v="0.55000000000000004"/>
    <x v="1"/>
    <s v="5.0"/>
    <n v="23316"/>
    <n v="32642400"/>
    <x v="0"/>
    <n v="97927.2"/>
    <n v="23320.2"/>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155"/>
    <x v="148"/>
    <x v="2"/>
    <n v="599"/>
    <n v="785"/>
    <n v="0.24"/>
    <x v="1"/>
    <s v="5.0"/>
    <n v="24247"/>
    <n v="19033895"/>
    <x v="0"/>
    <n v="101837.40000000001"/>
    <n v="24251.200000000001"/>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156"/>
    <x v="149"/>
    <x v="2"/>
    <n v="699"/>
    <n v="1690"/>
    <n v="0.59"/>
    <x v="0"/>
    <s v="5.0"/>
    <n v="3524"/>
    <n v="5955560"/>
    <x v="0"/>
    <n v="14448.4"/>
    <n v="3528.1"/>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57"/>
    <x v="150"/>
    <x v="1"/>
    <n v="489"/>
    <n v="1200"/>
    <n v="0.59"/>
    <x v="4"/>
    <s v="5.0"/>
    <n v="69538"/>
    <n v="83445600"/>
    <x v="0"/>
    <n v="305967.2"/>
    <n v="69542.399999999994"/>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58"/>
    <x v="151"/>
    <x v="1"/>
    <n v="229"/>
    <n v="595"/>
    <n v="0.62"/>
    <x v="2"/>
    <s v="5.0"/>
    <n v="12835"/>
    <n v="7636825"/>
    <x v="0"/>
    <n v="55190.5"/>
    <n v="12839.3"/>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
    <s v="https://m.media-amazon.com/images/I/41Rg-JkRGgL._SY300_SX300_QL70_FMwebp_.jpg"/>
    <s v="https://www.amazon.in/AmazonBasics-Speed-Female-Extension-Cable/dp/B01D5H8ZI8/ref=sr_1_141?qid=1672909130&amp;s=electronics&amp;sr=1-141"/>
  </r>
  <r>
    <x v="159"/>
    <x v="152"/>
    <x v="1"/>
    <n v="299"/>
    <n v="700"/>
    <n v="0.56999999999999995"/>
    <x v="4"/>
    <s v="5.0"/>
    <n v="8714"/>
    <n v="6099800"/>
    <x v="0"/>
    <n v="38341.600000000006"/>
    <n v="8718.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
    <s v="https://m.media-amazon.com/images/I/41BIgj-8fML._SY300_SX300_QL70_FMwebp_.jpg"/>
    <s v="https://www.amazon.in/AmazonBasics-High-Speed-Female-Extension-Cable/dp/B01D5H90L4/ref=sr_1_335?qid=1672909140&amp;s=electronics&amp;sr=1-335"/>
  </r>
  <r>
    <x v="160"/>
    <x v="153"/>
    <x v="1"/>
    <n v="599"/>
    <n v="999"/>
    <n v="0.4"/>
    <x v="0"/>
    <s v="5.0"/>
    <n v="192590"/>
    <n v="192397410"/>
    <x v="0"/>
    <n v="789618.99999999988"/>
    <n v="192594.1"/>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s v="https://m.media-amazon.com/images/I/31NnmYempPL._SX300_SY300_QL70_ML2_.jpg"/>
    <s v="https://www.amazon.in/JBL-C100SI-Ear-Headphones-Black/dp/B01DEWVZ2C/ref=sr_1_16?qid=1672895748&amp;s=electronics&amp;sr=1-16"/>
  </r>
  <r>
    <x v="161"/>
    <x v="154"/>
    <x v="1"/>
    <n v="599"/>
    <n v="1299"/>
    <n v="0.54"/>
    <x v="0"/>
    <s v="5.0"/>
    <n v="192589"/>
    <n v="250173111"/>
    <x v="0"/>
    <n v="789614.89999999991"/>
    <n v="192593.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s v="https://m.media-amazon.com/images/I/31kLQHU5pdL._SX300_SY300_QL70_ML2_.jpg"/>
    <s v="https://www.amazon.in/JBL-C100SI-Ear-Headphones-Mic/dp/B01DF26V7A/ref=sr_1_159?qid=1672895791&amp;s=electronics&amp;sr=1-159"/>
  </r>
  <r>
    <x v="162"/>
    <x v="155"/>
    <x v="0"/>
    <n v="287"/>
    <n v="499"/>
    <n v="0.42"/>
    <x v="4"/>
    <s v="5.0"/>
    <n v="8076"/>
    <n v="4029924"/>
    <x v="1"/>
    <n v="35534.400000000001"/>
    <n v="8080.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163"/>
    <x v="134"/>
    <x v="1"/>
    <n v="269"/>
    <n v="315"/>
    <n v="0.15"/>
    <x v="3"/>
    <s v="5.0"/>
    <n v="17810"/>
    <n v="5610150"/>
    <x v="1"/>
    <n v="80145"/>
    <n v="17814.5"/>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164"/>
    <x v="156"/>
    <x v="0"/>
    <n v="3498"/>
    <n v="3875"/>
    <n v="0.1"/>
    <x v="12"/>
    <s v="4.0"/>
    <n v="12185"/>
    <n v="47216875"/>
    <x v="0"/>
    <n v="41429"/>
    <n v="12188.4"/>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
    <s v="https://m.media-amazon.com/images/W/WEBP_402378-T1/images/I/31Z02dwnKfL._SY300_SX300_QL70_FMwebp_.jpg"/>
    <s v="https://www.amazon.in/Canon-MG2577s-Inkjet-Colour-Printer/dp/B01EJ5MM5M/ref=sr_1_378?qid=1672903013&amp;s=computers&amp;sr=1-378"/>
  </r>
  <r>
    <x v="165"/>
    <x v="157"/>
    <x v="2"/>
    <n v="1321"/>
    <n v="1545"/>
    <n v="0.14000000000000001"/>
    <x v="2"/>
    <s v="5.0"/>
    <n v="15453"/>
    <n v="23874885"/>
    <x v="0"/>
    <n v="66447.899999999994"/>
    <n v="15457.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166"/>
    <x v="158"/>
    <x v="0"/>
    <n v="729"/>
    <n v="1650"/>
    <n v="0.56000000000000005"/>
    <x v="2"/>
    <s v="5.0"/>
    <n v="82356"/>
    <n v="135887400"/>
    <x v="0"/>
    <n v="354130.8"/>
    <n v="82360.3"/>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167"/>
    <x v="159"/>
    <x v="1"/>
    <n v="499"/>
    <n v="499"/>
    <n v="0"/>
    <x v="1"/>
    <s v="5.0"/>
    <n v="31539"/>
    <n v="15737961"/>
    <x v="1"/>
    <n v="132463.80000000002"/>
    <n v="31543.20000000000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168"/>
    <x v="160"/>
    <x v="1"/>
    <n v="949"/>
    <n v="999"/>
    <n v="0.05"/>
    <x v="1"/>
    <s v="5.0"/>
    <n v="31539"/>
    <n v="31507461"/>
    <x v="0"/>
    <n v="132463.80000000002"/>
    <n v="31543.20000000000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169"/>
    <x v="161"/>
    <x v="2"/>
    <n v="184"/>
    <n v="450"/>
    <n v="0.59"/>
    <x v="1"/>
    <s v="5.0"/>
    <n v="4971"/>
    <n v="2236950"/>
    <x v="1"/>
    <n v="20878.2"/>
    <n v="4975.2"/>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70"/>
    <x v="162"/>
    <x v="1"/>
    <n v="1399"/>
    <n v="2990"/>
    <n v="0.53"/>
    <x v="0"/>
    <s v="5.0"/>
    <n v="97175"/>
    <n v="290553250"/>
    <x v="0"/>
    <n v="398417.49999999994"/>
    <n v="97179.1"/>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
    <s v="https://m.media-amazon.com/images/I/41zejggGzLL._SX300_SY300_QL70_ML2_.jpg"/>
    <s v="https://www.amazon.in/Super-Rockerz-400-Bluetooth-Headphones/dp/B01FSYQ2A4/ref=sr_1_307?qid=1672895835&amp;s=electronics&amp;sr=1-307"/>
  </r>
  <r>
    <x v="171"/>
    <x v="163"/>
    <x v="2"/>
    <n v="1699"/>
    <n v="3193"/>
    <n v="0.47"/>
    <x v="10"/>
    <s v="4.0"/>
    <n v="54032"/>
    <n v="172524176"/>
    <x v="0"/>
    <n v="205321.59999999998"/>
    <n v="54035.8"/>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
    <s v="https://m.media-amazon.com/images/W/WEBP_402378-T1/images/I/411pUp4t0OL._SX300_SY300_QL70_FMwebp_.jpg"/>
    <s v="https://www.amazon.in/Pigeon-Stovekraft-Cruise-1800-Watt-Induction/dp/B01GFTEV5Y/ref=sr_1_20?qid=1672923591&amp;s=kitchen&amp;sr=1-20"/>
  </r>
  <r>
    <x v="172"/>
    <x v="164"/>
    <x v="0"/>
    <n v="219"/>
    <n v="700"/>
    <n v="0.69"/>
    <x v="2"/>
    <s v="5.0"/>
    <n v="20053"/>
    <n v="14037100"/>
    <x v="0"/>
    <n v="86227.9"/>
    <n v="20057.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173"/>
    <x v="165"/>
    <x v="0"/>
    <n v="329"/>
    <n v="845"/>
    <n v="0.61"/>
    <x v="1"/>
    <s v="5.0"/>
    <n v="29746"/>
    <n v="25135370"/>
    <x v="0"/>
    <n v="124933.20000000001"/>
    <n v="29750.2"/>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174"/>
    <x v="165"/>
    <x v="0"/>
    <n v="549"/>
    <n v="995"/>
    <n v="0.45"/>
    <x v="1"/>
    <s v="5.0"/>
    <n v="29746"/>
    <n v="29597270"/>
    <x v="0"/>
    <n v="124933.20000000001"/>
    <n v="29750.2"/>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175"/>
    <x v="166"/>
    <x v="2"/>
    <n v="3699"/>
    <n v="4295"/>
    <n v="0.14000000000000001"/>
    <x v="0"/>
    <s v="5.0"/>
    <n v="26543"/>
    <n v="114002185"/>
    <x v="0"/>
    <n v="108826.29999999999"/>
    <n v="26547.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76"/>
    <x v="167"/>
    <x v="0"/>
    <n v="1149"/>
    <n v="1699"/>
    <n v="0.32"/>
    <x v="1"/>
    <s v="5.0"/>
    <n v="122478"/>
    <n v="208090122"/>
    <x v="0"/>
    <n v="514407.60000000003"/>
    <n v="12248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177"/>
    <x v="168"/>
    <x v="0"/>
    <n v="299"/>
    <n v="650"/>
    <n v="0.54"/>
    <x v="3"/>
    <s v="5.0"/>
    <n v="33176"/>
    <n v="21564400"/>
    <x v="0"/>
    <n v="149292"/>
    <n v="33180.5"/>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178"/>
    <x v="169"/>
    <x v="2"/>
    <n v="1499"/>
    <n v="1775"/>
    <n v="0.16"/>
    <x v="5"/>
    <s v="4.0"/>
    <n v="14667"/>
    <n v="26033925"/>
    <x v="0"/>
    <n v="57201.299999999996"/>
    <n v="14670.9"/>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79"/>
    <x v="170"/>
    <x v="1"/>
    <n v="299"/>
    <n v="499"/>
    <n v="0.4"/>
    <x v="1"/>
    <s v="5.0"/>
    <n v="24432"/>
    <n v="12191568"/>
    <x v="1"/>
    <n v="102614.40000000001"/>
    <n v="24436.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180"/>
    <x v="171"/>
    <x v="0"/>
    <n v="179"/>
    <n v="499"/>
    <n v="0.64"/>
    <x v="0"/>
    <s v="5.0"/>
    <n v="10174"/>
    <n v="5076826"/>
    <x v="1"/>
    <n v="41713.399999999994"/>
    <n v="10178.1"/>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181"/>
    <x v="172"/>
    <x v="0"/>
    <n v="599"/>
    <n v="895"/>
    <n v="0.33"/>
    <x v="4"/>
    <s v="5.0"/>
    <n v="61314"/>
    <n v="54876030"/>
    <x v="0"/>
    <n v="269781.60000000003"/>
    <n v="61318.400000000001"/>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
    <s v="https://m.media-amazon.com/images/W/WEBP_402378-T2/images/I/31y-oJ1XnqL._SX300_SY300_QL70_FMwebp_.jpg"/>
    <s v="https://www.amazon.in/Logitech-B170-Wireless-Mouse-Black/dp/B01J0XWYKQ/ref=sr_1_6?qid=1672902995&amp;s=computers&amp;sr=1-6"/>
  </r>
  <r>
    <x v="182"/>
    <x v="173"/>
    <x v="0"/>
    <n v="299"/>
    <n v="550"/>
    <n v="0.46"/>
    <x v="11"/>
    <s v="5.0"/>
    <n v="33434"/>
    <n v="18388700"/>
    <x v="0"/>
    <n v="153796.4"/>
    <n v="33438.6"/>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183"/>
    <x v="174"/>
    <x v="0"/>
    <n v="499"/>
    <n v="1100"/>
    <n v="0.55000000000000004"/>
    <x v="4"/>
    <s v="5.0"/>
    <n v="25177"/>
    <n v="27694700"/>
    <x v="0"/>
    <n v="110778.8"/>
    <n v="25181.4"/>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
    <s v="https://m.media-amazon.com/images/W/WEBP_402378-T2/images/I/41AcG6PavXL._SX300_SY300_QL70_FMwebp_.jpg"/>
    <s v="https://www.amazon.in/AmazonBasics-Feet-DisplayPort-Cable/dp/B01J8S6X2I/ref=sr_1_252?qid=1672909136&amp;s=electronics&amp;sr=1-252"/>
  </r>
  <r>
    <x v="184"/>
    <x v="175"/>
    <x v="0"/>
    <n v="5299"/>
    <n v="6355"/>
    <n v="0.17"/>
    <x v="5"/>
    <s v="4.0"/>
    <n v="8280"/>
    <n v="52619400"/>
    <x v="0"/>
    <n v="32292"/>
    <n v="8283.9"/>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
    <s v="https://m.media-amazon.com/images/I/31ejgWaEayL._SY300_SX300_QL70_FMwebp_.jpg"/>
    <s v="https://www.amazon.in/Canon-E477-Wireless-Efficient-Printer/dp/B01JOFKL0A/ref=sr_1_427?qid=1672903016&amp;s=computers&amp;sr=1-427"/>
  </r>
  <r>
    <x v="185"/>
    <x v="176"/>
    <x v="2"/>
    <n v="14499"/>
    <n v="23559"/>
    <n v="0.38"/>
    <x v="2"/>
    <s v="5.0"/>
    <n v="2026"/>
    <n v="47730534"/>
    <x v="0"/>
    <n v="8711.7999999999993"/>
    <n v="2030.3"/>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
    <s v="https://m.media-amazon.com/images/W/WEBP_402378-T2/images/I/317ja9m3iHL._SX300_SY300_QL70_FMwebp_.jpg"/>
    <s v="https://www.amazon.in/Philips-AeraSense-AC2887-20-Purifier/dp/B01KCSGBU2/ref=sr_1_249?qid=1672923605&amp;s=kitchen&amp;sr=1-249"/>
  </r>
  <r>
    <x v="186"/>
    <x v="177"/>
    <x v="0"/>
    <n v="899"/>
    <n v="1499"/>
    <n v="0.4"/>
    <x v="1"/>
    <s v="5.0"/>
    <n v="23174"/>
    <n v="34737826"/>
    <x v="0"/>
    <n v="97330.8"/>
    <n v="23178.2"/>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187"/>
    <x v="178"/>
    <x v="2"/>
    <n v="8799"/>
    <n v="11995"/>
    <n v="0.27"/>
    <x v="0"/>
    <s v="5.0"/>
    <n v="4157"/>
    <n v="49863215"/>
    <x v="0"/>
    <n v="17043.699999999997"/>
    <n v="4161.100000000000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
    <s v="https://m.media-amazon.com/images/W/WEBP_402378-T1/images/I/41YlkgRwHVL._SX300_SY300_QL70_FMwebp_.jpg"/>
    <s v="https://www.amazon.in/Philips-AC1215-20-Purifier-White/dp/B01L6MT7E0/ref=sr_1_231?qid=1672923603&amp;s=kitchen&amp;sr=1-231"/>
  </r>
  <r>
    <x v="188"/>
    <x v="179"/>
    <x v="2"/>
    <n v="2199"/>
    <n v="3045"/>
    <n v="0.28000000000000003"/>
    <x v="1"/>
    <s v="5.0"/>
    <n v="2686"/>
    <n v="8178870"/>
    <x v="0"/>
    <n v="11281.2"/>
    <n v="2690.2"/>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89"/>
    <x v="180"/>
    <x v="0"/>
    <n v="475"/>
    <n v="1500"/>
    <n v="0.68"/>
    <x v="1"/>
    <s v="5.0"/>
    <n v="64273"/>
    <n v="96409500"/>
    <x v="0"/>
    <n v="269946.60000000003"/>
    <n v="64277.2"/>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
    <s v="https://m.media-amazon.com/images/I/31febYa30qL._SX300_SY300_QL70_FMwebp_.jpg"/>
    <s v="https://www.amazon.in/HP-v236w-64GB-USB-Drive/dp/B01L8ZNWN2/ref=sr_1_21?qid=1672902995&amp;s=computers&amp;sr=1-21"/>
  </r>
  <r>
    <x v="190"/>
    <x v="181"/>
    <x v="0"/>
    <n v="349"/>
    <n v="899"/>
    <n v="0.61"/>
    <x v="0"/>
    <s v="5.0"/>
    <n v="14896"/>
    <n v="13391504"/>
    <x v="0"/>
    <n v="61073.599999999991"/>
    <n v="14900.1"/>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
    <s v="https://m.media-amazon.com/images/W/WEBP_402378-T1/images/I/31bCliyezAL._SX300_SY300_QL70_FMwebp_.jpg"/>
    <s v="https://www.amazon.in/AmazonBasics-USB-Type-C-Micro-B-Cable/dp/B01LONQBDG/ref=sr_1_458?qid=1672909147&amp;s=electronics&amp;sr=1-458"/>
  </r>
  <r>
    <x v="191"/>
    <x v="182"/>
    <x v="2"/>
    <n v="199"/>
    <n v="495"/>
    <n v="0.6"/>
    <x v="0"/>
    <s v="5.0"/>
    <n v="270563"/>
    <n v="133928685"/>
    <x v="1"/>
    <n v="1109308.2999999998"/>
    <n v="270567.09999999998"/>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192"/>
    <x v="183"/>
    <x v="2"/>
    <n v="998"/>
    <n v="1282"/>
    <n v="0.22"/>
    <x v="1"/>
    <s v="5.0"/>
    <n v="7274"/>
    <n v="9325268"/>
    <x v="0"/>
    <n v="30550.800000000003"/>
    <n v="7278.2"/>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93"/>
    <x v="184"/>
    <x v="0"/>
    <n v="449"/>
    <n v="1300"/>
    <n v="0.65"/>
    <x v="1"/>
    <s v="5.0"/>
    <n v="4959"/>
    <n v="6446700"/>
    <x v="0"/>
    <n v="20827.8"/>
    <n v="4963.2"/>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194"/>
    <x v="185"/>
    <x v="2"/>
    <n v="2199"/>
    <n v="3190"/>
    <n v="0.31"/>
    <x v="2"/>
    <s v="5.0"/>
    <n v="9650"/>
    <n v="30783500"/>
    <x v="0"/>
    <n v="41495"/>
    <n v="9654.2999999999993"/>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95"/>
    <x v="186"/>
    <x v="2"/>
    <n v="1400"/>
    <n v="2485"/>
    <n v="0.44"/>
    <x v="0"/>
    <s v="5.0"/>
    <n v="19998"/>
    <n v="49695030"/>
    <x v="0"/>
    <n v="81991.799999999988"/>
    <n v="20002.099999999999"/>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196"/>
    <x v="187"/>
    <x v="2"/>
    <n v="3711"/>
    <n v="4495"/>
    <n v="0.17"/>
    <x v="2"/>
    <s v="5.0"/>
    <n v="356"/>
    <n v="1600220"/>
    <x v="0"/>
    <n v="1530.8"/>
    <n v="360.3"/>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
    <s v="https://m.media-amazon.com/images/W/WEBP_402378-T2/images/I/41nYaR0z9fL._SX300_SY300_QL70_FMwebp_.jpg"/>
    <s v="https://www.amazon.in/Morphy-Richards-Aristo-PTC-Heater/dp/B01M265AAK/ref=sr_1_285?qid=1672923606&amp;s=kitchen&amp;sr=1-285"/>
  </r>
  <r>
    <x v="197"/>
    <x v="188"/>
    <x v="1"/>
    <n v="199"/>
    <n v="699"/>
    <n v="0.72"/>
    <x v="1"/>
    <s v="5.0"/>
    <n v="12153"/>
    <n v="8494947"/>
    <x v="0"/>
    <n v="51042.6"/>
    <n v="12157.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
    <s v="https://m.media-amazon.com/images/I/41da4tk7N+L._SY300_SX300_.jpg"/>
    <s v="https://www.amazon.in/TIZUM-Slim-1-5m-HDMI-Cable/dp/B01M4GGIVU/ref=sr_1_27?qid=1672909125&amp;s=electronics&amp;sr=1-27"/>
  </r>
  <r>
    <x v="198"/>
    <x v="189"/>
    <x v="1"/>
    <n v="379"/>
    <n v="999"/>
    <n v="0.62"/>
    <x v="1"/>
    <s v="5.0"/>
    <n v="12153"/>
    <n v="12140847"/>
    <x v="0"/>
    <n v="51042.6"/>
    <n v="12157.2"/>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
    <s v="https://m.media-amazon.com/images/I/51aZN040THL._SX300_SY300_QL70_FMwebp_.jpg"/>
    <s v="https://www.amazon.in/Tizum-10-2Gbps-Speed-Plated-Cable/dp/B01M5967SY/ref=sr_1_468?qid=1672909147&amp;s=electronics&amp;sr=1-468"/>
  </r>
  <r>
    <x v="199"/>
    <x v="190"/>
    <x v="2"/>
    <n v="1819"/>
    <n v="2490"/>
    <n v="0.27"/>
    <x v="4"/>
    <s v="5.0"/>
    <n v="7946"/>
    <n v="19785540"/>
    <x v="0"/>
    <n v="34962.400000000001"/>
    <n v="7950.4"/>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
    <s v="https://m.media-amazon.com/images/W/WEBP_402378-T2/images/I/31HSz-a5H3L._SX300_SY300_QL70_FMwebp_.jpg"/>
    <s v="https://www.amazon.in/Borosil-Plastic-Chefdelite-BCH20DBB21-Technology/dp/B01M5B0TPW/ref=sr_1_80?qid=1672923595&amp;s=kitchen&amp;sr=1-80"/>
  </r>
  <r>
    <x v="200"/>
    <x v="191"/>
    <x v="2"/>
    <n v="6549"/>
    <n v="13999"/>
    <n v="0.53"/>
    <x v="9"/>
    <s v="4.0"/>
    <n v="2961"/>
    <n v="41451039"/>
    <x v="0"/>
    <n v="11844"/>
    <n v="2965"/>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
    <s v="https://m.media-amazon.com/images/W/WEBP_402378-T1/images/I/31HzCDKv6ZL._SX300_SY300_QL70_FMwebp_.jpg"/>
    <s v="https://www.amazon.in/Morphy-Richards-OFR-09-2000-Watt/dp/B01M5F614J/ref=sr_1_29?qid=1672923591&amp;s=kitchen&amp;sr=1-29"/>
  </r>
  <r>
    <x v="201"/>
    <x v="192"/>
    <x v="2"/>
    <n v="2280"/>
    <n v="3045"/>
    <n v="0.25"/>
    <x v="0"/>
    <s v="5.0"/>
    <n v="4118"/>
    <n v="12539310"/>
    <x v="0"/>
    <n v="16883.8"/>
    <n v="4122.1000000000004"/>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
    <s v="https://m.media-amazon.com/images/I/41gzDxk4+kL._SY300_SX300_.jpg"/>
    <s v="https://www.amazon.in/Prestige-Delight-PRWO-1-Litre-Electric/dp/B01M6453MB/ref=sr_1_503?qid=1672923617&amp;s=kitchen&amp;sr=1-503"/>
  </r>
  <r>
    <x v="202"/>
    <x v="193"/>
    <x v="2"/>
    <n v="2249"/>
    <n v="3550"/>
    <n v="0.37"/>
    <x v="9"/>
    <s v="4.0"/>
    <n v="3973"/>
    <n v="14104150"/>
    <x v="0"/>
    <n v="15892"/>
    <n v="3977"/>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
    <s v="https://m.media-amazon.com/images/W/WEBP_402378-T2/images/I/21Kb8kWuKTL._SX300_SY300_QL70_FMwebp_.jpg"/>
    <s v="https://www.amazon.in/Allin-Exporters-Ultrasonic-Humidifier-Purifier/dp/B01M69WCZ6/ref=sr_1_293?qid=1672923606&amp;s=kitchen&amp;sr=1-293"/>
  </r>
  <r>
    <x v="203"/>
    <x v="194"/>
    <x v="0"/>
    <n v="799"/>
    <n v="1295"/>
    <n v="0.38"/>
    <x v="4"/>
    <s v="5.0"/>
    <n v="34852"/>
    <n v="45133340"/>
    <x v="0"/>
    <n v="153348.80000000002"/>
    <n v="34856.400000000001"/>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
    <s v="https://m.media-amazon.com/images/I/31ROHZJMEUL._SX300_SY300_QL70_FMwebp_.jpg"/>
    <s v="https://www.amazon.in/Logitech-Silent-Wireless-Mouse-Charcoal/dp/B01M72LILF/ref=sr_1_106?qid=1672903000&amp;s=computers&amp;sr=1-106"/>
  </r>
  <r>
    <x v="204"/>
    <x v="195"/>
    <x v="1"/>
    <n v="699"/>
    <n v="999"/>
    <n v="0.3"/>
    <x v="0"/>
    <s v="5.0"/>
    <n v="273189"/>
    <n v="272915811"/>
    <x v="0"/>
    <n v="1120074.8999999999"/>
    <n v="273193.09999999998"/>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
    <s v="https://m.media-amazon.com/images/I/3101FmUqUOL._SX300_SY300_QL70_FMwebp_.jpg"/>
    <s v="https://www.amazon.in/boAt-BassHeads-225-Special-Headphones/dp/B01MF8MB65/ref=sr_1_191?qid=1672903004&amp;s=computers&amp;sr=1-191"/>
  </r>
  <r>
    <x v="205"/>
    <x v="196"/>
    <x v="0"/>
    <n v="1295"/>
    <n v="1645"/>
    <n v="0.21"/>
    <x v="11"/>
    <s v="5.0"/>
    <n v="12375"/>
    <n v="20356875"/>
    <x v="0"/>
    <n v="56924.999999999993"/>
    <n v="12379.6"/>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
    <s v="https://m.media-amazon.com/images/W/WEBP_402378-T2/images/I/31+Svp6IjpL._SY300_SX300_.jpg"/>
    <s v="https://www.amazon.in/Logitech-Silent-Wireless-Mouse-Black/dp/B01MQ2A86A/ref=sr_1_333?qid=1672903011&amp;s=computers&amp;sr=1-333"/>
  </r>
  <r>
    <x v="206"/>
    <x v="197"/>
    <x v="2"/>
    <n v="749"/>
    <n v="1445"/>
    <n v="0.48"/>
    <x v="5"/>
    <s v="4.0"/>
    <n v="63350"/>
    <n v="91540750"/>
    <x v="0"/>
    <n v="247065"/>
    <n v="63353.9"/>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207"/>
    <x v="198"/>
    <x v="2"/>
    <n v="199"/>
    <n v="400"/>
    <n v="0.5"/>
    <x v="0"/>
    <s v="5.0"/>
    <n v="1379"/>
    <n v="551600"/>
    <x v="1"/>
    <n v="5653.9"/>
    <n v="1383.1"/>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208"/>
    <x v="199"/>
    <x v="2"/>
    <n v="688"/>
    <n v="747"/>
    <n v="0.08"/>
    <x v="3"/>
    <s v="5.0"/>
    <n v="2280"/>
    <n v="1703160"/>
    <x v="0"/>
    <n v="10260"/>
    <n v="2284.5"/>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209"/>
    <x v="200"/>
    <x v="2"/>
    <n v="549"/>
    <n v="1090"/>
    <n v="0.5"/>
    <x v="1"/>
    <s v="5.0"/>
    <n v="13029"/>
    <n v="14201610"/>
    <x v="0"/>
    <n v="54721.8"/>
    <n v="13033.2"/>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210"/>
    <x v="201"/>
    <x v="2"/>
    <n v="9590"/>
    <n v="15999"/>
    <n v="0.4"/>
    <x v="0"/>
    <s v="5.0"/>
    <n v="1017"/>
    <n v="16270983"/>
    <x v="0"/>
    <n v="4169.7"/>
    <n v="1021.1"/>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
    <s v="https://m.media-amazon.com/images/I/41PhEVR4X4L._SX300_SY300_QL70_FMwebp_.jpg"/>
    <s v="https://www.amazon.in/Bajaj-Majesty-Filled-Radiator-Heater/dp/B01N1XVVLC/ref=sr_1_125?qid=1672923597&amp;s=kitchen&amp;sr=1-125"/>
  </r>
  <r>
    <x v="211"/>
    <x v="202"/>
    <x v="0"/>
    <n v="1495"/>
    <n v="1995"/>
    <n v="0.25"/>
    <x v="2"/>
    <s v="5.0"/>
    <n v="7241"/>
    <n v="14445795"/>
    <x v="0"/>
    <n v="31136.3"/>
    <n v="7245.3"/>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212"/>
    <x v="203"/>
    <x v="2"/>
    <n v="559"/>
    <n v="1010"/>
    <n v="0.45"/>
    <x v="0"/>
    <s v="5.0"/>
    <n v="17325"/>
    <n v="17498250"/>
    <x v="0"/>
    <n v="71032.5"/>
    <n v="17329.099999999999"/>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213"/>
    <x v="204"/>
    <x v="0"/>
    <n v="579"/>
    <n v="1400"/>
    <n v="0.59"/>
    <x v="2"/>
    <s v="5.0"/>
    <n v="189104"/>
    <n v="264745600"/>
    <x v="0"/>
    <n v="813147.2"/>
    <n v="189108.3"/>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
    <s v="https://m.media-amazon.com/images/I/41sAt4BZydL._SX300_SY300_QL70_FMwebp_.jpg"/>
    <s v="https://www.amazon.in/SanDisk-Ultra-Dual-64GB-Drive/dp/B01N6LU1VF/ref=sr_1_145?qid=1672903002&amp;s=computers&amp;sr=1-145"/>
  </r>
  <r>
    <x v="214"/>
    <x v="205"/>
    <x v="1"/>
    <n v="230"/>
    <n v="499"/>
    <n v="0.54"/>
    <x v="6"/>
    <s v="4.0"/>
    <n v="2960"/>
    <n v="1477040"/>
    <x v="1"/>
    <n v="10952"/>
    <n v="2963.7"/>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215"/>
    <x v="206"/>
    <x v="0"/>
    <n v="770"/>
    <n v="1547"/>
    <n v="0.5"/>
    <x v="2"/>
    <s v="5.0"/>
    <n v="2585"/>
    <n v="3998995"/>
    <x v="0"/>
    <n v="11115.5"/>
    <n v="2589.3000000000002"/>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216"/>
    <x v="207"/>
    <x v="2"/>
    <n v="499"/>
    <n v="999"/>
    <n v="0.5"/>
    <x v="0"/>
    <s v="5.0"/>
    <n v="4859"/>
    <n v="4854141"/>
    <x v="0"/>
    <n v="19921.899999999998"/>
    <n v="4863.1000000000004"/>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
    <s v="https://m.media-amazon.com/images/W/WEBP_402378-T1/images/I/51MWh9t3Z2L._SX300_SY300_QL70_FMwebp_.jpg"/>
    <s v="https://www.amazon.in/SHOP-Plastic-Sweaters-Blankets-Multicolour/dp/B01NCVJMKX/ref=sr_1_23?qid=1672923591&amp;s=kitchen&amp;sr=1-23"/>
  </r>
  <r>
    <x v="217"/>
    <x v="208"/>
    <x v="0"/>
    <n v="4449"/>
    <n v="5734"/>
    <n v="0.22"/>
    <x v="4"/>
    <s v="5.0"/>
    <n v="25006"/>
    <n v="143384404"/>
    <x v="0"/>
    <n v="110026.40000000001"/>
    <n v="25010.400000000001"/>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218"/>
    <x v="209"/>
    <x v="1"/>
    <n v="439"/>
    <n v="758"/>
    <n v="0.42"/>
    <x v="1"/>
    <s v="5.0"/>
    <n v="4296"/>
    <n v="3256368"/>
    <x v="0"/>
    <n v="18043.2"/>
    <n v="4300.2"/>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19"/>
    <x v="210"/>
    <x v="1"/>
    <n v="7999"/>
    <n v="15999"/>
    <n v="0.5"/>
    <x v="10"/>
    <s v="4.0"/>
    <n v="3022"/>
    <n v="48348978"/>
    <x v="0"/>
    <n v="11483.6"/>
    <n v="3025.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20"/>
    <x v="211"/>
    <x v="2"/>
    <n v="308"/>
    <n v="499"/>
    <n v="0.38"/>
    <x v="5"/>
    <s v="4.0"/>
    <n v="4584"/>
    <n v="2287416"/>
    <x v="1"/>
    <n v="17877.599999999999"/>
    <n v="4587.899999999999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221"/>
    <x v="212"/>
    <x v="2"/>
    <n v="1099"/>
    <n v="1795"/>
    <n v="0.39"/>
    <x v="1"/>
    <s v="5.0"/>
    <n v="4244"/>
    <n v="7617980"/>
    <x v="0"/>
    <n v="17824.8"/>
    <n v="4248.2"/>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222"/>
    <x v="213"/>
    <x v="1"/>
    <n v="209"/>
    <n v="600"/>
    <n v="0.65"/>
    <x v="4"/>
    <s v="5.0"/>
    <n v="18872"/>
    <n v="11323200"/>
    <x v="0"/>
    <n v="83036.800000000003"/>
    <n v="18876.400000000001"/>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23"/>
    <x v="214"/>
    <x v="1"/>
    <n v="571"/>
    <n v="999"/>
    <n v="0.43"/>
    <x v="2"/>
    <s v="5.0"/>
    <n v="38221"/>
    <n v="38182779"/>
    <x v="0"/>
    <n v="164350.29999999999"/>
    <n v="38225.300000000003"/>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224"/>
    <x v="215"/>
    <x v="2"/>
    <n v="149"/>
    <n v="300"/>
    <n v="0.5"/>
    <x v="0"/>
    <s v="5.0"/>
    <n v="4074"/>
    <n v="1222200"/>
    <x v="1"/>
    <n v="16703.399999999998"/>
    <n v="4078.1"/>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225"/>
    <x v="216"/>
    <x v="2"/>
    <n v="5890"/>
    <n v="7506"/>
    <n v="0.22"/>
    <x v="3"/>
    <s v="5.0"/>
    <n v="7241"/>
    <n v="54350946"/>
    <x v="0"/>
    <n v="32584.5"/>
    <n v="7245.5"/>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
    <s v="https://m.media-amazon.com/images/W/WEBP_402378-T1/images/I/413KQ6Ch61L._SX300_SY300_QL70_FMwebp_.jpg"/>
    <s v="https://www.amazon.in/Sujata-Powermatic-Watts-Juicer-Grinder/dp/B071113J7M/ref=sr_1_262?qid=1672923605&amp;s=kitchen&amp;sr=1-262"/>
  </r>
  <r>
    <x v="226"/>
    <x v="217"/>
    <x v="0"/>
    <n v="179"/>
    <n v="500"/>
    <n v="0.64"/>
    <x v="1"/>
    <s v="5.0"/>
    <n v="92595"/>
    <n v="46297500"/>
    <x v="1"/>
    <n v="388899"/>
    <n v="92599.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
    <s v="https://m.media-amazon.com/images/W/WEBP_402378-T1/images/I/31iESA2h2gL._SY300_SX300_QL70_FMwebp_.jpg"/>
    <s v="https://www.amazon.in/AmazonBasics-Micro-Charging-Android-Phones/dp/B0711PVX6Z/ref=sr_1_55?qid=1672909126&amp;s=electronics&amp;sr=1-55"/>
  </r>
  <r>
    <x v="227"/>
    <x v="218"/>
    <x v="1"/>
    <n v="598"/>
    <n v="4999"/>
    <n v="0.88"/>
    <x v="1"/>
    <s v="5.0"/>
    <n v="910"/>
    <n v="4549090"/>
    <x v="0"/>
    <n v="3822"/>
    <n v="914.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19"/>
    <x v="2"/>
    <n v="2899"/>
    <n v="5500"/>
    <n v="0.47"/>
    <x v="10"/>
    <s v="4.0"/>
    <n v="8958"/>
    <n v="49269000"/>
    <x v="0"/>
    <n v="34040.400000000001"/>
    <n v="8961.7999999999993"/>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
    <s v="https://m.media-amazon.com/images/I/51i84+E-LgL._SY300_SX300_.jpg"/>
    <s v="https://www.amazon.in/Wonderchef-Nutri-Blend-63152293-400-Watt-Grinder/dp/B071R3LHFM/ref=sr_1_255?qid=1672923605&amp;s=kitchen&amp;sr=1-255"/>
  </r>
  <r>
    <x v="229"/>
    <x v="220"/>
    <x v="0"/>
    <n v="349"/>
    <n v="699"/>
    <n v="0.5"/>
    <x v="2"/>
    <s v="5.0"/>
    <n v="20850"/>
    <n v="14574150"/>
    <x v="0"/>
    <n v="89655"/>
    <n v="20854.3"/>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230"/>
    <x v="221"/>
    <x v="1"/>
    <n v="399"/>
    <n v="399"/>
    <n v="0"/>
    <x v="5"/>
    <s v="4.0"/>
    <n v="1951"/>
    <n v="778449"/>
    <x v="1"/>
    <n v="7608.9"/>
    <n v="195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231"/>
    <x v="222"/>
    <x v="2"/>
    <n v="2095"/>
    <n v="2095"/>
    <n v="0"/>
    <x v="3"/>
    <s v="5.0"/>
    <n v="7949"/>
    <n v="16653155"/>
    <x v="0"/>
    <n v="35770.5"/>
    <n v="7953.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232"/>
    <x v="223"/>
    <x v="1"/>
    <n v="365"/>
    <n v="999"/>
    <n v="0.63"/>
    <x v="0"/>
    <s v="5.0"/>
    <n v="363711"/>
    <n v="363347289"/>
    <x v="0"/>
    <n v="1491215.0999999999"/>
    <n v="363715.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233"/>
    <x v="224"/>
    <x v="0"/>
    <n v="657"/>
    <n v="999"/>
    <n v="0.34"/>
    <x v="2"/>
    <s v="5.0"/>
    <n v="13944"/>
    <n v="13930056"/>
    <x v="0"/>
    <n v="59959.199999999997"/>
    <n v="13948.3"/>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s v="https://m.media-amazon.com/images/I/31EDDF4uNtL._SX300_SY300_QL70_FMwebp_.jpg"/>
    <s v="https://www.amazon.in/ORICO-2577U3-BK-Enclosure-Capacity-Business/dp/B07222HQKP/ref=sr_1_423?qid=1672903016&amp;s=computers&amp;sr=1-423"/>
  </r>
  <r>
    <x v="234"/>
    <x v="217"/>
    <x v="0"/>
    <n v="199"/>
    <n v="395"/>
    <n v="0.5"/>
    <x v="1"/>
    <s v="5.0"/>
    <n v="92595"/>
    <n v="36575025"/>
    <x v="1"/>
    <n v="388899"/>
    <n v="92599.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
    <s v="https://m.media-amazon.com/images/W/WEBP_402378-T1/images/I/31nrDWDT8+L._SX300_SY300_.jpg"/>
    <s v="https://www.amazon.in/AmazonBasics-Micro-Charging-Android-Phones/dp/B07232M876/ref=sr_1_53?qid=1672909126&amp;s=electronics&amp;sr=1-53"/>
  </r>
  <r>
    <x v="235"/>
    <x v="225"/>
    <x v="2"/>
    <n v="8999"/>
    <n v="9995"/>
    <n v="0.1"/>
    <x v="4"/>
    <s v="5.0"/>
    <n v="17994"/>
    <n v="179850030"/>
    <x v="0"/>
    <n v="79173.600000000006"/>
    <n v="17998.400000000001"/>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
    <s v="https://m.media-amazon.com/images/I/41xQDop2T5L._SX300_SY300_QL70_FMwebp_.jpg"/>
    <s v="https://www.amazon.in/Philips-PowerPro-FC9352-01-Compact/dp/B072J83V9W/ref=sr_1_146?qid=1672923597&amp;s=kitchen&amp;sr=1-146"/>
  </r>
  <r>
    <x v="236"/>
    <x v="226"/>
    <x v="2"/>
    <n v="8886"/>
    <n v="11850"/>
    <n v="0.25"/>
    <x v="1"/>
    <s v="5.0"/>
    <n v="3065"/>
    <n v="36320250"/>
    <x v="0"/>
    <n v="12873"/>
    <n v="3069.2"/>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s v="https://m.media-amazon.com/images/W/WEBP_402378-T1/images/I/41tcKYuBPSL._SX300_SY300_QL70_FMwebp_.jpg"/>
    <s v="https://www.amazon.in/American-Micronic-AMI-VCD21-1600WDx-Wet-1600Watts-21-litres-Stainless/dp/B072NCN9M4/ref=sr_1_317?qid=1672923607&amp;s=kitchen&amp;sr=1-317"/>
  </r>
  <r>
    <x v="237"/>
    <x v="227"/>
    <x v="0"/>
    <n v="289"/>
    <n v="590"/>
    <n v="0.51"/>
    <x v="4"/>
    <s v="5.0"/>
    <n v="25886"/>
    <n v="15272740"/>
    <x v="0"/>
    <n v="113898.40000000001"/>
    <n v="25890.400000000001"/>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
    <s v="https://m.media-amazon.com/images/W/WEBP_402378-T1/images/I/41NF7VStoSL._SX300_SY300_QL70_FMwebp_.jpg"/>
    <s v="https://www.amazon.in/Lenovo-GX30M39704-300-USB-Mouse/dp/B073BRXPZX/ref=sr_1_226?qid=1672903006&amp;s=computers&amp;sr=1-226"/>
  </r>
  <r>
    <x v="238"/>
    <x v="228"/>
    <x v="1"/>
    <n v="349"/>
    <n v="999"/>
    <n v="0.65"/>
    <x v="5"/>
    <s v="4.0"/>
    <n v="46399"/>
    <n v="46352601"/>
    <x v="0"/>
    <n v="180956.1"/>
    <n v="46402.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s v="https://m.media-amazon.com/images/I/41ZK4aM4zgL._SX300_SY300_QL70_ML2_.jpg"/>
    <s v="https://www.amazon.in/Adjustable-Holder-Universal-Windshield-Smartphones/dp/B0746JGVDS/ref=sr_1_26?qid=1672895755&amp;s=electronics&amp;sr=1-26"/>
  </r>
  <r>
    <x v="239"/>
    <x v="229"/>
    <x v="3"/>
    <n v="341"/>
    <n v="450"/>
    <n v="0.24"/>
    <x v="2"/>
    <s v="5.0"/>
    <n v="2493"/>
    <n v="1121850"/>
    <x v="1"/>
    <n v="10719.9"/>
    <n v="2497.3000000000002"/>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240"/>
    <x v="230"/>
    <x v="2"/>
    <n v="2742"/>
    <n v="3995"/>
    <n v="0.31"/>
    <x v="4"/>
    <s v="5.0"/>
    <n v="11148"/>
    <n v="44536260"/>
    <x v="0"/>
    <n v="49051.200000000004"/>
    <n v="11152.4"/>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
    <s v="https://m.media-amazon.com/images/W/WEBP_402378-T2/images/I/41QEK7WRJbL._SX300_SY300_QL70_FMwebp_.jpg"/>
    <s v="https://www.amazon.in/Inalsa-Robot-1000-800-Watt-Blender/dp/B0747VDH9L/ref=sr_1_269?qid=1672923605&amp;s=kitchen&amp;sr=1-269"/>
  </r>
  <r>
    <x v="241"/>
    <x v="231"/>
    <x v="1"/>
    <n v="1549"/>
    <n v="2495"/>
    <n v="0.38"/>
    <x v="4"/>
    <s v="5.0"/>
    <n v="15137"/>
    <n v="37766815"/>
    <x v="0"/>
    <n v="66602.8"/>
    <n v="15141.4"/>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s v="https://m.media-amazon.com/images/I/41NJeh+qQRL._SY300_SX300_.jpg"/>
    <s v="https://www.amazon.in/Digitek-DTR-550-LW-Tripod/dp/B074CWD7MS/ref=sr_1_124?qid=1672903001&amp;s=computers&amp;sr=1-124"/>
  </r>
  <r>
    <x v="242"/>
    <x v="232"/>
    <x v="3"/>
    <n v="440"/>
    <n v="440"/>
    <n v="0"/>
    <x v="3"/>
    <s v="5.0"/>
    <n v="8610"/>
    <n v="3788400"/>
    <x v="1"/>
    <n v="38745"/>
    <n v="8614.5"/>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243"/>
    <x v="233"/>
    <x v="0"/>
    <n v="1699"/>
    <n v="3999"/>
    <n v="0.57999999999999996"/>
    <x v="1"/>
    <s v="5.0"/>
    <n v="25488"/>
    <n v="101926512"/>
    <x v="0"/>
    <n v="107049.60000000001"/>
    <n v="25492.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
    <s v="https://m.media-amazon.com/images/W/WEBP_402378-T1/images/I/41n2MqMIH5L._SX300_SY300_QL70_FMwebp_.jpg"/>
    <s v="https://www.amazon.in/Redgear-Pro-Wireless-Gamepad-Black/dp/B0756CLQWL/ref=sr_1_162?qid=1672903002&amp;s=computers&amp;sr=1-162"/>
  </r>
  <r>
    <x v="244"/>
    <x v="234"/>
    <x v="2"/>
    <n v="3249"/>
    <n v="6295"/>
    <n v="0.48"/>
    <x v="5"/>
    <s v="4.0"/>
    <n v="43070"/>
    <n v="271125650"/>
    <x v="0"/>
    <n v="167973"/>
    <n v="43073.9"/>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245"/>
    <x v="235"/>
    <x v="2"/>
    <n v="3180"/>
    <n v="5295"/>
    <n v="0.4"/>
    <x v="1"/>
    <s v="5.0"/>
    <n v="6919"/>
    <n v="36636105"/>
    <x v="0"/>
    <n v="29059.800000000003"/>
    <n v="6923.2"/>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246"/>
    <x v="236"/>
    <x v="1"/>
    <n v="399"/>
    <n v="999"/>
    <n v="0.6"/>
    <x v="9"/>
    <s v="4.0"/>
    <n v="1236"/>
    <n v="1234764"/>
    <x v="0"/>
    <n v="4944"/>
    <n v="1240"/>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7"/>
    <x v="237"/>
    <x v="0"/>
    <n v="1529"/>
    <n v="2399"/>
    <n v="0.36"/>
    <x v="2"/>
    <s v="5.0"/>
    <n v="68409"/>
    <n v="164113191"/>
    <x v="0"/>
    <n v="294158.7"/>
    <n v="68413.3"/>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
    <s v="https://m.media-amazon.com/images/W/WEBP_402378-T1/images/I/41c7bJo7ooL._SX300_SY300_QL70_FMwebp_.jpg"/>
    <s v="https://www.amazon.in/TP-Link-Archer-C20-Wireless-Router/dp/B0759QMF85/ref=sr_1_187?qid=1672903004&amp;s=computers&amp;sr=1-187"/>
  </r>
  <r>
    <x v="248"/>
    <x v="238"/>
    <x v="1"/>
    <n v="1500"/>
    <n v="1500"/>
    <n v="0"/>
    <x v="4"/>
    <s v="5.0"/>
    <n v="25996"/>
    <n v="38994000"/>
    <x v="0"/>
    <n v="114382.40000000001"/>
    <n v="26000.400000000001"/>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249"/>
    <x v="239"/>
    <x v="2"/>
    <n v="3199"/>
    <n v="4999"/>
    <n v="0.36"/>
    <x v="9"/>
    <s v="4.0"/>
    <n v="20869"/>
    <n v="104324131"/>
    <x v="0"/>
    <n v="83476"/>
    <n v="20873"/>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250"/>
    <x v="240"/>
    <x v="2"/>
    <n v="979"/>
    <n v="1395"/>
    <n v="0.3"/>
    <x v="1"/>
    <s v="5.0"/>
    <n v="15252"/>
    <n v="21276540"/>
    <x v="0"/>
    <n v="64058.400000000001"/>
    <n v="15256.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251"/>
    <x v="241"/>
    <x v="2"/>
    <n v="5490"/>
    <n v="7200"/>
    <n v="0.24"/>
    <x v="3"/>
    <s v="5.0"/>
    <n v="1408"/>
    <n v="10137600"/>
    <x v="0"/>
    <n v="6336"/>
    <n v="1412.5"/>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252"/>
    <x v="242"/>
    <x v="1"/>
    <n v="917"/>
    <n v="2299"/>
    <n v="0.6"/>
    <x v="1"/>
    <s v="5.0"/>
    <n v="3300"/>
    <n v="7586700"/>
    <x v="0"/>
    <n v="13860"/>
    <n v="3304.2"/>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53"/>
    <x v="243"/>
    <x v="1"/>
    <n v="269"/>
    <n v="650"/>
    <n v="0.59"/>
    <x v="4"/>
    <s v="5.0"/>
    <n v="35877"/>
    <n v="23320050"/>
    <x v="0"/>
    <n v="157858.80000000002"/>
    <n v="35881.4"/>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54"/>
    <x v="244"/>
    <x v="2"/>
    <n v="1799"/>
    <n v="1950"/>
    <n v="0.08"/>
    <x v="5"/>
    <s v="4.0"/>
    <n v="1888"/>
    <n v="3681600"/>
    <x v="0"/>
    <n v="7363.2"/>
    <n v="1891.9"/>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
    <s v="https://m.media-amazon.com/images/I/41EI+3OYGaL._SY300_SX300_.jpg"/>
    <s v="https://www.amazon.in/Kent-Alkaline-Filter-Pitcher-3-5-litres/dp/B0762HXMTF/ref=sr_1_410?qid=1672923612&amp;s=kitchen&amp;sr=1-410"/>
  </r>
  <r>
    <x v="255"/>
    <x v="245"/>
    <x v="2"/>
    <n v="1099"/>
    <n v="1499"/>
    <n v="0.27"/>
    <x v="0"/>
    <s v="5.0"/>
    <n v="4401"/>
    <n v="6597099"/>
    <x v="0"/>
    <n v="18044.099999999999"/>
    <n v="4405.1000000000004"/>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s v="https://m.media-amazon.com/images/I/41Lfns2oFNL._SX300_SY300_QL70_FMwebp_.jpg"/>
    <s v="https://www.amazon.in/InstaCuppa-Handheld-Operated-Electric-Stainless/dp/B0763K5HLQ/ref=sr_1_350?qid=1672923610&amp;s=kitchen&amp;sr=1-350"/>
  </r>
  <r>
    <x v="256"/>
    <x v="246"/>
    <x v="0"/>
    <n v="199"/>
    <n v="599"/>
    <n v="0.67"/>
    <x v="3"/>
    <s v="5.0"/>
    <n v="13568"/>
    <n v="8127232"/>
    <x v="0"/>
    <n v="61056"/>
    <n v="13572.5"/>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257"/>
    <x v="247"/>
    <x v="5"/>
    <n v="798"/>
    <n v="1995"/>
    <n v="0.6"/>
    <x v="9"/>
    <s v="4.0"/>
    <n v="68664"/>
    <n v="136984680"/>
    <x v="0"/>
    <n v="274656"/>
    <n v="68668"/>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
    <s v="https://m.media-amazon.com/images/I/41UYenF+lnL._SX300_SY300_.jpg"/>
    <s v="https://www.amazon.in/Boya-Omnidirectional-Lavalier-Condenser-Microphone/dp/B076B8G5D8/ref=sr_1_32?qid=1672902996&amp;s=computers&amp;sr=1-32"/>
  </r>
  <r>
    <x v="258"/>
    <x v="248"/>
    <x v="2"/>
    <n v="457"/>
    <n v="799"/>
    <n v="0.43"/>
    <x v="2"/>
    <s v="5.0"/>
    <n v="1868"/>
    <n v="1492532"/>
    <x v="0"/>
    <n v="8032.4"/>
    <n v="1872.3"/>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259"/>
    <x v="249"/>
    <x v="2"/>
    <n v="2790"/>
    <n v="4890"/>
    <n v="0.43"/>
    <x v="5"/>
    <s v="4.0"/>
    <n v="588"/>
    <n v="2875320"/>
    <x v="0"/>
    <n v="2293.1999999999998"/>
    <n v="591.9"/>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
    <s v="https://m.media-amazon.com/images/W/WEBP_402378-T1/images/I/21vWJo4CXKL._SX300_SY300_QL70_FMwebp_.jpg"/>
    <s v="https://www.amazon.in/Orient-Electric-Aura-Neo-IWAN03WSM3/dp/B077BTLQ67/ref=sr_1_374?qid=1672923611&amp;s=kitchen&amp;sr=1-374"/>
  </r>
  <r>
    <x v="260"/>
    <x v="250"/>
    <x v="0"/>
    <n v="329"/>
    <n v="399"/>
    <n v="0.18"/>
    <x v="7"/>
    <s v="4.0"/>
    <n v="33735"/>
    <n v="13460265"/>
    <x v="1"/>
    <n v="121446"/>
    <n v="33738.6"/>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261"/>
    <x v="251"/>
    <x v="0"/>
    <n v="299"/>
    <n v="999"/>
    <n v="0.7"/>
    <x v="2"/>
    <s v="5.0"/>
    <n v="20850"/>
    <n v="20829150"/>
    <x v="0"/>
    <n v="89655"/>
    <n v="20854.3"/>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262"/>
    <x v="252"/>
    <x v="0"/>
    <n v="299"/>
    <n v="799"/>
    <n v="0.63"/>
    <x v="1"/>
    <s v="5.0"/>
    <n v="94363"/>
    <n v="75396037"/>
    <x v="0"/>
    <n v="396324.60000000003"/>
    <n v="94367.2"/>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263"/>
    <x v="253"/>
    <x v="1"/>
    <n v="699"/>
    <n v="1199"/>
    <n v="0.42"/>
    <x v="9"/>
    <s v="4.0"/>
    <n v="14404"/>
    <n v="17270396"/>
    <x v="0"/>
    <n v="57616"/>
    <n v="14408"/>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264"/>
    <x v="254"/>
    <x v="2"/>
    <n v="3658"/>
    <n v="5156"/>
    <n v="0.28999999999999998"/>
    <x v="5"/>
    <s v="4.0"/>
    <n v="12837"/>
    <n v="66187572"/>
    <x v="0"/>
    <n v="50064.299999999996"/>
    <n v="12840.9"/>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265"/>
    <x v="255"/>
    <x v="0"/>
    <n v="3303"/>
    <n v="4699"/>
    <n v="0.3"/>
    <x v="4"/>
    <s v="5.0"/>
    <n v="13544"/>
    <n v="63643256"/>
    <x v="0"/>
    <n v="59593.600000000006"/>
    <n v="13548.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266"/>
    <x v="256"/>
    <x v="2"/>
    <n v="2599"/>
    <n v="4560"/>
    <n v="0.43"/>
    <x v="4"/>
    <s v="5.0"/>
    <n v="646"/>
    <n v="2945760"/>
    <x v="0"/>
    <n v="2842.4"/>
    <n v="650.4"/>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267"/>
    <x v="257"/>
    <x v="2"/>
    <n v="3600"/>
    <n v="6190"/>
    <n v="0.42"/>
    <x v="2"/>
    <s v="5.0"/>
    <n v="11924"/>
    <n v="73809560"/>
    <x v="0"/>
    <n v="51273.2"/>
    <n v="11928.3"/>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
    <s v="https://m.media-amazon.com/images/W/WEBP_402378-T1/images/I/31991seDfcL._SY300_SX300_QL70_FMwebp_.jpg"/>
    <s v="https://www.amazon.in/Havells-Instanio-3-Litre-Instant-Geyser/dp/B078JDNZJ8/ref=sr_1_28?qid=1672923591&amp;s=kitchen&amp;sr=1-28"/>
  </r>
  <r>
    <x v="268"/>
    <x v="257"/>
    <x v="2"/>
    <n v="3645"/>
    <n v="6070"/>
    <n v="0.4"/>
    <x v="1"/>
    <s v="5.0"/>
    <n v="561"/>
    <n v="3405270"/>
    <x v="0"/>
    <n v="2356.2000000000003"/>
    <n v="565.20000000000005"/>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
    <s v="https://m.media-amazon.com/images/W/WEBP_402378-T2/images/I/31991seDfcL._SY300_SX300_QL70_FMwebp_.jpg"/>
    <s v="https://www.amazon.in/Havells-Instanio-3-Litre-Instant-Geyser/dp/B078JF6X9B/ref=sr_1_347?qid=1672923610&amp;s=kitchen&amp;sr=1-347"/>
  </r>
  <r>
    <x v="269"/>
    <x v="258"/>
    <x v="2"/>
    <n v="6120"/>
    <n v="8073"/>
    <n v="0.24"/>
    <x v="11"/>
    <s v="5.0"/>
    <n v="2751"/>
    <n v="22208823"/>
    <x v="0"/>
    <n v="12654.599999999999"/>
    <n v="2755.6"/>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270"/>
    <x v="259"/>
    <x v="2"/>
    <n v="2499"/>
    <n v="3945"/>
    <n v="0.37"/>
    <x v="10"/>
    <s v="4.0"/>
    <n v="2732"/>
    <n v="10777740"/>
    <x v="0"/>
    <n v="10381.6"/>
    <n v="2735.8"/>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271"/>
    <x v="260"/>
    <x v="2"/>
    <n v="749"/>
    <n v="1111"/>
    <n v="0.33"/>
    <x v="1"/>
    <s v="5.0"/>
    <n v="35693"/>
    <n v="39654923"/>
    <x v="0"/>
    <n v="149910.6"/>
    <n v="35697.199999999997"/>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272"/>
    <x v="261"/>
    <x v="1"/>
    <n v="849"/>
    <n v="2490"/>
    <n v="0.66"/>
    <x v="1"/>
    <s v="5.0"/>
    <n v="91188"/>
    <n v="227058120"/>
    <x v="0"/>
    <n v="382989.60000000003"/>
    <n v="91192.2"/>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
    <s v="https://m.media-amazon.com/images/W/WEBP_402378-T1/images/I/41ZeJ53ij3L._SX300_SY300_QL70_FMwebp_.jpg"/>
    <s v="https://www.amazon.in/Heads-900-Wired-Headphones-White/dp/B078W65FJ7/ref=sr_1_493?qid=1672903019&amp;s=computers&amp;sr=1-493"/>
  </r>
  <r>
    <x v="273"/>
    <x v="262"/>
    <x v="2"/>
    <n v="1110"/>
    <n v="1599"/>
    <n v="0.31"/>
    <x v="2"/>
    <s v="5.0"/>
    <n v="4022"/>
    <n v="6431178"/>
    <x v="0"/>
    <n v="17294.599999999999"/>
    <n v="4026.3"/>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274"/>
    <x v="263"/>
    <x v="2"/>
    <n v="600"/>
    <n v="640"/>
    <n v="0.06"/>
    <x v="10"/>
    <s v="4.0"/>
    <n v="2593"/>
    <n v="1659520"/>
    <x v="0"/>
    <n v="9853.4"/>
    <n v="2596.8000000000002"/>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
    <s v="https://m.media-amazon.com/images/I/313Cd59228L._SX300_SY300_QL70_FMwebp_.jpg"/>
    <s v="https://www.amazon.in/Prestige-PSWP-2-0-Purifier-Cartridge/dp/B078XFKBZL/ref=sr_1_284_mod_primary_new?qid=1672923606&amp;s=kitchen&amp;sbo=RZvfv%2F%2FHxDF%2BO5021pAnSA%3D%3D&amp;sr=1-284"/>
  </r>
  <r>
    <x v="275"/>
    <x v="264"/>
    <x v="0"/>
    <n v="299"/>
    <n v="799"/>
    <n v="0.63"/>
    <x v="1"/>
    <s v="5.0"/>
    <n v="2117"/>
    <n v="1691483"/>
    <x v="0"/>
    <n v="8891.4"/>
    <n v="2121.1999999999998"/>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76"/>
    <x v="265"/>
    <x v="1"/>
    <n v="1599"/>
    <n v="2999"/>
    <n v="0.47"/>
    <x v="1"/>
    <s v="5.0"/>
    <n v="2727"/>
    <n v="8178273"/>
    <x v="0"/>
    <n v="11453.4"/>
    <n v="2731.2"/>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277"/>
    <x v="266"/>
    <x v="2"/>
    <n v="999"/>
    <n v="1560"/>
    <n v="0.36"/>
    <x v="7"/>
    <s v="4.0"/>
    <n v="4881"/>
    <n v="7614360"/>
    <x v="0"/>
    <n v="17571.600000000002"/>
    <n v="4884.6000000000004"/>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278"/>
    <x v="267"/>
    <x v="0"/>
    <n v="1889"/>
    <n v="2699"/>
    <n v="0.3"/>
    <x v="2"/>
    <s v="5.0"/>
    <n v="17394"/>
    <n v="46946406"/>
    <x v="0"/>
    <n v="74794.2"/>
    <n v="17398.3"/>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
    <s v="https://m.media-amazon.com/images/W/WEBP_402378-T1/images/I/41lS2bd15fL._SX300_SY300_QL70_FMwebp_.jpg"/>
    <s v="https://www.amazon.in/Portronics-POR-895-Adjustable-Laptop-Table/dp/B0798PJPCL/ref=sr_1_249?qid=1672903007&amp;s=computers&amp;sr=1-249"/>
  </r>
  <r>
    <x v="279"/>
    <x v="268"/>
    <x v="0"/>
    <n v="1990"/>
    <n v="2999"/>
    <n v="0.34"/>
    <x v="2"/>
    <s v="5.0"/>
    <n v="14237"/>
    <n v="42696763"/>
    <x v="0"/>
    <n v="61219.1"/>
    <n v="14241.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
    <s v="https://m.media-amazon.com/images/W/WEBP_402378-T1/images/I/41Gt21tmhTL._SX300_SY300_QL70_FMwebp_.jpg"/>
    <s v="https://www.amazon.in/Redgear-Cosmo-7-1-Headphones-Controller/dp/B079S811J3/ref=sr_1_429?qid=1672903016&amp;s=computers&amp;sr=1-429"/>
  </r>
  <r>
    <x v="280"/>
    <x v="269"/>
    <x v="0"/>
    <n v="139"/>
    <n v="299"/>
    <n v="0.54"/>
    <x v="10"/>
    <s v="4.0"/>
    <n v="3044"/>
    <n v="910156"/>
    <x v="1"/>
    <n v="11567.199999999999"/>
    <n v="3047.8"/>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281"/>
    <x v="270"/>
    <x v="1"/>
    <n v="179"/>
    <n v="799"/>
    <n v="0.78"/>
    <x v="6"/>
    <s v="4.0"/>
    <n v="2201"/>
    <n v="1758599"/>
    <x v="0"/>
    <n v="8143.7000000000007"/>
    <n v="2204.6999999999998"/>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282"/>
    <x v="271"/>
    <x v="2"/>
    <n v="1456"/>
    <n v="3190"/>
    <n v="0.54"/>
    <x v="0"/>
    <s v="5.0"/>
    <n v="1776"/>
    <n v="5665440"/>
    <x v="0"/>
    <n v="7281.5999999999995"/>
    <n v="1780.1"/>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283"/>
    <x v="272"/>
    <x v="1"/>
    <n v="1999"/>
    <n v="2999"/>
    <n v="0.33"/>
    <x v="2"/>
    <s v="5.0"/>
    <n v="63899"/>
    <n v="191633101"/>
    <x v="0"/>
    <n v="274765.7"/>
    <n v="63903.3"/>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
    <s v="https://m.media-amazon.com/images/I/51RTfgkScMS._SX300_SY300_QL70_FMwebp_.jpg"/>
    <s v="https://www.amazon.in/JBL-Portable-Waterproof-Bluetooth-Speaker/dp/B07B88KQZ8/ref=sr_1_158?qid=1672903002&amp;s=computers&amp;sr=1-158"/>
  </r>
  <r>
    <x v="284"/>
    <x v="273"/>
    <x v="6"/>
    <n v="899"/>
    <n v="1900"/>
    <n v="0.53"/>
    <x v="9"/>
    <s v="4.0"/>
    <n v="3663"/>
    <n v="6959700"/>
    <x v="0"/>
    <n v="14652"/>
    <n v="3667"/>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
    <s v="https://m.media-amazon.com/images/I/41csvHnDvES._SX300_SY300_QL70_FMwebp_.jpg"/>
    <s v="https://www.amazon.in/Dr-Trust-Electronic-Kitchen-Weighing/dp/B07BKSSDR2/ref=sr_1_265?qid=1672923605&amp;s=kitchen&amp;sr=1-265"/>
  </r>
  <r>
    <x v="285"/>
    <x v="274"/>
    <x v="0"/>
    <n v="1299"/>
    <n v="1599"/>
    <n v="0.19"/>
    <x v="2"/>
    <s v="5.0"/>
    <n v="27223"/>
    <n v="43529577"/>
    <x v="0"/>
    <n v="117058.9"/>
    <n v="27227.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
    <s v="https://m.media-amazon.com/images/W/WEBP_402378-T2/images/I/41KB80oxxfL._SX300_SY300_QL70_FMwebp_.jpg"/>
    <s v="https://www.amazon.in/Zebronics-Transformer-Gaming-Multimedia-Keyboard/dp/B07BRKK9JQ/ref=sr_1_195?qid=1672903005&amp;s=computers&amp;sr=1-195"/>
  </r>
  <r>
    <x v="286"/>
    <x v="275"/>
    <x v="1"/>
    <n v="429"/>
    <n v="599"/>
    <n v="0.28000000000000003"/>
    <x v="0"/>
    <s v="5.0"/>
    <n v="119466"/>
    <n v="71560134"/>
    <x v="0"/>
    <n v="489810.6"/>
    <n v="119470.1"/>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
    <s v="https://m.media-amazon.com/images/I/31Rn5CAJDBL._SX300_SY300_QL70_FMwebp_.jpg"/>
    <s v="https://www.amazon.in/Mi-Earphones-Basic-Mic-Black/dp/B07CD2BN46/ref=sr_1_87?qid=1672902998&amp;s=computers&amp;sr=1-87"/>
  </r>
  <r>
    <x v="287"/>
    <x v="276"/>
    <x v="0"/>
    <n v="299"/>
    <n v="799"/>
    <n v="0.63"/>
    <x v="1"/>
    <s v="5.0"/>
    <n v="94363"/>
    <n v="75396037"/>
    <x v="0"/>
    <n v="396324.60000000003"/>
    <n v="94367.2"/>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88"/>
    <x v="277"/>
    <x v="2"/>
    <n v="1656"/>
    <n v="2695"/>
    <n v="0.39"/>
    <x v="4"/>
    <s v="5.0"/>
    <n v="6027"/>
    <n v="16242765"/>
    <x v="0"/>
    <n v="26518.800000000003"/>
    <n v="6031.4"/>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289"/>
    <x v="278"/>
    <x v="0"/>
    <n v="649"/>
    <n v="1600"/>
    <n v="0.59"/>
    <x v="2"/>
    <s v="5.0"/>
    <n v="5451"/>
    <n v="8721600"/>
    <x v="0"/>
    <n v="23439.3"/>
    <n v="5455.3"/>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x v="278"/>
    <x v="0"/>
    <n v="499"/>
    <n v="1200"/>
    <n v="0.57999999999999996"/>
    <x v="2"/>
    <s v="5.0"/>
    <n v="5451"/>
    <n v="6541200"/>
    <x v="0"/>
    <n v="23439.3"/>
    <n v="5455.3"/>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291"/>
    <x v="279"/>
    <x v="2"/>
    <n v="3199"/>
    <n v="3500"/>
    <n v="0.09"/>
    <x v="1"/>
    <s v="5.0"/>
    <n v="1899"/>
    <n v="6646500"/>
    <x v="0"/>
    <n v="7975.8"/>
    <n v="1903.2"/>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 v="https://m.media-amazon.com/images/I/41ady4ISpWL._SX300_SY300_QL70_FMwebp_.jpg"/>
    <s v="https://www.amazon.in/Black-Decker-BXIR2201IN-2200-Watt-Cordless/dp/B07D2NMTTV/ref=sr_1_366?qid=1672923611&amp;s=kitchen&amp;sr=1-366"/>
  </r>
  <r>
    <x v="292"/>
    <x v="280"/>
    <x v="2"/>
    <n v="5865"/>
    <n v="7776"/>
    <n v="0.25"/>
    <x v="4"/>
    <s v="5.0"/>
    <n v="2737"/>
    <n v="21282912"/>
    <x v="0"/>
    <n v="12042.800000000001"/>
    <n v="2741.4"/>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293"/>
    <x v="281"/>
    <x v="0"/>
    <n v="709"/>
    <n v="1999"/>
    <n v="0.65"/>
    <x v="0"/>
    <s v="5.0"/>
    <n v="178817"/>
    <n v="357455183"/>
    <x v="0"/>
    <n v="733149.7"/>
    <n v="178821.1"/>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294"/>
    <x v="282"/>
    <x v="1"/>
    <n v="799"/>
    <n v="1499"/>
    <n v="0.47"/>
    <x v="0"/>
    <s v="5.0"/>
    <n v="53648"/>
    <n v="80418352"/>
    <x v="0"/>
    <n v="219956.8"/>
    <n v="53652.1"/>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295"/>
    <x v="283"/>
    <x v="2"/>
    <n v="3499"/>
    <n v="5795"/>
    <n v="0.4"/>
    <x v="5"/>
    <s v="4.0"/>
    <n v="25340"/>
    <n v="146845300"/>
    <x v="0"/>
    <n v="98826"/>
    <n v="25343.9"/>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296"/>
    <x v="284"/>
    <x v="0"/>
    <n v="1249"/>
    <n v="2796"/>
    <n v="0.55000000000000004"/>
    <x v="4"/>
    <s v="5.0"/>
    <n v="4598"/>
    <n v="12856008"/>
    <x v="0"/>
    <n v="20231.2"/>
    <n v="4602.3999999999996"/>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
    <s v="https://m.media-amazon.com/images/W/WEBP_402378-T2/images/I/312ne4gFX+L._SY300_SX300_.jpg"/>
    <s v="https://www.amazon.in/Lenovo-65W-320-15IKBRA-320S-14IKBR-510S-13IKB/dp/B07DJ5KYDZ/ref=sr_1_360?qid=1672903012&amp;s=computers&amp;sr=1-360"/>
  </r>
  <r>
    <x v="297"/>
    <x v="285"/>
    <x v="1"/>
    <n v="369"/>
    <n v="1600"/>
    <n v="0.77"/>
    <x v="9"/>
    <s v="4.0"/>
    <n v="32625"/>
    <n v="52200000"/>
    <x v="0"/>
    <n v="130500"/>
    <n v="32629"/>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298"/>
    <x v="286"/>
    <x v="1"/>
    <n v="119"/>
    <n v="499"/>
    <n v="0.76"/>
    <x v="2"/>
    <s v="5.0"/>
    <n v="15032"/>
    <n v="7500968"/>
    <x v="1"/>
    <n v="64637.599999999999"/>
    <n v="15036.3"/>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299"/>
    <x v="287"/>
    <x v="1"/>
    <n v="299"/>
    <n v="899"/>
    <n v="0.67"/>
    <x v="9"/>
    <s v="4.0"/>
    <n v="1588"/>
    <n v="1427612"/>
    <x v="0"/>
    <n v="6352"/>
    <n v="159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
    <s v="https://m.media-amazon.com/images/W/WEBP_402378-T2/images/I/41UJEnTJpVL._SX300_SY300_QL70_FMwebp_.jpg"/>
    <s v="https://www.amazon.in/Isoelite-Remote-Compatible-Samsung-Control/dp/B07DL1KC3H/ref=sr_1_114?qid=1672909129&amp;s=electronics&amp;sr=1-114"/>
  </r>
  <r>
    <x v="300"/>
    <x v="288"/>
    <x v="0"/>
    <n v="789"/>
    <n v="1999"/>
    <n v="0.61"/>
    <x v="1"/>
    <s v="5.0"/>
    <n v="34540"/>
    <n v="69045460"/>
    <x v="0"/>
    <n v="145068"/>
    <n v="34544.199999999997"/>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301"/>
    <x v="289"/>
    <x v="2"/>
    <n v="4280"/>
    <n v="5995"/>
    <n v="0.28999999999999998"/>
    <x v="10"/>
    <s v="4.0"/>
    <n v="2112"/>
    <n v="12661440"/>
    <x v="0"/>
    <n v="8025.5999999999995"/>
    <n v="2115.800000000000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
    <s v="https://m.media-amazon.com/images/I/31JaiYt3IRL._SX300_SY300_QL70_FMwebp_.jpg"/>
    <s v="https://www.amazon.in/Philips-Handheld-Garment-Steamer-Purple/dp/B07DXRGWDJ/ref=sr_1_207?qid=1672923601&amp;s=kitchen&amp;sr=1-207"/>
  </r>
  <r>
    <x v="302"/>
    <x v="290"/>
    <x v="2"/>
    <n v="7799"/>
    <n v="8995"/>
    <n v="0.13"/>
    <x v="9"/>
    <s v="4.0"/>
    <n v="3160"/>
    <n v="28424200"/>
    <x v="0"/>
    <n v="12640"/>
    <n v="3164"/>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s v="https://m.media-amazon.com/images/I/318JzFxYqtL._SX300_SY300_QL70_FMwebp_.jpg"/>
    <s v="https://www.amazon.in/Philips-Garment-Steamer-GC523-60/dp/B07DZ986Q2/ref=sr_1_253?qid=1672923605&amp;s=kitchen&amp;sr=1-253"/>
  </r>
  <r>
    <x v="303"/>
    <x v="291"/>
    <x v="0"/>
    <n v="325"/>
    <n v="1099"/>
    <n v="0.7"/>
    <x v="1"/>
    <s v="5.0"/>
    <n v="10576"/>
    <n v="11623024"/>
    <x v="0"/>
    <n v="44419.200000000004"/>
    <n v="10580.2"/>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304"/>
    <x v="292"/>
    <x v="2"/>
    <n v="249"/>
    <n v="400"/>
    <n v="0.38"/>
    <x v="0"/>
    <s v="5.0"/>
    <n v="693"/>
    <n v="277200"/>
    <x v="1"/>
    <n v="2841.2999999999997"/>
    <n v="697.1"/>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
    <s v="https://m.media-amazon.com/images/I/41UGgTLOD4L._SX300_SY300_QL70_FMwebp_.jpg"/>
    <s v="https://www.amazon.in/Raffles-Premium-Stainless-Indian-Coffee/dp/B07F1T31ZZ/ref=sr_1_397?qid=1672923612&amp;s=kitchen&amp;sr=1-397"/>
  </r>
  <r>
    <x v="305"/>
    <x v="293"/>
    <x v="2"/>
    <n v="949"/>
    <n v="2385"/>
    <n v="0.6"/>
    <x v="0"/>
    <s v="5.0"/>
    <n v="2311"/>
    <n v="5511735"/>
    <x v="0"/>
    <n v="9475.0999999999985"/>
    <n v="2315.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306"/>
    <x v="294"/>
    <x v="2"/>
    <n v="253"/>
    <n v="500"/>
    <n v="0.49"/>
    <x v="2"/>
    <s v="5.0"/>
    <n v="2664"/>
    <n v="1332000"/>
    <x v="1"/>
    <n v="11455.199999999999"/>
    <n v="2668.3"/>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307"/>
    <x v="295"/>
    <x v="2"/>
    <n v="8699"/>
    <n v="13049"/>
    <n v="0.33"/>
    <x v="2"/>
    <s v="5.0"/>
    <n v="5891"/>
    <n v="76871659"/>
    <x v="0"/>
    <n v="25331.3"/>
    <n v="5895.3"/>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308"/>
    <x v="296"/>
    <x v="2"/>
    <n v="3299"/>
    <n v="6500"/>
    <n v="0.49"/>
    <x v="6"/>
    <s v="4.0"/>
    <n v="11217"/>
    <n v="72910500"/>
    <x v="0"/>
    <n v="41502.9"/>
    <n v="11220.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
    <s v="https://m.media-amazon.com/images/I/414eE-M+gfL._SY300_SX300_.jpg"/>
    <s v="https://www.amazon.in/Wonderchef-Nutri-Blend-CKM-Jars-Black/dp/B07FL3WRX5/ref=sr_1_204?qid=1672923601&amp;s=kitchen&amp;sr=1-204"/>
  </r>
  <r>
    <x v="309"/>
    <x v="297"/>
    <x v="2"/>
    <n v="698"/>
    <n v="699"/>
    <n v="0"/>
    <x v="1"/>
    <s v="5.0"/>
    <n v="3160"/>
    <n v="2208840"/>
    <x v="0"/>
    <n v="13272"/>
    <n v="3164.2"/>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310"/>
    <x v="298"/>
    <x v="2"/>
    <n v="2699"/>
    <n v="3799"/>
    <n v="0.28999999999999998"/>
    <x v="9"/>
    <s v="4.0"/>
    <n v="727"/>
    <n v="2761873"/>
    <x v="0"/>
    <n v="2908"/>
    <n v="731"/>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
    <s v="https://m.media-amazon.com/images/W/WEBP_402378-T1/images/I/41A6EmdtN8L._SY300_SX300_QL70_FMwebp_.jpg"/>
    <s v="https://www.amazon.in/NEXOMS-Instant-Heating-Mounted-Stainless/dp/B07G147SZD/ref=sr_1_389?qid=1672923611&amp;s=kitchen&amp;sr=1-389"/>
  </r>
  <r>
    <x v="311"/>
    <x v="299"/>
    <x v="0"/>
    <n v="1815"/>
    <n v="3100"/>
    <n v="0.41"/>
    <x v="3"/>
    <s v="5.0"/>
    <n v="92925"/>
    <n v="288067500"/>
    <x v="0"/>
    <n v="418162.5"/>
    <n v="92929.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
    <s v="https://m.media-amazon.com/images/I/31foPNxmwsL._SX300_SY300_QL70_FMwebp_.jpg"/>
    <s v="https://www.amazon.in/Crucial-BX500-240GB-2-5-inch-CT240BX500SSD1/dp/B07G3YNLJB/ref=sr_1_247?qid=1672903007&amp;s=computers&amp;sr=1-247"/>
  </r>
  <r>
    <x v="312"/>
    <x v="300"/>
    <x v="0"/>
    <n v="330"/>
    <n v="499"/>
    <n v="0.34"/>
    <x v="6"/>
    <s v="4.0"/>
    <n v="8566"/>
    <n v="4274434"/>
    <x v="1"/>
    <n v="31694.2"/>
    <n v="8569.7000000000007"/>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313"/>
    <x v="301"/>
    <x v="2"/>
    <n v="1199"/>
    <n v="1899"/>
    <n v="0.37"/>
    <x v="1"/>
    <s v="5.0"/>
    <n v="3858"/>
    <n v="7326342"/>
    <x v="0"/>
    <n v="16203.6"/>
    <n v="3862.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314"/>
    <x v="302"/>
    <x v="2"/>
    <n v="1199"/>
    <n v="1950"/>
    <n v="0.39"/>
    <x v="5"/>
    <s v="4.0"/>
    <n v="2832"/>
    <n v="5522400"/>
    <x v="0"/>
    <n v="11044.8"/>
    <n v="2835.9"/>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315"/>
    <x v="303"/>
    <x v="2"/>
    <n v="379"/>
    <n v="999"/>
    <n v="0.62"/>
    <x v="2"/>
    <s v="5.0"/>
    <n v="3096"/>
    <n v="3092904"/>
    <x v="0"/>
    <n v="13312.8"/>
    <n v="3100.3"/>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316"/>
    <x v="304"/>
    <x v="1"/>
    <n v="599"/>
    <n v="999"/>
    <n v="0.4"/>
    <x v="9"/>
    <s v="4.0"/>
    <n v="18654"/>
    <n v="18635346"/>
    <x v="0"/>
    <n v="74616"/>
    <n v="18658"/>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
    <s v="https://m.media-amazon.com/images/I/31zFmy89TOL._SX300_SY300_QL70_ML2_.jpg"/>
    <s v="https://www.amazon.in/Portronics-POR-926-Car-Vent-Mobile-Holder/dp/B07GNC2592/ref=sr_1_185?qid=1672895799&amp;s=electronics&amp;sr=1-185"/>
  </r>
  <r>
    <x v="317"/>
    <x v="305"/>
    <x v="1"/>
    <n v="349"/>
    <n v="999"/>
    <n v="0.65"/>
    <x v="0"/>
    <s v="5.0"/>
    <n v="363713"/>
    <n v="363349287"/>
    <x v="0"/>
    <n v="1491223.2999999998"/>
    <n v="363717.1"/>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18"/>
    <x v="305"/>
    <x v="1"/>
    <n v="379"/>
    <n v="999"/>
    <n v="0.62"/>
    <x v="0"/>
    <s v="5.0"/>
    <n v="363713"/>
    <n v="363349287"/>
    <x v="0"/>
    <n v="1491223.2999999998"/>
    <n v="363717.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19"/>
    <x v="306"/>
    <x v="0"/>
    <n v="325"/>
    <n v="1299"/>
    <n v="0.75"/>
    <x v="1"/>
    <s v="5.0"/>
    <n v="10576"/>
    <n v="13738224"/>
    <x v="0"/>
    <n v="44419.200000000004"/>
    <n v="10580.2"/>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320"/>
    <x v="307"/>
    <x v="0"/>
    <n v="2499"/>
    <n v="4999"/>
    <n v="0.5"/>
    <x v="4"/>
    <s v="5.0"/>
    <n v="35024"/>
    <n v="175084976"/>
    <x v="0"/>
    <n v="154105.60000000001"/>
    <n v="35028.400000000001"/>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
    <s v="https://m.media-amazon.com/images/I/41VDUqScJFL._SX300_SY300_QL70_FMwebp_.jpg"/>
    <s v="https://www.amazon.in/TP-Link-Archer-C6-Wireless-MU-MIMO/dp/B07GVR9TG7/ref=sr_1_84?qid=1672902998&amp;s=computers&amp;sr=1-84"/>
  </r>
  <r>
    <x v="321"/>
    <x v="308"/>
    <x v="2"/>
    <n v="1699"/>
    <n v="1975"/>
    <n v="0.14000000000000001"/>
    <x v="0"/>
    <s v="5.0"/>
    <n v="4716"/>
    <n v="9314100"/>
    <x v="0"/>
    <n v="19335.599999999999"/>
    <n v="4720.1000000000004"/>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
    <s v="https://m.media-amazon.com/images/W/WEBP_402378-T2/images/I/41mtYvY3VdS._SX300_SY300_QL70_FMwebp_.jpg"/>
    <s v="https://www.amazon.in/Kent-16025-700-Watt-Sandwich-Grill/dp/B07GWTWFS2/ref=sr_1_296?qid=1672923607&amp;s=kitchen&amp;sr=1-296"/>
  </r>
  <r>
    <x v="322"/>
    <x v="309"/>
    <x v="1"/>
    <n v="99"/>
    <n v="499"/>
    <n v="0.8"/>
    <x v="2"/>
    <s v="5.0"/>
    <n v="42641"/>
    <n v="21277859"/>
    <x v="1"/>
    <n v="183356.3"/>
    <n v="42645.3"/>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
    <s v="https://m.media-amazon.com/images/I/31iE517+NFL._SY300_SX300_.jpg"/>
    <s v="https://www.amazon.in/STRIFF-Mobile-Android-Samsung-OnePlus/dp/B07GXHC691/ref=sr_1_73?qid=1672895770&amp;s=electronics&amp;sr=1-73"/>
  </r>
  <r>
    <x v="323"/>
    <x v="310"/>
    <x v="2"/>
    <n v="249"/>
    <n v="499"/>
    <n v="0.5"/>
    <x v="13"/>
    <s v="4.0"/>
    <n v="8427"/>
    <n v="4205073"/>
    <x v="1"/>
    <n v="27809.1"/>
    <n v="8430.299999999999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324"/>
    <x v="311"/>
    <x v="1"/>
    <n v="89"/>
    <n v="499"/>
    <n v="0.82"/>
    <x v="0"/>
    <s v="5.0"/>
    <n v="9340"/>
    <n v="4660660"/>
    <x v="1"/>
    <n v="38294"/>
    <n v="9344.1"/>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325"/>
    <x v="312"/>
    <x v="2"/>
    <n v="3799"/>
    <n v="6000"/>
    <n v="0.37"/>
    <x v="1"/>
    <s v="5.0"/>
    <n v="11935"/>
    <n v="71610000"/>
    <x v="0"/>
    <n v="50127"/>
    <n v="11939.2"/>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
    <s v="https://m.media-amazon.com/images/I/41bdE73aspL._SX300_SY300_QL70_FMwebp_.jpg"/>
    <s v="https://www.amazon.in/AmazonBasics-VCS35B15K-C-1-5-Litre-Bagless-Cylinder/dp/B07H3N8RJH/ref=sr_1_365?qid=1672923610&amp;s=kitchen&amp;sr=1-365"/>
  </r>
  <r>
    <x v="326"/>
    <x v="313"/>
    <x v="2"/>
    <n v="349"/>
    <n v="999"/>
    <n v="0.65"/>
    <x v="9"/>
    <s v="4.0"/>
    <n v="15646"/>
    <n v="15630354"/>
    <x v="0"/>
    <n v="62584"/>
    <n v="15650"/>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
    <s v="https://m.media-amazon.com/images/W/WEBP_402378-T2/images/I/31-RWRwJZOL._SX300_SY300_QL70_FMwebp_.jpg"/>
    <s v="https://www.amazon.in/Simxen-Electric-Automatic-Steaming-Multicolour/dp/B07H3WDC4X/ref=sr_1_83?qid=1672923595&amp;s=kitchen&amp;sr=1-83"/>
  </r>
  <r>
    <x v="327"/>
    <x v="314"/>
    <x v="2"/>
    <n v="999"/>
    <n v="2600"/>
    <n v="0.62"/>
    <x v="12"/>
    <s v="4.0"/>
    <n v="252"/>
    <n v="655200"/>
    <x v="0"/>
    <n v="856.8"/>
    <n v="255.4"/>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328"/>
    <x v="315"/>
    <x v="0"/>
    <n v="175"/>
    <n v="499"/>
    <n v="0.65"/>
    <x v="0"/>
    <s v="5.0"/>
    <n v="21"/>
    <n v="10479"/>
    <x v="1"/>
    <n v="86.1"/>
    <n v="25.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329"/>
    <x v="316"/>
    <x v="2"/>
    <n v="279"/>
    <n v="599"/>
    <n v="0.53"/>
    <x v="8"/>
    <s v="4.0"/>
    <n v="1367"/>
    <n v="818833"/>
    <x v="0"/>
    <n v="4784.5"/>
    <n v="1370.5"/>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
    <s v="https://m.media-amazon.com/images/I/41Fo2P8-4ZL._SY300_SX300_QL70_FMwebp_.jpg"/>
    <s v="https://www.amazon.in/Bulfyss-Plastic-Remover-Cleaner-Remover/dp/B07HK53XM4/ref=sr_1_428?qid=1672923613&amp;s=kitchen&amp;sr=1-428"/>
  </r>
  <r>
    <x v="330"/>
    <x v="317"/>
    <x v="0"/>
    <n v="350"/>
    <n v="599"/>
    <n v="0.42"/>
    <x v="5"/>
    <s v="4.0"/>
    <n v="8314"/>
    <n v="4980086"/>
    <x v="0"/>
    <n v="32424.6"/>
    <n v="8317.9"/>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s v="https://m.media-amazon.com/images/I/31wPIFxnDaL._SY445_SX342_QL70_FMwebp_.jpg"/>
    <s v="https://www.amazon.in/POPIO-Charging-Cable-OnePlus-Devices/dp/B07HZ2QCGR/ref=sr_1_228?qid=1672909135&amp;s=electronics&amp;sr=1-228"/>
  </r>
  <r>
    <x v="331"/>
    <x v="318"/>
    <x v="2"/>
    <n v="199"/>
    <n v="399"/>
    <n v="0.5"/>
    <x v="6"/>
    <s v="4.0"/>
    <n v="7945"/>
    <n v="3170055"/>
    <x v="1"/>
    <n v="29396.5"/>
    <n v="7948.7"/>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332"/>
    <x v="319"/>
    <x v="0"/>
    <n v="629"/>
    <n v="1390"/>
    <n v="0.55000000000000004"/>
    <x v="4"/>
    <s v="5.0"/>
    <n v="6301"/>
    <n v="8758390"/>
    <x v="0"/>
    <n v="27724.400000000001"/>
    <n v="6305.4"/>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333"/>
    <x v="320"/>
    <x v="2"/>
    <n v="949"/>
    <n v="2299"/>
    <n v="0.59"/>
    <x v="7"/>
    <s v="4.0"/>
    <n v="550"/>
    <n v="1264450"/>
    <x v="0"/>
    <n v="1980"/>
    <n v="553.6"/>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334"/>
    <x v="321"/>
    <x v="2"/>
    <n v="90"/>
    <n v="100"/>
    <n v="0.1"/>
    <x v="4"/>
    <s v="5.0"/>
    <n v="10718"/>
    <n v="1071800"/>
    <x v="2"/>
    <n v="47159.200000000004"/>
    <n v="10722.4"/>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335"/>
    <x v="322"/>
    <x v="5"/>
    <n v="478"/>
    <n v="699"/>
    <n v="0.32"/>
    <x v="10"/>
    <s v="4.0"/>
    <n v="20218"/>
    <n v="14132382"/>
    <x v="0"/>
    <n v="76828.399999999994"/>
    <n v="202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
    <s v="https://m.media-amazon.com/images/W/WEBP_402378-T1/images/I/413viCgpI+L._SY300_SX300_.jpg"/>
    <s v="https://www.amazon.in/Maono-AU-400-Lavalier-Microphone-Black/dp/B07JF9B592/ref=sr_1_237?qid=1672903006&amp;s=computers&amp;sr=1-237"/>
  </r>
  <r>
    <x v="336"/>
    <x v="323"/>
    <x v="2"/>
    <n v="6800"/>
    <n v="11500"/>
    <n v="0.41"/>
    <x v="0"/>
    <s v="5.0"/>
    <n v="10308"/>
    <n v="118542000"/>
    <x v="0"/>
    <n v="42262.799999999996"/>
    <n v="10312.1"/>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337"/>
    <x v="324"/>
    <x v="0"/>
    <n v="449"/>
    <n v="1299"/>
    <n v="0.65"/>
    <x v="1"/>
    <s v="5.0"/>
    <n v="24269"/>
    <n v="31525431"/>
    <x v="0"/>
    <n v="101929.8"/>
    <n v="24273.20000000000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338"/>
    <x v="325"/>
    <x v="0"/>
    <n v="649"/>
    <n v="1999"/>
    <n v="0.68"/>
    <x v="1"/>
    <s v="5.0"/>
    <n v="24269"/>
    <n v="48513731"/>
    <x v="0"/>
    <n v="101929.8"/>
    <n v="24273.20000000000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339"/>
    <x v="326"/>
    <x v="0"/>
    <n v="649"/>
    <n v="1999"/>
    <n v="0.68"/>
    <x v="1"/>
    <s v="5.0"/>
    <n v="24269"/>
    <n v="48513731"/>
    <x v="0"/>
    <n v="101929.8"/>
    <n v="24273.20000000000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340"/>
    <x v="327"/>
    <x v="0"/>
    <n v="889"/>
    <n v="2500"/>
    <n v="0.64"/>
    <x v="2"/>
    <s v="5.0"/>
    <n v="55747"/>
    <n v="139367500"/>
    <x v="0"/>
    <n v="239712.09999999998"/>
    <n v="55751.3"/>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341"/>
    <x v="328"/>
    <x v="0"/>
    <n v="349"/>
    <n v="999"/>
    <n v="0.65"/>
    <x v="1"/>
    <s v="5.0"/>
    <n v="13120"/>
    <n v="13106880"/>
    <x v="0"/>
    <n v="55104"/>
    <n v="13124.2"/>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342"/>
    <x v="328"/>
    <x v="0"/>
    <n v="399"/>
    <n v="1299"/>
    <n v="0.69"/>
    <x v="1"/>
    <s v="5.0"/>
    <n v="13120"/>
    <n v="17042880"/>
    <x v="0"/>
    <n v="55104"/>
    <n v="13124.2"/>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343"/>
    <x v="329"/>
    <x v="0"/>
    <n v="569"/>
    <n v="1299"/>
    <n v="0.56000000000000005"/>
    <x v="4"/>
    <s v="5.0"/>
    <n v="9275"/>
    <n v="12048225"/>
    <x v="0"/>
    <n v="40810"/>
    <n v="9279.4"/>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344"/>
    <x v="330"/>
    <x v="1"/>
    <n v="499"/>
    <n v="999"/>
    <n v="0.5"/>
    <x v="5"/>
    <s v="4.0"/>
    <n v="92995"/>
    <n v="92902005"/>
    <x v="0"/>
    <n v="362680.5"/>
    <n v="92998.9"/>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
    <s v="https://m.media-amazon.com/images/I/31rmf+p45oL._SY300_SX300_.jpg"/>
    <s v="https://www.amazon.in/JBL-C50HI-Ear-Headphones-Black/dp/B07JQKQ91F/ref=sr_1_18?qid=1672902995&amp;s=computers&amp;sr=1-18"/>
  </r>
  <r>
    <x v="345"/>
    <x v="331"/>
    <x v="0"/>
    <n v="399"/>
    <n v="1099"/>
    <n v="0.64"/>
    <x v="1"/>
    <s v="5.0"/>
    <n v="24269"/>
    <n v="26671631"/>
    <x v="0"/>
    <n v="101929.8"/>
    <n v="24273.20000000000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346"/>
    <x v="332"/>
    <x v="0"/>
    <n v="399"/>
    <n v="1099"/>
    <n v="0.64"/>
    <x v="1"/>
    <s v="5.0"/>
    <n v="24269"/>
    <n v="26671631"/>
    <x v="0"/>
    <n v="101929.8"/>
    <n v="24273.20000000000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347"/>
    <x v="333"/>
    <x v="2"/>
    <n v="1928"/>
    <n v="2590"/>
    <n v="0.26"/>
    <x v="9"/>
    <s v="4.0"/>
    <n v="2377"/>
    <n v="6156430"/>
    <x v="0"/>
    <n v="9508"/>
    <n v="2381"/>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
    <s v="https://m.media-amazon.com/images/W/WEBP_402378-T1/images/I/51IMz58igdL._SX300_SY300_QL70_FMwebp_.jpg"/>
    <s v="https://www.amazon.in/Borosil-Prime-BGRILLPS11-Grill-Sandwich/dp/B07JZSG42Y/ref=sr_1_437?qid=1672923613&amp;s=kitchen&amp;sr=1-437"/>
  </r>
  <r>
    <x v="348"/>
    <x v="334"/>
    <x v="2"/>
    <n v="2320"/>
    <n v="3290"/>
    <n v="0.28999999999999998"/>
    <x v="10"/>
    <s v="4.0"/>
    <n v="195"/>
    <n v="641550"/>
    <x v="0"/>
    <n v="741"/>
    <n v="198.8"/>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349"/>
    <x v="335"/>
    <x v="2"/>
    <n v="640"/>
    <n v="1020"/>
    <n v="0.37"/>
    <x v="0"/>
    <s v="5.0"/>
    <n v="5059"/>
    <n v="5160180"/>
    <x v="0"/>
    <n v="20741.899999999998"/>
    <n v="5063.1000000000004"/>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350"/>
    <x v="336"/>
    <x v="3"/>
    <n v="50"/>
    <n v="50"/>
    <n v="0"/>
    <x v="2"/>
    <s v="5.0"/>
    <n v="5792"/>
    <n v="289600"/>
    <x v="2"/>
    <n v="24905.599999999999"/>
    <n v="5796.3"/>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351"/>
    <x v="337"/>
    <x v="2"/>
    <n v="1599"/>
    <n v="1999"/>
    <n v="0.2"/>
    <x v="4"/>
    <s v="5.0"/>
    <n v="1558"/>
    <n v="3114442"/>
    <x v="0"/>
    <n v="6855.2000000000007"/>
    <n v="1562.4"/>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352"/>
    <x v="338"/>
    <x v="0"/>
    <n v="598"/>
    <n v="1150"/>
    <n v="0.48"/>
    <x v="0"/>
    <s v="5.0"/>
    <n v="2535"/>
    <n v="2915250"/>
    <x v="0"/>
    <n v="10393.5"/>
    <n v="2539.1"/>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353"/>
    <x v="339"/>
    <x v="0"/>
    <n v="448"/>
    <n v="699"/>
    <n v="0.36"/>
    <x v="5"/>
    <s v="4.0"/>
    <n v="17348"/>
    <n v="12126252"/>
    <x v="0"/>
    <n v="67657.2"/>
    <n v="17351.900000000001"/>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354"/>
    <x v="340"/>
    <x v="0"/>
    <n v="999"/>
    <n v="1599"/>
    <n v="0.38"/>
    <x v="2"/>
    <s v="5.0"/>
    <n v="12093"/>
    <n v="19336707"/>
    <x v="0"/>
    <n v="51999.9"/>
    <n v="12097.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355"/>
    <x v="341"/>
    <x v="1"/>
    <n v="1089"/>
    <n v="1600"/>
    <n v="0.32"/>
    <x v="9"/>
    <s v="4.0"/>
    <n v="3565"/>
    <n v="5704000"/>
    <x v="0"/>
    <n v="14260"/>
    <n v="3569"/>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s v="https://m.media-amazon.com/images/W/WEBP_402378-T1/images/I/41OrFRgZhYL._SX300_SY300_QL70_FMwebp_.jpg"/>
    <s v="https://www.amazon.in/AmazonBasics-Digital-Optical-Converter-Adapter/dp/B07KSB1MLX/ref=sr_1_179?qid=1672909133&amp;s=electronics&amp;sr=1-179"/>
  </r>
  <r>
    <x v="356"/>
    <x v="342"/>
    <x v="1"/>
    <n v="219"/>
    <n v="700"/>
    <n v="0.69"/>
    <x v="4"/>
    <s v="5.0"/>
    <n v="426973"/>
    <n v="298881100"/>
    <x v="0"/>
    <n v="1878681.2000000002"/>
    <n v="426977.4"/>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357"/>
    <x v="343"/>
    <x v="1"/>
    <n v="449"/>
    <n v="1290"/>
    <n v="0.65"/>
    <x v="0"/>
    <s v="5.0"/>
    <n v="91770"/>
    <n v="118383300"/>
    <x v="0"/>
    <n v="376256.99999999994"/>
    <n v="91774.1"/>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
    <s v="https://m.media-amazon.com/images/I/31RiDkNjpjS._SX300_SY300_QL70_FMwebp_.jpg"/>
    <s v="https://www.amazon.in/BassHeads-152-ToneSecure-Braided-Earphones/dp/B07KY3FNQP/ref=sr_1_37?qid=1672902996&amp;s=computers&amp;sr=1-37"/>
  </r>
  <r>
    <x v="358"/>
    <x v="344"/>
    <x v="0"/>
    <n v="1699"/>
    <n v="3499"/>
    <n v="0.51"/>
    <x v="7"/>
    <s v="4.0"/>
    <n v="7689"/>
    <n v="26903811"/>
    <x v="0"/>
    <n v="27680.400000000001"/>
    <n v="7692.6"/>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
    <s v="https://m.media-amazon.com/images/I/31Wm6eo+yYL._SY300_SX300_.jpg"/>
    <s v="https://www.amazon.in/Artis-AR-45WMG2-Compatible-Laptop-Adaptor/dp/B07L1N3TJX/ref=sr_1_432?qid=1672903016&amp;s=computers&amp;sr=1-432"/>
  </r>
  <r>
    <x v="359"/>
    <x v="345"/>
    <x v="1"/>
    <n v="499"/>
    <n v="799"/>
    <n v="0.38"/>
    <x v="5"/>
    <s v="4.0"/>
    <n v="6742"/>
    <n v="5386858"/>
    <x v="0"/>
    <n v="26293.8"/>
    <n v="6745.9"/>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360"/>
    <x v="346"/>
    <x v="0"/>
    <n v="309"/>
    <n v="404"/>
    <n v="0.24"/>
    <x v="4"/>
    <s v="5.0"/>
    <n v="8614"/>
    <n v="3480056"/>
    <x v="1"/>
    <n v="37901.600000000006"/>
    <n v="8618.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361"/>
    <x v="347"/>
    <x v="1"/>
    <n v="599"/>
    <n v="1399"/>
    <n v="0.56999999999999995"/>
    <x v="10"/>
    <s v="4.0"/>
    <n v="60026"/>
    <n v="83976374"/>
    <x v="0"/>
    <n v="228098.8"/>
    <n v="60029.8"/>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
    <s v="https://m.media-amazon.com/images/I/41AP5QV2M0L._SX300_SY300_QL70_FMwebp_.jpg"/>
    <s v="https://www.amazon.in/Zebronics-Zeb-Thunder-Bluetooth-Headphone-Input/dp/B07L8KNP5F/ref=sr_1_103?qid=1672903000&amp;s=computers&amp;sr=1-103"/>
  </r>
  <r>
    <x v="362"/>
    <x v="348"/>
    <x v="0"/>
    <n v="149"/>
    <n v="249"/>
    <n v="0.4"/>
    <x v="9"/>
    <s v="4.0"/>
    <n v="5057"/>
    <n v="1259193"/>
    <x v="1"/>
    <n v="20228"/>
    <n v="5061"/>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363"/>
    <x v="349"/>
    <x v="2"/>
    <n v="889"/>
    <n v="1295"/>
    <n v="0.31"/>
    <x v="2"/>
    <s v="5.0"/>
    <n v="6400"/>
    <n v="8288000"/>
    <x v="0"/>
    <n v="27520"/>
    <n v="6404.3"/>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364"/>
    <x v="350"/>
    <x v="2"/>
    <n v="849"/>
    <n v="1190"/>
    <n v="0.28999999999999998"/>
    <x v="1"/>
    <s v="5.0"/>
    <n v="4184"/>
    <n v="4978960"/>
    <x v="0"/>
    <n v="17572.8"/>
    <n v="4188.2"/>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365"/>
    <x v="351"/>
    <x v="3"/>
    <n v="420"/>
    <n v="420"/>
    <n v="0"/>
    <x v="1"/>
    <s v="5.0"/>
    <n v="1926"/>
    <n v="808920"/>
    <x v="1"/>
    <n v="8089.2000000000007"/>
    <n v="1930.2"/>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366"/>
    <x v="352"/>
    <x v="0"/>
    <n v="269"/>
    <n v="1099"/>
    <n v="0.76"/>
    <x v="0"/>
    <s v="5.0"/>
    <n v="1092"/>
    <n v="1200108"/>
    <x v="0"/>
    <n v="4477.2"/>
    <n v="1096.0999999999999"/>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367"/>
    <x v="353"/>
    <x v="1"/>
    <n v="899"/>
    <n v="4499"/>
    <n v="0.8"/>
    <x v="10"/>
    <s v="4.0"/>
    <n v="103052"/>
    <n v="463630948"/>
    <x v="0"/>
    <n v="391597.6"/>
    <n v="103055.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s v="https://m.media-amazon.com/images/I/31nI3BzOXwL._SX300_SY300_QL70_FMwebp_.jpg"/>
    <s v="https://www.amazon.in/Boult-Audio-Curve-Sweatproof-Headphones/dp/B07LG59NPV/ref=sr_1_76?qid=1672902998&amp;s=computers&amp;sr=1-76"/>
  </r>
  <r>
    <x v="368"/>
    <x v="354"/>
    <x v="2"/>
    <n v="335"/>
    <n v="510"/>
    <n v="0.34"/>
    <x v="10"/>
    <s v="4.0"/>
    <n v="3195"/>
    <n v="1629450"/>
    <x v="0"/>
    <n v="12141"/>
    <n v="3198.8"/>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369"/>
    <x v="355"/>
    <x v="0"/>
    <n v="399"/>
    <n v="1099"/>
    <n v="0.64"/>
    <x v="1"/>
    <s v="5.0"/>
    <n v="24269"/>
    <n v="26671631"/>
    <x v="0"/>
    <n v="101929.8"/>
    <n v="24273.20000000000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370"/>
    <x v="356"/>
    <x v="0"/>
    <n v="1399"/>
    <n v="2499"/>
    <n v="0.44"/>
    <x v="4"/>
    <s v="5.0"/>
    <n v="23169"/>
    <n v="57899331"/>
    <x v="0"/>
    <n v="101943.6"/>
    <n v="23173.4"/>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
    <s v="https://m.media-amazon.com/images/W/WEBP_402378-T1/images/I/31IdziegWVL._SX300_SY300_QL70_FMwebp_.jpg"/>
    <s v="https://www.amazon.in/TP-Link-Archer-T3U-Wireless-MU-MIMO/dp/B07M69276N/ref=sr_1_190?qid=1672909133&amp;s=electronics&amp;sr=1-190"/>
  </r>
  <r>
    <x v="371"/>
    <x v="357"/>
    <x v="1"/>
    <n v="5699"/>
    <n v="11000"/>
    <n v="0.48"/>
    <x v="1"/>
    <s v="5.0"/>
    <n v="4003"/>
    <n v="44033000"/>
    <x v="0"/>
    <n v="16812.600000000002"/>
    <n v="4007.2"/>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
    <s v="https://m.media-amazon.com/images/W/WEBP_402378-T2/images/I/41UPNmnPgeL._SY300_SX300_QL70_FMwebp_.jpg"/>
    <s v="https://www.amazon.in/Visio-World-inches-VW24A-Ready/dp/B07MDRGHWQ/ref=sr_1_210?qid=1672909134&amp;s=electronics&amp;sr=1-210"/>
  </r>
  <r>
    <x v="372"/>
    <x v="358"/>
    <x v="1"/>
    <n v="6999"/>
    <n v="12999"/>
    <n v="0.46"/>
    <x v="1"/>
    <s v="5.0"/>
    <n v="4003"/>
    <n v="52034997"/>
    <x v="0"/>
    <n v="16812.600000000002"/>
    <n v="4007.2"/>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
    <s v="https://m.media-amazon.com/images/I/418GxB04szL._SY300_SX300_QL70_FMwebp_.jpg"/>
    <s v="https://www.amazon.in/Visio-World-inches-VW32A-Ready/dp/B07MKFNHKG/ref=sr_1_58?qid=1672909126&amp;s=electronics&amp;sr=1-58"/>
  </r>
  <r>
    <x v="373"/>
    <x v="359"/>
    <x v="2"/>
    <n v="6999"/>
    <n v="10590"/>
    <n v="0.34"/>
    <x v="4"/>
    <s v="5.0"/>
    <n v="11499"/>
    <n v="121774410"/>
    <x v="0"/>
    <n v="50595.600000000006"/>
    <n v="11503.4"/>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
    <s v="https://m.media-amazon.com/images/W/WEBP_402378-T1/images/I/51bVSwhFA1L._SY300_SX300_QL70_FMwebp_.jpg"/>
    <s v="https://www.amazon.in/Bosch-TrueMixx-Pro-Grinder-Watt-MGM8842MIN/dp/B07MKMFKPG/ref=sr_1_92?qid=1672923595&amp;s=kitchen&amp;sr=1-92"/>
  </r>
  <r>
    <x v="374"/>
    <x v="360"/>
    <x v="2"/>
    <n v="245"/>
    <n v="299"/>
    <n v="0.18"/>
    <x v="0"/>
    <s v="5.0"/>
    <n v="1660"/>
    <n v="496340"/>
    <x v="1"/>
    <n v="6805.9999999999991"/>
    <n v="1664.1"/>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375"/>
    <x v="361"/>
    <x v="0"/>
    <n v="549"/>
    <n v="1999"/>
    <n v="0.73"/>
    <x v="7"/>
    <s v="4.0"/>
    <n v="6422"/>
    <n v="12837578"/>
    <x v="0"/>
    <n v="23119.200000000001"/>
    <n v="6425.6"/>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376"/>
    <x v="362"/>
    <x v="2"/>
    <n v="1699"/>
    <n v="1999"/>
    <n v="0.15"/>
    <x v="0"/>
    <s v="5.0"/>
    <n v="8873"/>
    <n v="17737127"/>
    <x v="0"/>
    <n v="36379.299999999996"/>
    <n v="8877.1"/>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
    <s v="https://m.media-amazon.com/images/W/WEBP_402378-T1/images/I/41LKiR8QpwL._SX300_SY300_QL70_FMwebp_.jpg"/>
    <s v="https://www.amazon.in/AGARO-Marvel-Litre-Toaster-Griller/dp/B07N2MGB3G/ref=sr_1_222?qid=1672923601&amp;s=kitchen&amp;sr=1-222"/>
  </r>
  <r>
    <x v="377"/>
    <x v="363"/>
    <x v="1"/>
    <n v="799"/>
    <n v="3990"/>
    <n v="0.8"/>
    <x v="2"/>
    <s v="5.0"/>
    <n v="27139"/>
    <n v="108284610"/>
    <x v="0"/>
    <n v="116697.7"/>
    <n v="27143.3"/>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378"/>
    <x v="364"/>
    <x v="1"/>
    <n v="134"/>
    <n v="699"/>
    <n v="0.81"/>
    <x v="0"/>
    <s v="5.0"/>
    <n v="16685"/>
    <n v="11662815"/>
    <x v="0"/>
    <n v="68408.5"/>
    <n v="16689.099999999999"/>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379"/>
    <x v="365"/>
    <x v="1"/>
    <n v="1799"/>
    <n v="4990"/>
    <n v="0.64"/>
    <x v="1"/>
    <s v="5.0"/>
    <n v="41226"/>
    <n v="205717740"/>
    <x v="0"/>
    <n v="173149.2"/>
    <n v="41230.199999999997"/>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
    <s v="https://m.media-amazon.com/images/I/41rfSd9spqL._SX300_SY300_QL70_FMwebp_.jpg"/>
    <s v="https://www.amazon.in/Stone-650-Wireless-Bluetooth-Speaker/dp/B07NC12T2R/ref=sr_1_241?qid=1672903007&amp;s=computers&amp;sr=1-241"/>
  </r>
  <r>
    <x v="380"/>
    <x v="366"/>
    <x v="2"/>
    <n v="455"/>
    <n v="999"/>
    <n v="0.54"/>
    <x v="0"/>
    <s v="5.0"/>
    <n v="3578"/>
    <n v="3574422"/>
    <x v="0"/>
    <n v="14669.8"/>
    <n v="3582.1"/>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381"/>
    <x v="367"/>
    <x v="2"/>
    <n v="799"/>
    <n v="1230"/>
    <n v="0.35"/>
    <x v="0"/>
    <s v="5.0"/>
    <n v="2138"/>
    <n v="2629740"/>
    <x v="0"/>
    <n v="8765.7999999999993"/>
    <n v="2142.1"/>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
    <s v="https://m.media-amazon.com/images/I/419vF7uEFEL._SX300_SY300_QL70_FMwebp_.jpg"/>
    <s v="https://www.amazon.in/Ur-NeedsTM-Rocklight-Remover-Fabric/dp/B07NKNBTT3/ref=sr_1_218?qid=1672923601&amp;s=kitchen&amp;sr=1-218"/>
  </r>
  <r>
    <x v="382"/>
    <x v="368"/>
    <x v="2"/>
    <n v="1983"/>
    <n v="3300"/>
    <n v="0.4"/>
    <x v="0"/>
    <s v="5.0"/>
    <n v="5873"/>
    <n v="19380900"/>
    <x v="0"/>
    <n v="24079.3"/>
    <n v="5877.1"/>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383"/>
    <x v="369"/>
    <x v="2"/>
    <n v="1199"/>
    <n v="1499"/>
    <n v="0.2"/>
    <x v="10"/>
    <s v="4.0"/>
    <n v="2206"/>
    <n v="3306794"/>
    <x v="0"/>
    <n v="8382.7999999999993"/>
    <n v="2209.8000000000002"/>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384"/>
    <x v="370"/>
    <x v="0"/>
    <n v="397"/>
    <n v="899"/>
    <n v="0.56000000000000005"/>
    <x v="9"/>
    <s v="4.0"/>
    <n v="3025"/>
    <n v="2719475"/>
    <x v="0"/>
    <n v="12100"/>
    <n v="3029"/>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385"/>
    <x v="371"/>
    <x v="2"/>
    <n v="8599"/>
    <n v="8995"/>
    <n v="0.04"/>
    <x v="4"/>
    <s v="5.0"/>
    <n v="9734"/>
    <n v="87557330"/>
    <x v="0"/>
    <n v="42829.600000000006"/>
    <n v="9738.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386"/>
    <x v="372"/>
    <x v="0"/>
    <n v="549"/>
    <n v="1999"/>
    <n v="0.73"/>
    <x v="2"/>
    <s v="5.0"/>
    <n v="1367"/>
    <n v="2732633"/>
    <x v="0"/>
    <n v="5878.0999999999995"/>
    <n v="1371.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387"/>
    <x v="373"/>
    <x v="0"/>
    <n v="1199"/>
    <n v="2199"/>
    <n v="0.45"/>
    <x v="4"/>
    <s v="5.0"/>
    <n v="24780"/>
    <n v="54491220"/>
    <x v="0"/>
    <n v="109032.00000000001"/>
    <n v="24784.400000000001"/>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
    <s v="https://m.media-amazon.com/images/I/216Q4FqmZVL._SX300_SY300_QL70_FMwebp_.jpg"/>
    <s v="https://www.amazon.in/TP-Link-Wireless-Adapter-Archer-T2U/dp/B07P681N66/ref=sr_1_54?qid=1672909126&amp;s=electronics&amp;sr=1-54"/>
  </r>
  <r>
    <x v="388"/>
    <x v="374"/>
    <x v="0"/>
    <n v="159"/>
    <n v="595"/>
    <n v="0.73"/>
    <x v="2"/>
    <s v="5.0"/>
    <n v="14184"/>
    <n v="8439480"/>
    <x v="0"/>
    <n v="60991.199999999997"/>
    <n v="14188.3"/>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389"/>
    <x v="375"/>
    <x v="1"/>
    <n v="139"/>
    <n v="495"/>
    <n v="0.72"/>
    <x v="2"/>
    <s v="5.0"/>
    <n v="14185"/>
    <n v="7021575"/>
    <x v="1"/>
    <n v="60995.5"/>
    <n v="14189.3"/>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90"/>
    <x v="376"/>
    <x v="0"/>
    <n v="100"/>
    <n v="499"/>
    <n v="0.8"/>
    <x v="8"/>
    <s v="4.0"/>
    <n v="9638"/>
    <n v="4809362"/>
    <x v="1"/>
    <n v="33733"/>
    <n v="9641.5"/>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391"/>
    <x v="377"/>
    <x v="1"/>
    <n v="1220"/>
    <n v="3990"/>
    <n v="0.69"/>
    <x v="0"/>
    <s v="5.0"/>
    <n v="107151"/>
    <n v="427532490"/>
    <x v="0"/>
    <n v="439319.1"/>
    <n v="10715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92"/>
    <x v="378"/>
    <x v="2"/>
    <n v="295"/>
    <n v="599"/>
    <n v="0.51"/>
    <x v="9"/>
    <s v="4.0"/>
    <n v="1644"/>
    <n v="984756"/>
    <x v="0"/>
    <n v="6576"/>
    <n v="1648"/>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393"/>
    <x v="379"/>
    <x v="1"/>
    <n v="269"/>
    <n v="1499"/>
    <n v="0.82"/>
    <x v="3"/>
    <s v="5.0"/>
    <n v="28978"/>
    <n v="43438022"/>
    <x v="0"/>
    <n v="130401"/>
    <n v="28982.5"/>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394"/>
    <x v="380"/>
    <x v="1"/>
    <n v="149"/>
    <n v="180"/>
    <n v="0.17"/>
    <x v="4"/>
    <s v="5.0"/>
    <n v="644"/>
    <n v="115920"/>
    <x v="2"/>
    <n v="2833.6000000000004"/>
    <n v="648.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395"/>
    <x v="381"/>
    <x v="1"/>
    <n v="599"/>
    <n v="1399"/>
    <n v="0.56999999999999995"/>
    <x v="0"/>
    <s v="5.0"/>
    <n v="14560"/>
    <n v="20369440"/>
    <x v="0"/>
    <n v="59695.999999999993"/>
    <n v="14564.1"/>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
    <s v="https://m.media-amazon.com/images/I/41vCOAeGvSL._SX300_SY300_QL70_ML2_.jpg"/>
    <s v="https://www.amazon.in/Hoteon-Mobilife-Bluetooth-Extendable-Wireless/dp/B07QCWY5XV/ref=sr_1_463?qid=1672895886&amp;s=electronics&amp;sr=1-463"/>
  </r>
  <r>
    <x v="396"/>
    <x v="382"/>
    <x v="2"/>
    <n v="699"/>
    <n v="1595"/>
    <n v="0.56000000000000005"/>
    <x v="0"/>
    <s v="5.0"/>
    <n v="8090"/>
    <n v="12903550"/>
    <x v="0"/>
    <n v="33169"/>
    <n v="8094.1"/>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397"/>
    <x v="383"/>
    <x v="2"/>
    <n v="1499"/>
    <n v="2100"/>
    <n v="0.28999999999999998"/>
    <x v="0"/>
    <s v="5.0"/>
    <n v="6355"/>
    <n v="13345500"/>
    <x v="0"/>
    <n v="26055.499999999996"/>
    <n v="6359.1"/>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398"/>
    <x v="384"/>
    <x v="0"/>
    <n v="298"/>
    <n v="999"/>
    <n v="0.7"/>
    <x v="2"/>
    <s v="5.0"/>
    <n v="1552"/>
    <n v="1550448"/>
    <x v="0"/>
    <n v="6673.5999999999995"/>
    <n v="1556.3"/>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
    <s v="https://m.media-amazon.com/images/I/41d-eh65JLS._SX300_SY300_QL70_FMwebp_.jpg"/>
    <s v="https://www.amazon.in/SWAPKART-Portable-Reading-Working-Bedroom/dp/B07QMRHWJD/ref=sr_1_499?qid=1672903019&amp;s=computers&amp;sr=1-499"/>
  </r>
  <r>
    <x v="399"/>
    <x v="385"/>
    <x v="1"/>
    <n v="399"/>
    <n v="1290"/>
    <n v="0.69"/>
    <x v="1"/>
    <s v="5.0"/>
    <n v="206"/>
    <n v="265740"/>
    <x v="0"/>
    <n v="865.2"/>
    <n v="210.2"/>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400"/>
    <x v="386"/>
    <x v="2"/>
    <n v="12609"/>
    <n v="23999"/>
    <n v="0.47"/>
    <x v="4"/>
    <s v="5.0"/>
    <n v="2288"/>
    <n v="54909712"/>
    <x v="0"/>
    <n v="10067.200000000001"/>
    <n v="2292.4"/>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401"/>
    <x v="387"/>
    <x v="7"/>
    <n v="249"/>
    <n v="599"/>
    <n v="0.57999999999999996"/>
    <x v="3"/>
    <s v="5.0"/>
    <n v="5985"/>
    <n v="3585015"/>
    <x v="0"/>
    <n v="26932.5"/>
    <n v="5989.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
    <s v="https://m.media-amazon.com/images/I/51llGK9TR+L._SY300_SX300_.jpg"/>
    <s v="https://www.amazon.in/Essentials-Reusable-Double-Organizer-Length/dp/B07R99NBVB/ref=sr_1_444?qid=1672903017&amp;s=computers&amp;sr=1-444"/>
  </r>
  <r>
    <x v="402"/>
    <x v="388"/>
    <x v="2"/>
    <n v="6236"/>
    <n v="9999"/>
    <n v="0.38"/>
    <x v="0"/>
    <s v="5.0"/>
    <n v="3552"/>
    <n v="35516448"/>
    <x v="0"/>
    <n v="14563.199999999999"/>
    <n v="3556.1"/>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s v="https://m.media-amazon.com/images/W/WEBP_402378-T2/images/I/41--5lc96UL._SX300_SY300_QL70_FMwebp_.jpg"/>
    <s v="https://www.amazon.in/Ace-1600-Watt-21-Litre-Stainless-Function/dp/B07RCGTZ4M/ref=sr_1_268?qid=1672923605&amp;s=kitchen&amp;sr=1-268"/>
  </r>
  <r>
    <x v="403"/>
    <x v="389"/>
    <x v="1"/>
    <n v="1799"/>
    <n v="2499"/>
    <n v="0.28000000000000003"/>
    <x v="0"/>
    <s v="5.0"/>
    <n v="18678"/>
    <n v="46676322"/>
    <x v="0"/>
    <n v="76579.799999999988"/>
    <n v="18682.099999999999"/>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
    <s v="https://m.media-amazon.com/images/I/31RktQKvhoL._SX300_SY300_QL70_ML2_.jpg"/>
    <s v="https://www.amazon.in/Ambrane-20000mAh-Lithium-Polymer-Stylo-20K/dp/B07RD611Z8/ref=sr_1_86?qid=1672895770&amp;s=electronics&amp;sr=1-86"/>
  </r>
  <r>
    <x v="404"/>
    <x v="390"/>
    <x v="1"/>
    <n v="499"/>
    <n v="900"/>
    <n v="0.45"/>
    <x v="4"/>
    <s v="5.0"/>
    <n v="2165"/>
    <n v="1948500"/>
    <x v="0"/>
    <n v="9526"/>
    <n v="2169.4"/>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405"/>
    <x v="391"/>
    <x v="2"/>
    <n v="260"/>
    <n v="350"/>
    <n v="0.26"/>
    <x v="5"/>
    <s v="4.0"/>
    <n v="13127"/>
    <n v="4594450"/>
    <x v="1"/>
    <n v="51195.299999999996"/>
    <n v="13130.9"/>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406"/>
    <x v="392"/>
    <x v="1"/>
    <n v="609"/>
    <n v="1500"/>
    <n v="0.59"/>
    <x v="3"/>
    <s v="5.0"/>
    <n v="1029"/>
    <n v="1543500"/>
    <x v="0"/>
    <n v="4630.5"/>
    <n v="1033.5"/>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407"/>
    <x v="393"/>
    <x v="1"/>
    <n v="326"/>
    <n v="799"/>
    <n v="0.59"/>
    <x v="4"/>
    <s v="5.0"/>
    <n v="10773"/>
    <n v="8607627"/>
    <x v="0"/>
    <n v="47401.200000000004"/>
    <n v="10777.4"/>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408"/>
    <x v="394"/>
    <x v="0"/>
    <n v="199"/>
    <n v="499"/>
    <n v="0.6"/>
    <x v="2"/>
    <s v="5.0"/>
    <n v="9998"/>
    <n v="4989002"/>
    <x v="1"/>
    <n v="42991.4"/>
    <n v="10002.299999999999"/>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409"/>
    <x v="395"/>
    <x v="2"/>
    <n v="1299"/>
    <n v="1299"/>
    <n v="0"/>
    <x v="1"/>
    <s v="5.0"/>
    <n v="40106"/>
    <n v="52097694"/>
    <x v="0"/>
    <n v="168445.2"/>
    <n v="40110.199999999997"/>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
    <s v="https://m.media-amazon.com/images/I/41LFdROYICL._SX300_SY300_QL70_FMwebp_.jpg"/>
    <s v="https://www.amazon.in/Prestige-Sandwich-Maker-PGMFD-01/dp/B07S851WX5/ref=sr_1_67?qid=1672923593&amp;s=kitchen&amp;sr=1-67"/>
  </r>
  <r>
    <x v="410"/>
    <x v="396"/>
    <x v="2"/>
    <n v="717"/>
    <n v="1390"/>
    <n v="0.48"/>
    <x v="9"/>
    <s v="4.0"/>
    <n v="4867"/>
    <n v="6765130"/>
    <x v="0"/>
    <n v="19468"/>
    <n v="4871"/>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411"/>
    <x v="397"/>
    <x v="1"/>
    <n v="599"/>
    <n v="1490"/>
    <n v="0.6"/>
    <x v="0"/>
    <s v="5.0"/>
    <n v="161679"/>
    <n v="240901710"/>
    <x v="0"/>
    <n v="662883.89999999991"/>
    <n v="161683.1"/>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12"/>
    <x v="398"/>
    <x v="3"/>
    <n v="120"/>
    <n v="120"/>
    <n v="0"/>
    <x v="0"/>
    <s v="5.0"/>
    <n v="4308"/>
    <n v="516960"/>
    <x v="2"/>
    <n v="17662.8"/>
    <n v="4312.1000000000004"/>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413"/>
    <x v="399"/>
    <x v="0"/>
    <n v="519"/>
    <n v="1350"/>
    <n v="0.62"/>
    <x v="2"/>
    <s v="5.0"/>
    <n v="30058"/>
    <n v="40578300"/>
    <x v="0"/>
    <n v="129249.4"/>
    <n v="30062.3"/>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
    <s v="https://m.media-amazon.com/images/I/317KlchuxeL._SY300_SX300_QL70_FMwebp_.jpg"/>
    <s v="https://www.amazon.in/SanDisk-Ultra-Flair-USB-64GB/dp/B07SLMR1K6/ref=sr_1_52?qid=1672902997&amp;s=computers&amp;sr=1-52"/>
  </r>
  <r>
    <x v="414"/>
    <x v="400"/>
    <x v="2"/>
    <n v="3859"/>
    <n v="10295"/>
    <n v="0.63"/>
    <x v="5"/>
    <s v="4.0"/>
    <n v="8095"/>
    <n v="83338025"/>
    <x v="0"/>
    <n v="31570.5"/>
    <n v="8098.9"/>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415"/>
    <x v="401"/>
    <x v="2"/>
    <n v="1399"/>
    <n v="2660"/>
    <n v="0.47"/>
    <x v="0"/>
    <s v="5.0"/>
    <n v="9349"/>
    <n v="24868340"/>
    <x v="0"/>
    <n v="38330.899999999994"/>
    <n v="9353.1"/>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416"/>
    <x v="402"/>
    <x v="2"/>
    <n v="1665"/>
    <n v="2099"/>
    <n v="0.21"/>
    <x v="9"/>
    <s v="4.0"/>
    <n v="14368"/>
    <n v="30158432"/>
    <x v="0"/>
    <n v="57472"/>
    <n v="1437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s v="https://m.media-amazon.com/images/W/WEBP_402378-T1/images/I/41IymCXFA7L._SX300_SY300_QL70_FMwebp_.jpg"/>
    <s v="https://www.amazon.in/AGARO-800-Watt-Handheld-Cleaner-Durable/dp/B07SRM58TP/ref=sr_1_53?qid=1672923593&amp;s=kitchen&amp;sr=1-53"/>
  </r>
  <r>
    <x v="417"/>
    <x v="403"/>
    <x v="0"/>
    <n v="596"/>
    <n v="723"/>
    <n v="0.18"/>
    <x v="4"/>
    <s v="5.0"/>
    <n v="3219"/>
    <n v="2327337"/>
    <x v="0"/>
    <n v="14163.6"/>
    <n v="3223.4"/>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418"/>
    <x v="404"/>
    <x v="2"/>
    <n v="809"/>
    <n v="1950"/>
    <n v="0.59"/>
    <x v="5"/>
    <s v="4.0"/>
    <n v="710"/>
    <n v="1384500"/>
    <x v="0"/>
    <n v="2769"/>
    <n v="713.9"/>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419"/>
    <x v="405"/>
    <x v="2"/>
    <n v="664"/>
    <n v="1490"/>
    <n v="0.55000000000000004"/>
    <x v="9"/>
    <s v="4.0"/>
    <n v="2198"/>
    <n v="3275020"/>
    <x v="0"/>
    <n v="8792"/>
    <n v="2202"/>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420"/>
    <x v="406"/>
    <x v="1"/>
    <n v="149"/>
    <n v="399"/>
    <n v="0.63"/>
    <x v="8"/>
    <s v="4.0"/>
    <n v="21764"/>
    <n v="8683836"/>
    <x v="1"/>
    <n v="76174"/>
    <n v="21767.5"/>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421"/>
    <x v="407"/>
    <x v="0"/>
    <n v="749"/>
    <n v="1799"/>
    <n v="0.57999999999999996"/>
    <x v="9"/>
    <s v="4.0"/>
    <n v="13199"/>
    <n v="23745001"/>
    <x v="0"/>
    <n v="52796"/>
    <n v="13203"/>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
    <s v="https://m.media-amazon.com/images/W/WEBP_402378-T1/images/I/41EJrZlo0UL._SX300_SY300_QL70_FMwebp_.jpg"/>
    <s v="https://www.amazon.in/Redgear-Cloak-Gaming-Headphones-Microphone/dp/B07T9FV9YP/ref=sr_1_400?qid=1672903014&amp;s=computers&amp;sr=1-400"/>
  </r>
  <r>
    <x v="422"/>
    <x v="408"/>
    <x v="2"/>
    <n v="8699"/>
    <n v="16899"/>
    <n v="0.49"/>
    <x v="1"/>
    <s v="5.0"/>
    <n v="3195"/>
    <n v="53992305"/>
    <x v="0"/>
    <n v="13419"/>
    <n v="3199.2"/>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423"/>
    <x v="409"/>
    <x v="1"/>
    <n v="329"/>
    <n v="999"/>
    <n v="0.67"/>
    <x v="5"/>
    <s v="4.0"/>
    <n v="77027"/>
    <n v="76949973"/>
    <x v="0"/>
    <n v="300405.3"/>
    <n v="77030.899999999994"/>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
    <s v="https://m.media-amazon.com/images/I/31DbAD6EoCL._SX300_SY300_QL70_FMwebp_.jpg"/>
    <s v="https://www.amazon.in/Boult-Audio-X1-Earphones-Cancellation/dp/B07TCN5VR9/ref=sr_1_28?qid=1672902996&amp;s=computers&amp;sr=1-28"/>
  </r>
  <r>
    <x v="424"/>
    <x v="410"/>
    <x v="0"/>
    <n v="1234"/>
    <n v="1599"/>
    <n v="0.23"/>
    <x v="3"/>
    <s v="5.0"/>
    <n v="16680"/>
    <n v="26671320"/>
    <x v="0"/>
    <n v="75060"/>
    <n v="16684.5"/>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
    <s v="https://m.media-amazon.com/images/I/51VIQVc-6XL._SX300_SY300_QL70_FMwebp_.jpg"/>
    <s v="https://www.amazon.in/ESR-iPad-Screen-Protector-Scratch-Resistant/dp/B07TMCXRFV/ref=sr_1_372?qid=1672903013&amp;s=computers&amp;sr=1-372"/>
  </r>
  <r>
    <x v="425"/>
    <x v="411"/>
    <x v="0"/>
    <n v="656"/>
    <n v="1499"/>
    <n v="0.56000000000000005"/>
    <x v="2"/>
    <s v="5.0"/>
    <n v="25903"/>
    <n v="38828597"/>
    <x v="0"/>
    <n v="111382.9"/>
    <n v="25907.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
    <s v="https://m.media-amazon.com/images/I/51EJirBX6bL._SY300_SX300_QL70_FMwebp_.jpg"/>
    <s v="https://www.amazon.in/Multi-Purpose-Foldable-Portable-Ergonomic-Non-Slip/dp/B07TR5HSR9/ref=sr_1_98?qid=1672903000&amp;s=computers&amp;sr=1-98"/>
  </r>
  <r>
    <x v="426"/>
    <x v="412"/>
    <x v="2"/>
    <n v="1799"/>
    <n v="3299"/>
    <n v="0.45"/>
    <x v="10"/>
    <s v="4.0"/>
    <n v="1846"/>
    <n v="6089954"/>
    <x v="0"/>
    <n v="7014.7999999999993"/>
    <n v="1849.8"/>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427"/>
    <x v="413"/>
    <x v="2"/>
    <n v="2238"/>
    <n v="3899"/>
    <n v="0.43"/>
    <x v="5"/>
    <s v="4.0"/>
    <n v="11004"/>
    <n v="42904596"/>
    <x v="0"/>
    <n v="42915.6"/>
    <n v="11007.9"/>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428"/>
    <x v="414"/>
    <x v="1"/>
    <n v="299"/>
    <n v="1199"/>
    <n v="0.75"/>
    <x v="8"/>
    <s v="4.0"/>
    <n v="466"/>
    <n v="558734"/>
    <x v="0"/>
    <n v="1631"/>
    <n v="469.5"/>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429"/>
    <x v="415"/>
    <x v="0"/>
    <n v="1349"/>
    <n v="2198"/>
    <n v="0.39"/>
    <x v="9"/>
    <s v="4.0"/>
    <n v="7113"/>
    <n v="15634374"/>
    <x v="0"/>
    <n v="28452"/>
    <n v="7117"/>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430"/>
    <x v="416"/>
    <x v="1"/>
    <n v="299"/>
    <n v="599"/>
    <n v="0.5"/>
    <x v="9"/>
    <s v="4.0"/>
    <n v="171"/>
    <n v="102429"/>
    <x v="0"/>
    <n v="684"/>
    <n v="175"/>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s v="https://m.media-amazon.com/images/I/41dwFttHxpL._SX300_SY300_QL70_FMwebp_.jpg"/>
    <s v="https://www.amazon.in/Female-Converter-Adapter-Projectors-Devices/dp/B07VJ9ZTXS/ref=sr_1_487?qid=1672909149&amp;s=electronics&amp;sr=1-487"/>
  </r>
  <r>
    <x v="431"/>
    <x v="417"/>
    <x v="2"/>
    <n v="749"/>
    <n v="1245"/>
    <n v="0.4"/>
    <x v="5"/>
    <s v="4.0"/>
    <n v="31783"/>
    <n v="39569835"/>
    <x v="0"/>
    <n v="123953.7"/>
    <n v="31786.9"/>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
    <s v="https://m.media-amazon.com/images/W/WEBP_402378-T1/images/I/41JCf4kTKgL._SX300_SY300_QL70_FMwebp_.jpg"/>
    <s v="https://www.amazon.in/Prestige-1-5-Kettle-1500-watts-Red/dp/B07VNFP3C2/ref=sr_1_16?qid=1672923591&amp;s=kitchen&amp;sr=1-16"/>
  </r>
  <r>
    <x v="432"/>
    <x v="418"/>
    <x v="2"/>
    <n v="293"/>
    <n v="499"/>
    <n v="0.41"/>
    <x v="5"/>
    <s v="4.0"/>
    <n v="44994"/>
    <n v="22452006"/>
    <x v="1"/>
    <n v="175476.6"/>
    <n v="44997.9"/>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433"/>
    <x v="419"/>
    <x v="1"/>
    <n v="637"/>
    <n v="1499"/>
    <n v="0.57999999999999996"/>
    <x v="0"/>
    <s v="5.0"/>
    <n v="24"/>
    <n v="35976"/>
    <x v="0"/>
    <n v="98.399999999999991"/>
    <n v="28.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434"/>
    <x v="420"/>
    <x v="0"/>
    <n v="5599"/>
    <n v="7350"/>
    <n v="0.24"/>
    <x v="4"/>
    <s v="5.0"/>
    <n v="73005"/>
    <n v="536586750"/>
    <x v="0"/>
    <n v="321222"/>
    <n v="73009.399999999994"/>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
    <s v="https://m.media-amazon.com/images/W/WEBP_402378-T1/images/I/31iDEczWTWL._SX300_SY300_QL70_FMwebp_.jpg"/>
    <s v="https://www.amazon.in/Passport-Portable-External-Drive-Black/dp/B07VTFN6HM/ref=sr_1_229?qid=1672903006&amp;s=computers&amp;sr=1-229"/>
  </r>
  <r>
    <x v="435"/>
    <x v="421"/>
    <x v="3"/>
    <n v="250"/>
    <n v="250"/>
    <n v="0"/>
    <x v="1"/>
    <s v="5.0"/>
    <n v="2628"/>
    <n v="657000"/>
    <x v="1"/>
    <n v="11037.6"/>
    <n v="2632.2"/>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436"/>
    <x v="422"/>
    <x v="1"/>
    <n v="96"/>
    <n v="399"/>
    <n v="0.76"/>
    <x v="7"/>
    <s v="4.0"/>
    <n v="1796"/>
    <n v="716604"/>
    <x v="1"/>
    <n v="6465.6"/>
    <n v="179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437"/>
    <x v="423"/>
    <x v="2"/>
    <n v="1199"/>
    <n v="2000"/>
    <n v="0.4"/>
    <x v="9"/>
    <s v="4.0"/>
    <n v="18543"/>
    <n v="37086000"/>
    <x v="0"/>
    <n v="74172"/>
    <n v="18547"/>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438"/>
    <x v="424"/>
    <x v="2"/>
    <n v="7799"/>
    <n v="12500"/>
    <n v="0.38"/>
    <x v="9"/>
    <s v="4.0"/>
    <n v="5160"/>
    <n v="64500000"/>
    <x v="0"/>
    <n v="20640"/>
    <n v="5164"/>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s v="https://m.media-amazon.com/images/I/31kbrfC16XL._SX300_SY300_QL70_FMwebp_.jpg"/>
    <s v="https://www.amazon.in/Crompton-Solarium-Qube-Star-Rated-Storage/dp/B07VZH6ZBB/ref=sr_1_372?qid=1672923611&amp;s=kitchen&amp;sr=1-372"/>
  </r>
  <r>
    <x v="439"/>
    <x v="425"/>
    <x v="2"/>
    <n v="1180"/>
    <n v="1440"/>
    <n v="0.18"/>
    <x v="1"/>
    <s v="5.0"/>
    <n v="1527"/>
    <n v="2198880"/>
    <x v="0"/>
    <n v="6413.4000000000005"/>
    <n v="1531.2"/>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
    <s v="https://m.media-amazon.com/images/W/WEBP_402378-T2/images/I/414WPLTqm0L._SX300_SY300_QL70_FMwebp_.jpg"/>
    <s v="https://www.amazon.in/Borosil-Rio-1-5L-Electric-Kettle/dp/B07VZYMQNZ/ref=sr_1_479?qid=1672923615&amp;s=kitchen&amp;sr=1-479"/>
  </r>
  <r>
    <x v="440"/>
    <x v="426"/>
    <x v="0"/>
    <n v="199"/>
    <n v="799"/>
    <n v="0.75"/>
    <x v="0"/>
    <s v="5.0"/>
    <n v="7333"/>
    <n v="5859067"/>
    <x v="0"/>
    <n v="30065.299999999996"/>
    <n v="7337.1"/>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441"/>
    <x v="427"/>
    <x v="2"/>
    <n v="1899"/>
    <n v="3790"/>
    <n v="0.5"/>
    <x v="10"/>
    <s v="4.0"/>
    <n v="3842"/>
    <n v="14561180"/>
    <x v="0"/>
    <n v="14599.599999999999"/>
    <n v="3845.8"/>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442"/>
    <x v="428"/>
    <x v="1"/>
    <n v="899"/>
    <n v="1999"/>
    <n v="0.55000000000000004"/>
    <x v="0"/>
    <s v="5.0"/>
    <n v="30469"/>
    <n v="60907531"/>
    <x v="0"/>
    <n v="124922.9"/>
    <n v="3047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443"/>
    <x v="429"/>
    <x v="1"/>
    <n v="1499"/>
    <n v="2999"/>
    <n v="0.5"/>
    <x v="0"/>
    <s v="5.0"/>
    <n v="25262"/>
    <n v="75760738"/>
    <x v="0"/>
    <n v="103574.2"/>
    <n v="25266.1"/>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444"/>
    <x v="430"/>
    <x v="0"/>
    <n v="2499"/>
    <n v="3999"/>
    <n v="0.38"/>
    <x v="4"/>
    <s v="5.0"/>
    <n v="12679"/>
    <n v="50703321"/>
    <x v="0"/>
    <n v="55787.600000000006"/>
    <n v="12683.4"/>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
    <s v="https://m.media-amazon.com/images/I/41VDUqScJFL._SX300_SY300_QL70_FMwebp_.jpg"/>
    <s v="https://www.amazon.in/TP-Link-Archer-A6-Wireless-Internet/dp/B07W9KYT62/ref=sr_1_415?qid=1672903016&amp;s=computers&amp;sr=1-415"/>
  </r>
  <r>
    <x v="445"/>
    <x v="431"/>
    <x v="1"/>
    <n v="20999"/>
    <n v="29990"/>
    <n v="0.3"/>
    <x v="2"/>
    <s v="5.0"/>
    <n v="9499"/>
    <n v="284875010"/>
    <x v="0"/>
    <n v="40845.699999999997"/>
    <n v="9503.2999999999993"/>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
    <s v="https://m.media-amazon.com/images/I/41XtHlbmOHL._SX300_SY300_QL70_ML2_.jpg"/>
    <s v="https://www.amazon.in/iQOO-Storage-Snapdragon-FlashCharge-Brightness/dp/B07WDK3ZS2/ref=sr_1_126?qid=1672895777&amp;s=electronics&amp;sr=1-126"/>
  </r>
  <r>
    <x v="446"/>
    <x v="432"/>
    <x v="1"/>
    <n v="15499"/>
    <n v="18999"/>
    <n v="0.18"/>
    <x v="0"/>
    <s v="5.0"/>
    <n v="19252"/>
    <n v="365768748"/>
    <x v="0"/>
    <n v="78933.2"/>
    <n v="19256.099999999999"/>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
    <s v="https://m.media-amazon.com/images/I/41Yylo75u7L._SX300_SY300_QL70_ML2_.jpg"/>
    <s v="https://www.amazon.in/iQOO-Storage-Snapdragon-Purchased-Separately/dp/B07WDK3ZS6/ref=sr_1_108?qid=1672895777&amp;s=electronics&amp;sr=1-108"/>
  </r>
  <r>
    <x v="447"/>
    <x v="433"/>
    <x v="1"/>
    <n v="28999"/>
    <n v="34999"/>
    <n v="0.17"/>
    <x v="4"/>
    <s v="5.0"/>
    <n v="20311"/>
    <n v="710864689"/>
    <x v="0"/>
    <n v="89368.400000000009"/>
    <n v="20315.40000000000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
    <s v="https://m.media-amazon.com/images/I/51DLLa8HNWL._SX300_SY300_QL70_ML2_.jpg"/>
    <s v="https://www.amazon.in/iQOO-128GB-Storage-Snapdragon%C2%AE-FlashCharge/dp/B07WDKLDRX/ref=sr_1_63?qid=1672895762&amp;s=electronics&amp;sr=1-63"/>
  </r>
  <r>
    <x v="448"/>
    <x v="434"/>
    <x v="1"/>
    <n v="13999"/>
    <n v="19999"/>
    <n v="0.3"/>
    <x v="0"/>
    <s v="5.0"/>
    <n v="19252"/>
    <n v="385020748"/>
    <x v="0"/>
    <n v="78933.2"/>
    <n v="19256.099999999999"/>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
    <s v="https://m.media-amazon.com/images/I/41iVkyHeTUL._SX300_SY300_QL70_ML2_.jpg"/>
    <s v="https://www.amazon.in/iQOO-Lumina-Blue-128GB-Storage/dp/B07WDKLRM4/ref=sr_1_70?qid=1672895762&amp;s=electronics&amp;sr=1-70"/>
  </r>
  <r>
    <x v="449"/>
    <x v="431"/>
    <x v="1"/>
    <n v="19999"/>
    <n v="27990"/>
    <n v="0.28999999999999998"/>
    <x v="2"/>
    <s v="5.0"/>
    <n v="9499"/>
    <n v="265877010"/>
    <x v="0"/>
    <n v="40845.699999999997"/>
    <n v="9503.2999999999993"/>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
    <s v="https://m.media-amazon.com/images/I/41XtHlbmOHL._SX300_SY300_QL70_ML2_.jpg"/>
    <s v="https://www.amazon.in/iQOO-Storage-Snapdragon-FlashCharge-Brightness/dp/B07WFPMGQQ/ref=sr_1_198?qid=1672895806&amp;s=electronics&amp;sr=1-198"/>
  </r>
  <r>
    <x v="450"/>
    <x v="435"/>
    <x v="1"/>
    <n v="349"/>
    <n v="1299"/>
    <n v="0.73"/>
    <x v="9"/>
    <s v="4.0"/>
    <n v="14282"/>
    <n v="18552318"/>
    <x v="0"/>
    <n v="57128"/>
    <n v="14286"/>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451"/>
    <x v="436"/>
    <x v="1"/>
    <n v="16499"/>
    <n v="20999"/>
    <n v="0.21"/>
    <x v="9"/>
    <s v="4.0"/>
    <n v="21350"/>
    <n v="448328650"/>
    <x v="0"/>
    <n v="85400"/>
    <n v="21354"/>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452"/>
    <x v="437"/>
    <x v="2"/>
    <n v="899"/>
    <n v="1249"/>
    <n v="0.28000000000000003"/>
    <x v="5"/>
    <s v="4.0"/>
    <n v="17424"/>
    <n v="21762576"/>
    <x v="0"/>
    <n v="67953.599999999991"/>
    <n v="17427.900000000001"/>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453"/>
    <x v="438"/>
    <x v="1"/>
    <n v="15499"/>
    <n v="20999"/>
    <n v="0.26"/>
    <x v="0"/>
    <s v="5.0"/>
    <n v="19253"/>
    <n v="404293747"/>
    <x v="0"/>
    <n v="78937.299999999988"/>
    <n v="19257.099999999999"/>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
    <s v="https://m.media-amazon.com/images/I/41Lif4YWC2L._SX300_SY300_QL70_ML2_.jpg"/>
    <s v="https://www.amazon.in/iQOO-Raven-Black-128GB-Storage/dp/B07WGPKMP5/ref=sr_1_175?qid=1672895799&amp;s=electronics&amp;sr=1-175"/>
  </r>
  <r>
    <x v="454"/>
    <x v="438"/>
    <x v="1"/>
    <n v="13999"/>
    <n v="19999"/>
    <n v="0.3"/>
    <x v="0"/>
    <s v="5.0"/>
    <n v="19252"/>
    <n v="385020748"/>
    <x v="0"/>
    <n v="78933.2"/>
    <n v="19256.099999999999"/>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
    <s v="https://m.media-amazon.com/images/I/41Lif4YWC2L._SX300_SY300_QL70_ML2_.jpg"/>
    <s v="https://www.amazon.in/iQOO-Raven-Black-128GB-Storage/dp/B07WGPKTS4/ref=sr_1_118?qid=1672895777&amp;s=electronics&amp;sr=1-118"/>
  </r>
  <r>
    <x v="455"/>
    <x v="436"/>
    <x v="1"/>
    <n v="17999"/>
    <n v="21990"/>
    <n v="0.18"/>
    <x v="9"/>
    <s v="4.0"/>
    <n v="21350"/>
    <n v="469486500"/>
    <x v="0"/>
    <n v="85400"/>
    <n v="21354"/>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456"/>
    <x v="434"/>
    <x v="1"/>
    <n v="15499"/>
    <n v="20999"/>
    <n v="0.26"/>
    <x v="0"/>
    <s v="5.0"/>
    <n v="19252"/>
    <n v="404272748"/>
    <x v="0"/>
    <n v="78933.2"/>
    <n v="19256.099999999999"/>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
    <s v="https://m.media-amazon.com/images/I/41iVkyHeTUL._SX300_SY300_QL70_ML2_.jpg"/>
    <s v="https://www.amazon.in/iQOO-Lumina-Blue-128GB-Storage/dp/B07WHQWXL7/ref=sr_1_107?qid=1672895777&amp;s=electronics&amp;sr=1-107"/>
  </r>
  <r>
    <x v="457"/>
    <x v="439"/>
    <x v="1"/>
    <n v="29990"/>
    <n v="39990"/>
    <n v="0.25"/>
    <x v="2"/>
    <s v="5.0"/>
    <n v="8399"/>
    <n v="335876010"/>
    <x v="0"/>
    <n v="36115.699999999997"/>
    <n v="8403.2999999999993"/>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
    <s v="https://m.media-amazon.com/images/I/41UwKwpK40L._SX300_SY300_QL70_ML2_.jpg"/>
    <s v="https://www.amazon.in/iQOO-Sunset-Storage-Qualcomm-Snapdragon/dp/B07WHS7MZ1/ref=sr_1_336?qid=1672895842&amp;s=electronics&amp;sr=1-336"/>
  </r>
  <r>
    <x v="458"/>
    <x v="440"/>
    <x v="1"/>
    <n v="20999"/>
    <n v="29990"/>
    <n v="0.3"/>
    <x v="2"/>
    <s v="5.0"/>
    <n v="9499"/>
    <n v="284875010"/>
    <x v="0"/>
    <n v="40845.699999999997"/>
    <n v="9503.2999999999993"/>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
    <s v="https://m.media-amazon.com/images/I/41XUW74HLlL._SX300_SY300_QL70_ML2_.jpg"/>
    <s v="https://www.amazon.in/iQOO-Phantom-Snapdragon-FlashCharge-Brightness/dp/B07WHSJXLF/ref=sr_1_192?qid=1672895799&amp;s=electronics&amp;sr=1-192"/>
  </r>
  <r>
    <x v="459"/>
    <x v="441"/>
    <x v="1"/>
    <n v="15499"/>
    <n v="18999"/>
    <n v="0.18"/>
    <x v="0"/>
    <s v="5.0"/>
    <n v="19252"/>
    <n v="365768748"/>
    <x v="0"/>
    <n v="78933.2"/>
    <n v="19256.099999999999"/>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
    <s v="https://m.media-amazon.com/images/I/4105IiC5tDL._SX300_SY300_QL70_ML2_.jpg"/>
    <s v="https://www.amazon.in/iQOO-Stellar-Snapdragon-Purchased-Separately/dp/B07WJV6P1R/ref=sr_1_47?qid=1672895755&amp;s=electronics&amp;sr=1-47"/>
  </r>
  <r>
    <x v="460"/>
    <x v="442"/>
    <x v="1"/>
    <n v="16499"/>
    <n v="20990"/>
    <n v="0.21"/>
    <x v="9"/>
    <s v="4.0"/>
    <n v="21350"/>
    <n v="448136500"/>
    <x v="0"/>
    <n v="85400"/>
    <n v="21354"/>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61"/>
    <x v="443"/>
    <x v="2"/>
    <n v="699"/>
    <n v="1345"/>
    <n v="0.48"/>
    <x v="5"/>
    <s v="4.0"/>
    <n v="8446"/>
    <n v="11359870"/>
    <x v="0"/>
    <n v="32939.4"/>
    <n v="8449.9"/>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
    <s v="https://m.media-amazon.com/images/W/WEBP_402378-T2/images/I/31na34LxwmL._SX300_SY300_QL70_FMwebp_.jpg"/>
    <s v="https://www.amazon.in/Pigeon-stovekraft-Amaze-Plus-1-8/dp/B07WJXCTG9/ref=sr_1_159?qid=1672923598&amp;s=kitchen&amp;sr=1-159"/>
  </r>
  <r>
    <x v="462"/>
    <x v="444"/>
    <x v="2"/>
    <n v="2088"/>
    <n v="5550"/>
    <n v="0.62"/>
    <x v="9"/>
    <s v="4.0"/>
    <n v="5292"/>
    <n v="29370600"/>
    <x v="0"/>
    <n v="21168"/>
    <n v="5296"/>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
    <s v="https://m.media-amazon.com/images/W/WEBP_402378-T2/images/I/31TKp-ARDUL._SX300_SY300_QL70_FMwebp_.jpg"/>
    <s v="https://www.amazon.in/Lifelong-Flash-Instant-Heater-Certified/dp/B07WKB69RS/ref=sr_1_149?qid=1672923598&amp;s=kitchen&amp;sr=1-149"/>
  </r>
  <r>
    <x v="463"/>
    <x v="445"/>
    <x v="7"/>
    <n v="425"/>
    <n v="999"/>
    <n v="0.56999999999999995"/>
    <x v="9"/>
    <s v="4.0"/>
    <n v="2581"/>
    <n v="2578419"/>
    <x v="0"/>
    <n v="10324"/>
    <n v="2585"/>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464"/>
    <x v="446"/>
    <x v="2"/>
    <n v="649"/>
    <n v="1245"/>
    <n v="0.48"/>
    <x v="5"/>
    <s v="4.0"/>
    <n v="123365"/>
    <n v="153589425"/>
    <x v="0"/>
    <n v="481123.5"/>
    <n v="123368.9"/>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
    <s v="https://m.media-amazon.com/images/W/WEBP_402378-T1/images/I/31na34LxwmL._SX300_SY300_QL70_FMwebp_.jpg"/>
    <s v="https://www.amazon.in/Pigeon-Amaze-Plus-1-5-Ltr/dp/B07WMS7TWB/ref=sr_1_5?qid=1672923591&amp;s=kitchen&amp;sr=1-5"/>
  </r>
  <r>
    <x v="465"/>
    <x v="447"/>
    <x v="2"/>
    <n v="1260"/>
    <n v="1699"/>
    <n v="0.26"/>
    <x v="1"/>
    <s v="5.0"/>
    <n v="2891"/>
    <n v="4911809"/>
    <x v="0"/>
    <n v="12142.2"/>
    <n v="2895.2"/>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
    <s v="https://m.media-amazon.com/images/I/41NW-vJum5L._SX300_SY300_QL70_FMwebp_.jpg"/>
    <s v="https://www.amazon.in/Agaro-Esteem-Multi-Kettle-1-2/dp/B07WNK1FFN/ref=sr_1_56?qid=1672923593&amp;s=kitchen&amp;sr=1-56"/>
  </r>
  <r>
    <x v="466"/>
    <x v="448"/>
    <x v="2"/>
    <n v="3299"/>
    <n v="4995"/>
    <n v="0.34"/>
    <x v="10"/>
    <s v="4.0"/>
    <n v="1393"/>
    <n v="6958035"/>
    <x v="0"/>
    <n v="5293.4"/>
    <n v="1396.8"/>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
    <s v="https://m.media-amazon.com/images/I/41CsMm+ZCgL._SY300_SX300_.jpg"/>
    <s v="https://www.amazon.in/BXGS1501IN-Handheld-Portable-Garment-Steamer/dp/B07WVQG8WZ/ref=sr_1_260?qid=1672923605&amp;s=kitchen&amp;sr=1-260"/>
  </r>
  <r>
    <x v="467"/>
    <x v="449"/>
    <x v="0"/>
    <n v="1490"/>
    <n v="2295"/>
    <n v="0.35"/>
    <x v="11"/>
    <s v="5.0"/>
    <n v="10652"/>
    <n v="24446340"/>
    <x v="0"/>
    <n v="48999.199999999997"/>
    <n v="10656.6"/>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
    <s v="https://m.media-amazon.com/images/I/31DstM4dQ8L._SX300_SY300_QL70_FMwebp_.jpg"/>
    <s v="https://www.amazon.in/Logitech-Pebble-M350-Wireless-Bluetooth/dp/B07X2L5Z8C/ref=sr_1_295?qid=1672903010&amp;s=computers&amp;sr=1-295"/>
  </r>
  <r>
    <x v="468"/>
    <x v="450"/>
    <x v="1"/>
    <n v="900"/>
    <n v="2499"/>
    <n v="0.64"/>
    <x v="9"/>
    <s v="4.0"/>
    <n v="36384"/>
    <n v="90923616"/>
    <x v="0"/>
    <n v="145536"/>
    <n v="36388"/>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469"/>
    <x v="451"/>
    <x v="0"/>
    <n v="349"/>
    <n v="1499"/>
    <n v="0.77"/>
    <x v="2"/>
    <s v="5.0"/>
    <n v="24791"/>
    <n v="37161709"/>
    <x v="0"/>
    <n v="106601.29999999999"/>
    <n v="24795.3"/>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470"/>
    <x v="452"/>
    <x v="1"/>
    <n v="1679"/>
    <n v="1999"/>
    <n v="0.16"/>
    <x v="0"/>
    <s v="5.0"/>
    <n v="72563"/>
    <n v="145053437"/>
    <x v="0"/>
    <n v="297508.3"/>
    <n v="72567.100000000006"/>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s v="https://m.media-amazon.com/images/I/41ZCYvl4noL._SX300_SY300_QL70_FMwebp_.jpg"/>
    <s v="https://www.amazon.in/realme-RMA108-Realme-Buds-Wireless/dp/B07XJWTYM2/ref=sr_1_387?qid=1672903014&amp;s=computers&amp;sr=1-387"/>
  </r>
  <r>
    <x v="471"/>
    <x v="453"/>
    <x v="0"/>
    <n v="333"/>
    <n v="999"/>
    <n v="0.67"/>
    <x v="13"/>
    <s v="4.0"/>
    <n v="9792"/>
    <n v="9782208"/>
    <x v="0"/>
    <n v="32313.599999999999"/>
    <n v="9795.2999999999993"/>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72"/>
    <x v="454"/>
    <x v="0"/>
    <n v="899"/>
    <n v="1900"/>
    <n v="0.53"/>
    <x v="4"/>
    <s v="5.0"/>
    <n v="13552"/>
    <n v="25748800"/>
    <x v="0"/>
    <n v="59628.800000000003"/>
    <n v="13556.4"/>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
    <s v="https://m.media-amazon.com/images/I/3183iGEWksL._SX300_SY300_QL70_FMwebp_.jpg"/>
    <s v="https://www.amazon.in/AmazonBasics-Apple-Certified-Lightning-Charging/dp/B07XLCFSSN/ref=sr_1_40?qid=1672909125&amp;s=electronics&amp;sr=1-40"/>
  </r>
  <r>
    <x v="473"/>
    <x v="455"/>
    <x v="1"/>
    <n v="2499"/>
    <n v="3299"/>
    <n v="0.24"/>
    <x v="1"/>
    <s v="5.0"/>
    <n v="93112"/>
    <n v="307176488"/>
    <x v="0"/>
    <n v="391070.4"/>
    <n v="93116.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
    <s v="https://m.media-amazon.com/images/I/31pcbVy11RL._SX300_SY300_QL70_FMwebp_.jpg"/>
    <s v="https://www.amazon.in/TP-Link-Wireless-Security-Tapo-C200/dp/B07XLML2YS/ref=sr_1_146?qid=1672903002&amp;s=computers&amp;sr=1-146"/>
  </r>
  <r>
    <x v="474"/>
    <x v="456"/>
    <x v="2"/>
    <n v="1190"/>
    <n v="2550"/>
    <n v="0.53"/>
    <x v="10"/>
    <s v="4.0"/>
    <n v="1181"/>
    <n v="3011550"/>
    <x v="0"/>
    <n v="4487.8"/>
    <n v="1184.8"/>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475"/>
    <x v="457"/>
    <x v="2"/>
    <n v="1745"/>
    <n v="2400"/>
    <n v="0.27"/>
    <x v="1"/>
    <s v="5.0"/>
    <n v="14160"/>
    <n v="33984000"/>
    <x v="0"/>
    <n v="59472"/>
    <n v="14164.2"/>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476"/>
    <x v="458"/>
    <x v="2"/>
    <n v="6525"/>
    <n v="8820"/>
    <n v="0.26"/>
    <x v="3"/>
    <s v="5.0"/>
    <n v="5137"/>
    <n v="45308340"/>
    <x v="0"/>
    <n v="23116.5"/>
    <n v="5141.5"/>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
    <s v="https://m.media-amazon.com/images/I/41yPeG8kXxL._SX300_SY300_QL70_FMwebp_.jpg"/>
    <s v="https://www.amazon.in/Plastic-Powermatic-Jar-Juicer-Grinder-Chutney/dp/B07Y9PY6Y1/ref=sr_1_307?qid=1672923607&amp;s=kitchen&amp;sr=1-307"/>
  </r>
  <r>
    <x v="477"/>
    <x v="459"/>
    <x v="2"/>
    <n v="8199"/>
    <n v="16000"/>
    <n v="0.49"/>
    <x v="5"/>
    <s v="4.0"/>
    <n v="18497"/>
    <n v="295952000"/>
    <x v="0"/>
    <n v="72138.3"/>
    <n v="18500.900000000001"/>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
    <s v="https://m.media-amazon.com/images/I/31Gulp0B-0L._SX300_SY300_QL70_FMwebp_.jpg"/>
    <s v="https://www.amazon.in/Eureka-Forbes-Amaze-RO-MTDS/dp/B07YC8JHMB/ref=sr_1_223?qid=1672923603&amp;s=kitchen&amp;sr=1-223"/>
  </r>
  <r>
    <x v="478"/>
    <x v="460"/>
    <x v="2"/>
    <n v="1999"/>
    <n v="3300"/>
    <n v="0.39"/>
    <x v="1"/>
    <s v="5.0"/>
    <n v="780"/>
    <n v="2574000"/>
    <x v="0"/>
    <n v="3276"/>
    <n v="784.2"/>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479"/>
    <x v="461"/>
    <x v="1"/>
    <n v="2299"/>
    <n v="7500"/>
    <n v="0.69"/>
    <x v="0"/>
    <s v="5.0"/>
    <n v="5554"/>
    <n v="41655000"/>
    <x v="0"/>
    <n v="22771.399999999998"/>
    <n v="5558.1"/>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
    <s v="https://m.media-amazon.com/images/I/31Yg8KP64NL._SX300_SY300_QL70_FMwebp_.jpg"/>
    <s v="https://www.amazon.in/Imou-Security-Advanced-Surveillance-Detection/dp/B07YFWVRCM/ref=sr_1_433?qid=1672903017&amp;s=computers&amp;sr=1-433"/>
  </r>
  <r>
    <x v="480"/>
    <x v="462"/>
    <x v="0"/>
    <n v="549"/>
    <n v="999"/>
    <n v="0.45"/>
    <x v="2"/>
    <s v="5.0"/>
    <n v="7758"/>
    <n v="7750242"/>
    <x v="0"/>
    <n v="33359.4"/>
    <n v="7762.3"/>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481"/>
    <x v="463"/>
    <x v="0"/>
    <n v="549"/>
    <n v="2499"/>
    <n v="0.78"/>
    <x v="2"/>
    <s v="5.0"/>
    <n v="5556"/>
    <n v="13884444"/>
    <x v="0"/>
    <n v="23890.799999999999"/>
    <n v="5560.3"/>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82"/>
    <x v="464"/>
    <x v="1"/>
    <n v="549"/>
    <n v="999"/>
    <n v="0.45"/>
    <x v="5"/>
    <s v="4.0"/>
    <n v="64705"/>
    <n v="64640295"/>
    <x v="0"/>
    <n v="252349.5"/>
    <n v="64708.9"/>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
    <s v="https://m.media-amazon.com/images/I/41goRo3UXhL._SX300_SY300_QL70_FMwebp_.jpg"/>
    <s v="https://www.amazon.in/Zebronics-Zeb-County-Bluetooth-Speaker-Function/dp/B07YNTJ8ZM/ref=sr_1_138?qid=1672903001&amp;s=computers&amp;sr=1-138"/>
  </r>
  <r>
    <x v="483"/>
    <x v="465"/>
    <x v="2"/>
    <n v="299"/>
    <n v="595"/>
    <n v="0.5"/>
    <x v="9"/>
    <s v="4.0"/>
    <n v="314"/>
    <n v="186830"/>
    <x v="0"/>
    <n v="1256"/>
    <n v="318"/>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484"/>
    <x v="466"/>
    <x v="2"/>
    <n v="1199"/>
    <n v="2000"/>
    <n v="0.4"/>
    <x v="9"/>
    <s v="4.0"/>
    <n v="14030"/>
    <n v="28060000"/>
    <x v="0"/>
    <n v="56120"/>
    <n v="14034"/>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485"/>
    <x v="467"/>
    <x v="2"/>
    <n v="645"/>
    <n v="1100"/>
    <n v="0.41"/>
    <x v="9"/>
    <s v="4.0"/>
    <n v="3271"/>
    <n v="3598100"/>
    <x v="0"/>
    <n v="13084"/>
    <n v="3275"/>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486"/>
    <x v="468"/>
    <x v="0"/>
    <n v="499"/>
    <n v="1299"/>
    <n v="0.62"/>
    <x v="2"/>
    <s v="5.0"/>
    <n v="30411"/>
    <n v="39503889"/>
    <x v="0"/>
    <n v="130767.29999999999"/>
    <n v="30415.3"/>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487"/>
    <x v="469"/>
    <x v="0"/>
    <n v="599"/>
    <n v="999"/>
    <n v="0.4"/>
    <x v="9"/>
    <s v="4.0"/>
    <n v="7601"/>
    <n v="7593399"/>
    <x v="0"/>
    <n v="30404"/>
    <n v="7605"/>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
    <s v="https://m.media-amazon.com/images/I/31yI+SWuRzL._SY300_SX300_.jpg"/>
    <s v="https://www.amazon.in/Zebronics-ZEB-NC3300-Powered-Laptop-Cooling/dp/B07YWS9SP9/ref=sr_1_326?qid=1672903011&amp;s=computers&amp;sr=1-326"/>
  </r>
  <r>
    <x v="488"/>
    <x v="470"/>
    <x v="1"/>
    <n v="1499"/>
    <n v="4999"/>
    <n v="0.7"/>
    <x v="9"/>
    <s v="4.0"/>
    <n v="92588"/>
    <n v="462847412"/>
    <x v="0"/>
    <n v="370352"/>
    <n v="9259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489"/>
    <x v="471"/>
    <x v="1"/>
    <n v="1249"/>
    <n v="2299"/>
    <n v="0.46"/>
    <x v="2"/>
    <s v="5.0"/>
    <n v="7636"/>
    <n v="17555164"/>
    <x v="0"/>
    <n v="32834.799999999996"/>
    <n v="7640.3"/>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
    <s v="https://m.media-amazon.com/images/I/31J3pwT7i4L._SY300_SX300_QL70_FMwebp_.jpg"/>
    <s v="https://www.amazon.in/TATASKY-Connection-Month-Basic-Installation/dp/B07YZG8PPY/ref=sr_1_245?qid=1672909136&amp;s=electronics&amp;sr=1-245"/>
  </r>
  <r>
    <x v="490"/>
    <x v="472"/>
    <x v="0"/>
    <n v="449"/>
    <n v="999"/>
    <n v="0.55000000000000004"/>
    <x v="4"/>
    <s v="5.0"/>
    <n v="9940"/>
    <n v="9930060"/>
    <x v="0"/>
    <n v="43736"/>
    <n v="9944.4"/>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491"/>
    <x v="473"/>
    <x v="0"/>
    <n v="449"/>
    <n v="999"/>
    <n v="0.55000000000000004"/>
    <x v="2"/>
    <s v="5.0"/>
    <n v="11330"/>
    <n v="11318670"/>
    <x v="0"/>
    <n v="48719"/>
    <n v="11334.3"/>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492"/>
    <x v="474"/>
    <x v="0"/>
    <n v="449"/>
    <n v="999"/>
    <n v="0.55000000000000004"/>
    <x v="2"/>
    <s v="5.0"/>
    <n v="9701"/>
    <n v="9691299"/>
    <x v="0"/>
    <n v="41714.299999999996"/>
    <n v="9705.2999999999993"/>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
    <s v="https://m.media-amazon.com/images/W/WEBP_402378-T1/images/I/31A6Arm+F7L._SY300_SX300_.jpg"/>
    <s v="https://www.amazon.in/AirCase-14-Inch-MacBook-Protective-Neoprene/dp/B07Z1Z77ZZ/ref=sr_1_380?qid=1672903013&amp;s=computers&amp;sr=1-380"/>
  </r>
  <r>
    <x v="493"/>
    <x v="475"/>
    <x v="0"/>
    <n v="399"/>
    <n v="1499"/>
    <n v="0.73"/>
    <x v="0"/>
    <s v="5.0"/>
    <n v="5730"/>
    <n v="8589270"/>
    <x v="0"/>
    <n v="23492.999999999996"/>
    <n v="5734.1"/>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494"/>
    <x v="476"/>
    <x v="2"/>
    <n v="5499"/>
    <n v="9999"/>
    <n v="0.45"/>
    <x v="10"/>
    <s v="4.0"/>
    <n v="4353"/>
    <n v="43525647"/>
    <x v="0"/>
    <n v="16541.399999999998"/>
    <n v="4356.8"/>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495"/>
    <x v="477"/>
    <x v="0"/>
    <n v="549"/>
    <n v="1499"/>
    <n v="0.63"/>
    <x v="2"/>
    <s v="5.0"/>
    <n v="11006"/>
    <n v="16497994"/>
    <x v="0"/>
    <n v="47325.799999999996"/>
    <n v="11010.3"/>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
    <s v="https://m.media-amazon.com/images/W/WEBP_402378-T1/images/I/31bMTTJF1xL._SY300_SX300_QL70_FMwebp_.jpg"/>
    <s v="https://www.amazon.in/ProElite-Smart-Generation-Stylus-Translucent/dp/B07Z53L5QL/ref=sr_1_289?qid=1672903010&amp;s=computers&amp;sr=1-289"/>
  </r>
  <r>
    <x v="496"/>
    <x v="478"/>
    <x v="2"/>
    <n v="1099"/>
    <n v="1990"/>
    <n v="0.45"/>
    <x v="5"/>
    <s v="4.0"/>
    <n v="5911"/>
    <n v="11762890"/>
    <x v="0"/>
    <n v="23052.899999999998"/>
    <n v="5914.9"/>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497"/>
    <x v="479"/>
    <x v="0"/>
    <n v="1499"/>
    <n v="2999"/>
    <n v="0.5"/>
    <x v="3"/>
    <s v="5.0"/>
    <n v="8656"/>
    <n v="25959344"/>
    <x v="0"/>
    <n v="38952"/>
    <n v="8660.5"/>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
    <s v="https://m.media-amazon.com/images/W/WEBP_402378-T2/images/I/31VtFl2O33L._SX300_SY300_QL70_FMwebp_.jpg"/>
    <s v="https://www.amazon.in/Cuzor-Router-Switching-Moisture-Resistant/dp/B07ZKD8T1Q/ref=sr_1_246?qid=1672903007&amp;s=computers&amp;sr=1-246"/>
  </r>
  <r>
    <x v="498"/>
    <x v="480"/>
    <x v="1"/>
    <n v="239"/>
    <n v="699"/>
    <n v="0.66"/>
    <x v="4"/>
    <s v="5.0"/>
    <n v="2640"/>
    <n v="1845360"/>
    <x v="0"/>
    <n v="11616.000000000002"/>
    <n v="2644.4"/>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499"/>
    <x v="481"/>
    <x v="2"/>
    <n v="9970"/>
    <n v="12999"/>
    <n v="0.23"/>
    <x v="2"/>
    <s v="5.0"/>
    <n v="4049"/>
    <n v="52632951"/>
    <x v="0"/>
    <n v="17410.7"/>
    <n v="4053.3"/>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
    <s v="https://m.media-amazon.com/images/W/WEBP_402378-T2/images/I/41Mktp5hVIL._SX300_SY300_QL70_FMwebp_.jpg"/>
    <s v="https://www.amazon.in/Mi-Purifier-Filter-Smart-Connectivity/dp/B0811VCGL5/ref=sr_1_182?qid=1672923600&amp;s=kitchen&amp;sr=1-182"/>
  </r>
  <r>
    <x v="500"/>
    <x v="482"/>
    <x v="2"/>
    <n v="351"/>
    <n v="1099"/>
    <n v="0.68"/>
    <x v="6"/>
    <s v="4.0"/>
    <n v="1470"/>
    <n v="1615530"/>
    <x v="0"/>
    <n v="5439"/>
    <n v="1473.7"/>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501"/>
    <x v="482"/>
    <x v="2"/>
    <n v="351"/>
    <n v="999"/>
    <n v="0.65"/>
    <x v="9"/>
    <s v="4.0"/>
    <n v="5380"/>
    <n v="5374620"/>
    <x v="0"/>
    <n v="21520"/>
    <n v="5384"/>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502"/>
    <x v="483"/>
    <x v="1"/>
    <n v="899"/>
    <n v="1199"/>
    <n v="0.25"/>
    <x v="10"/>
    <s v="4.0"/>
    <n v="10751"/>
    <n v="12890449"/>
    <x v="0"/>
    <n v="40853.799999999996"/>
    <n v="10754.8"/>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
    <s v="https://m.media-amazon.com/images/I/31c2Mxy32-L._SX300_SY300_QL70_FMwebp_.jpg"/>
    <s v="https://www.amazon.in/Zebronics-Zeb-Vita-Portable-Speaker-Bluetooth/dp/B0814ZY6FP/ref=sr_1_352?qid=1672903012&amp;s=computers&amp;sr=1-352"/>
  </r>
  <r>
    <x v="503"/>
    <x v="484"/>
    <x v="0"/>
    <n v="399"/>
    <n v="549"/>
    <n v="0.27"/>
    <x v="4"/>
    <s v="5.0"/>
    <n v="18139"/>
    <n v="9958311"/>
    <x v="0"/>
    <n v="79811.600000000006"/>
    <n v="18143.40000000000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
    <s v="https://m.media-amazon.com/images/W/WEBP_402378-T1/images/I/41I-azRJBLL._SX300_SY300_QL70_FMwebp_.jpg"/>
    <s v="https://www.amazon.in/Zebronics-Zeb-Transformer-M-Optical-Gaming-Effect/dp/B0819HZPXL/ref=sr_1_71?qid=1672902997&amp;s=computers&amp;sr=1-71"/>
  </r>
  <r>
    <x v="504"/>
    <x v="485"/>
    <x v="0"/>
    <n v="1109"/>
    <n v="2800"/>
    <n v="0.6"/>
    <x v="2"/>
    <s v="5.0"/>
    <n v="53464"/>
    <n v="149699200"/>
    <x v="0"/>
    <n v="229895.19999999998"/>
    <n v="53468.3"/>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
    <s v="https://m.media-amazon.com/images/W/WEBP_402378-T1/images/I/410l0pKc2OL._SX300_SY300_QL70_FMwebp_.jpg"/>
    <s v="https://www.amazon.in/SanDisk-Ultra-Drive-Pendrive-Mobile/dp/B0819ZZK5K/ref=sr_1_99?qid=1672903000&amp;s=computers&amp;sr=1-99"/>
  </r>
  <r>
    <x v="505"/>
    <x v="486"/>
    <x v="2"/>
    <n v="1049"/>
    <n v="2499"/>
    <n v="0.57999999999999996"/>
    <x v="6"/>
    <s v="4.0"/>
    <n v="638"/>
    <n v="1594362"/>
    <x v="0"/>
    <n v="2360.6"/>
    <n v="641.70000000000005"/>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506"/>
    <x v="487"/>
    <x v="0"/>
    <n v="339"/>
    <n v="999"/>
    <n v="0.66"/>
    <x v="2"/>
    <s v="5.0"/>
    <n v="6255"/>
    <n v="6248745"/>
    <x v="0"/>
    <n v="26896.5"/>
    <n v="6259.3"/>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
    <s v="https://m.media-amazon.com/images/I/41-NYo+m0JL._SY300_SX300_.jpg"/>
    <s v="https://www.amazon.in/Wayona-Braided-Charging-Samsung-Galaxy/dp/B081FG1QYX/ref=sr_1_180?qid=1672909133&amp;s=electronics&amp;sr=1-180"/>
  </r>
  <r>
    <x v="507"/>
    <x v="488"/>
    <x v="0"/>
    <n v="339"/>
    <n v="999"/>
    <n v="0.66"/>
    <x v="2"/>
    <s v="5.0"/>
    <n v="6255"/>
    <n v="6248745"/>
    <x v="0"/>
    <n v="26896.5"/>
    <n v="6259.3"/>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
    <s v="https://m.media-amazon.com/images/I/41etMsrKqTL._SX300_SY300_QL70_FMwebp_.jpg"/>
    <s v="https://www.amazon.in/Wayona-Braided-Charger-Charging-Samsung/dp/B081FJWN52/ref=sr_1_273?qid=1672909138&amp;s=electronics&amp;sr=1-273"/>
  </r>
  <r>
    <x v="508"/>
    <x v="489"/>
    <x v="1"/>
    <n v="299"/>
    <n v="1199"/>
    <n v="0.75"/>
    <x v="5"/>
    <s v="4.0"/>
    <n v="1193"/>
    <n v="1430407"/>
    <x v="0"/>
    <n v="4652.7"/>
    <n v="1196.9000000000001"/>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509"/>
    <x v="490"/>
    <x v="2"/>
    <n v="369"/>
    <n v="599"/>
    <n v="0.38"/>
    <x v="5"/>
    <s v="4.0"/>
    <n v="82"/>
    <n v="49118"/>
    <x v="0"/>
    <n v="319.8"/>
    <n v="85.9"/>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510"/>
    <x v="491"/>
    <x v="2"/>
    <n v="850"/>
    <n v="1000"/>
    <n v="0.15"/>
    <x v="0"/>
    <s v="5.0"/>
    <n v="7619"/>
    <n v="7619000"/>
    <x v="0"/>
    <n v="31237.899999999998"/>
    <n v="7623.1"/>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511"/>
    <x v="492"/>
    <x v="2"/>
    <n v="189"/>
    <n v="299"/>
    <n v="0.37"/>
    <x v="1"/>
    <s v="5.0"/>
    <n v="2737"/>
    <n v="818363"/>
    <x v="1"/>
    <n v="11495.4"/>
    <n v="2741.2"/>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512"/>
    <x v="493"/>
    <x v="0"/>
    <n v="999"/>
    <n v="1999"/>
    <n v="0.5"/>
    <x v="1"/>
    <s v="5.0"/>
    <n v="27441"/>
    <n v="54854559"/>
    <x v="0"/>
    <n v="115252.20000000001"/>
    <n v="27445.20000000000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
    <s v="https://m.media-amazon.com/images/W/WEBP_402378-T1/images/I/516xGB5Bt+L._SY300_SX300_.jpg"/>
    <s v="https://www.amazon.in/Zinq-Technologies-Cool-Slate-Five/dp/B082FTPRSK/ref=sr_1_233?qid=1672903006&amp;s=computers&amp;sr=1-233"/>
  </r>
  <r>
    <x v="513"/>
    <x v="494"/>
    <x v="2"/>
    <n v="1199"/>
    <n v="1900"/>
    <n v="0.37"/>
    <x v="9"/>
    <s v="4.0"/>
    <n v="1765"/>
    <n v="3353500"/>
    <x v="0"/>
    <n v="7060"/>
    <n v="1769"/>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514"/>
    <x v="495"/>
    <x v="0"/>
    <n v="249"/>
    <n v="399"/>
    <n v="0.38"/>
    <x v="9"/>
    <s v="4.0"/>
    <n v="43994"/>
    <n v="17553606"/>
    <x v="1"/>
    <n v="175976"/>
    <n v="43998"/>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
    <s v="https://m.media-amazon.com/images/I/41d84o5-M-L._SY445_SX342_QL70_FMwebp_.jpg"/>
    <s v="https://www.amazon.in/Ambrane-Unbreakable-Charging-Braided-Cable/dp/B082LSVT4B/ref=sr_1_19?qid=1672909124&amp;s=electronics&amp;sr=1-19"/>
  </r>
  <r>
    <x v="515"/>
    <x v="496"/>
    <x v="0"/>
    <n v="199"/>
    <n v="299"/>
    <n v="0.33"/>
    <x v="9"/>
    <s v="4.0"/>
    <n v="43994"/>
    <n v="13154206"/>
    <x v="1"/>
    <n v="175976"/>
    <n v="43998"/>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
    <s v="https://m.media-amazon.com/images/W/WEBP_402378-T2/images/I/31kj3q4SepL._SY445_SX342_QL70_FMwebp_.jpg"/>
    <s v="https://www.amazon.in/Ambrane-Unbreakable-Charging-Braided-Android/dp/B082LZGK39/ref=sr_1_11?qid=1672909124&amp;s=electronics&amp;sr=1-11"/>
  </r>
  <r>
    <x v="516"/>
    <x v="497"/>
    <x v="0"/>
    <n v="689"/>
    <n v="1500"/>
    <n v="0.54"/>
    <x v="1"/>
    <s v="5.0"/>
    <n v="42301"/>
    <n v="63451500"/>
    <x v="0"/>
    <n v="177664.2"/>
    <n v="42305.2"/>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517"/>
    <x v="498"/>
    <x v="0"/>
    <n v="849"/>
    <n v="1809"/>
    <n v="0.53"/>
    <x v="2"/>
    <s v="5.0"/>
    <n v="6547"/>
    <n v="11843523"/>
    <x v="0"/>
    <n v="28152.1"/>
    <n v="6551.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518"/>
    <x v="498"/>
    <x v="0"/>
    <n v="999"/>
    <n v="2100"/>
    <n v="0.52"/>
    <x v="3"/>
    <s v="5.0"/>
    <n v="5492"/>
    <n v="11533200"/>
    <x v="0"/>
    <n v="24714"/>
    <n v="5496.5"/>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519"/>
    <x v="498"/>
    <x v="0"/>
    <n v="799"/>
    <n v="2100"/>
    <n v="0.62"/>
    <x v="2"/>
    <s v="5.0"/>
    <n v="8188"/>
    <n v="17194800"/>
    <x v="0"/>
    <n v="35208.400000000001"/>
    <n v="8192.2999999999993"/>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s v="https://m.media-amazon.com/images/I/31kw1RgU5yL._SX300_SY300_QL70_FMwebp_.jpg"/>
    <s v="https://www.amazon.in/AmazonBasics-Nylon-Braided-Lightning-Cable/dp/B082T6V3DT/ref=sr_1_57?qid=1672909126&amp;s=electronics&amp;sr=1-57"/>
  </r>
  <r>
    <x v="520"/>
    <x v="499"/>
    <x v="2"/>
    <n v="3710"/>
    <n v="4330"/>
    <n v="0.14000000000000001"/>
    <x v="6"/>
    <s v="4.0"/>
    <n v="1662"/>
    <n v="7196460"/>
    <x v="0"/>
    <n v="6149.4000000000005"/>
    <n v="1665.7"/>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521"/>
    <x v="500"/>
    <x v="2"/>
    <n v="1799"/>
    <n v="3595"/>
    <n v="0.5"/>
    <x v="10"/>
    <s v="4.0"/>
    <n v="9791"/>
    <n v="35198645"/>
    <x v="0"/>
    <n v="37205.799999999996"/>
    <n v="9794.7999999999993"/>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522"/>
    <x v="501"/>
    <x v="0"/>
    <n v="349"/>
    <n v="399"/>
    <n v="0.13"/>
    <x v="4"/>
    <s v="5.0"/>
    <n v="18757"/>
    <n v="7484043"/>
    <x v="1"/>
    <n v="82530.8"/>
    <n v="18761.400000000001"/>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523"/>
    <x v="486"/>
    <x v="2"/>
    <n v="1049"/>
    <n v="2499"/>
    <n v="0.57999999999999996"/>
    <x v="7"/>
    <s v="4.0"/>
    <n v="328"/>
    <n v="819672"/>
    <x v="0"/>
    <n v="1180.8"/>
    <n v="331.6"/>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524"/>
    <x v="502"/>
    <x v="2"/>
    <n v="1625"/>
    <n v="2995"/>
    <n v="0.46"/>
    <x v="3"/>
    <s v="5.0"/>
    <n v="23484"/>
    <n v="70334580"/>
    <x v="0"/>
    <n v="105678"/>
    <n v="23488.5"/>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525"/>
    <x v="503"/>
    <x v="1"/>
    <n v="399"/>
    <n v="799"/>
    <n v="0.5"/>
    <x v="0"/>
    <s v="5.0"/>
    <n v="1161"/>
    <n v="927639"/>
    <x v="0"/>
    <n v="4760.0999999999995"/>
    <n v="1165.099999999999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
    <s v="https://m.media-amazon.com/images/I/41yMQskyzFL._SX300_SY300_QL70_FMwebp_.jpg"/>
    <s v="https://www.amazon.in/Caprigo-Universal-Monitor-Rotatable-Black-M416/dp/B083GQGT3Z/ref=sr_1_243?qid=1672909136&amp;s=electronics&amp;sr=1-243"/>
  </r>
  <r>
    <x v="526"/>
    <x v="504"/>
    <x v="2"/>
    <n v="199"/>
    <n v="499"/>
    <n v="0.6"/>
    <x v="9"/>
    <s v="4.0"/>
    <n v="10234"/>
    <n v="5106766"/>
    <x v="1"/>
    <n v="40936"/>
    <n v="10238"/>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527"/>
    <x v="505"/>
    <x v="2"/>
    <n v="3199"/>
    <n v="5999"/>
    <n v="0.47"/>
    <x v="9"/>
    <s v="4.0"/>
    <n v="3242"/>
    <n v="19448758"/>
    <x v="0"/>
    <n v="12968"/>
    <n v="3246"/>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528"/>
    <x v="506"/>
    <x v="2"/>
    <n v="799"/>
    <n v="1500"/>
    <n v="0.47"/>
    <x v="2"/>
    <s v="5.0"/>
    <n v="9695"/>
    <n v="14542500"/>
    <x v="0"/>
    <n v="41688.5"/>
    <n v="9699.2999999999993"/>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529"/>
    <x v="507"/>
    <x v="2"/>
    <n v="320"/>
    <n v="799"/>
    <n v="0.6"/>
    <x v="1"/>
    <s v="5.0"/>
    <n v="3846"/>
    <n v="3072954"/>
    <x v="0"/>
    <n v="16153.2"/>
    <n v="3850.2"/>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530"/>
    <x v="508"/>
    <x v="0"/>
    <n v="681"/>
    <n v="1199"/>
    <n v="0.43"/>
    <x v="1"/>
    <s v="5.0"/>
    <n v="8258"/>
    <n v="9901342"/>
    <x v="0"/>
    <n v="34683.599999999999"/>
    <n v="8262.2000000000007"/>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531"/>
    <x v="509"/>
    <x v="0"/>
    <n v="328"/>
    <n v="399"/>
    <n v="0.18"/>
    <x v="0"/>
    <s v="5.0"/>
    <n v="3441"/>
    <n v="1372959"/>
    <x v="1"/>
    <n v="14108.099999999999"/>
    <n v="3445.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
    <s v="https://m.media-amazon.com/images/I/214VmJYxx9L._SX300_SY300_QL70_FMwebp_.jpg"/>
    <s v="https://www.amazon.in/HP-Wired-Mouse-100-6VY96AA/dp/B083RD1J99/ref=sr_1_286?qid=1672903008&amp;s=computers&amp;sr=1-286"/>
  </r>
  <r>
    <x v="532"/>
    <x v="510"/>
    <x v="1"/>
    <n v="1490"/>
    <n v="1990"/>
    <n v="0.25"/>
    <x v="0"/>
    <s v="5.0"/>
    <n v="98250"/>
    <n v="195517500"/>
    <x v="0"/>
    <n v="402824.99999999994"/>
    <n v="98254.1"/>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
    <s v="https://m.media-amazon.com/images/W/WEBP_402378-T2/images/I/31VnhITYb+L._SY300_SX300_.jpg"/>
    <s v="https://www.amazon.in/Sennheiser-CX-80s-Ear-Earphone/dp/B083T5G5PM/ref=sr_1_438?qid=1672903017&amp;s=computers&amp;sr=1-438"/>
  </r>
  <r>
    <x v="533"/>
    <x v="511"/>
    <x v="1"/>
    <n v="299"/>
    <n v="999"/>
    <n v="0.7"/>
    <x v="10"/>
    <s v="4.0"/>
    <n v="928"/>
    <n v="927072"/>
    <x v="0"/>
    <n v="3526.3999999999996"/>
    <n v="931.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534"/>
    <x v="512"/>
    <x v="1"/>
    <n v="12490"/>
    <n v="15990"/>
    <n v="0.22"/>
    <x v="1"/>
    <s v="5.0"/>
    <n v="58506"/>
    <n v="935510940"/>
    <x v="0"/>
    <n v="245725.2"/>
    <n v="58510.2"/>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535"/>
    <x v="513"/>
    <x v="0"/>
    <n v="999"/>
    <n v="1995"/>
    <n v="0.5"/>
    <x v="3"/>
    <s v="5.0"/>
    <n v="7317"/>
    <n v="14597415"/>
    <x v="0"/>
    <n v="32926.5"/>
    <n v="732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
    <s v="https://m.media-amazon.com/images/I/31rWKVEYZOL._SX300_SY300_QL70_FMwebp_.jpg"/>
    <s v="https://www.amazon.in/Scarters-Office-Keyboard-Splash-Proof-Leather/dp/B08461VC1Z/ref=sr_1_410?qid=1672903016&amp;s=computers&amp;sr=1-410"/>
  </r>
  <r>
    <x v="536"/>
    <x v="514"/>
    <x v="3"/>
    <n v="1295"/>
    <n v="1295"/>
    <n v="0"/>
    <x v="3"/>
    <s v="5.0"/>
    <n v="5760"/>
    <n v="7459200"/>
    <x v="0"/>
    <n v="25920"/>
    <n v="5764.5"/>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37"/>
    <x v="515"/>
    <x v="1"/>
    <n v="14999"/>
    <n v="14999"/>
    <n v="0"/>
    <x v="2"/>
    <s v="5.0"/>
    <n v="27508"/>
    <n v="412592492"/>
    <x v="0"/>
    <n v="118284.4"/>
    <n v="27512.3"/>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
    <s v="https://m.media-amazon.com/images/W/WEBP_402378-T1/images/I/51xmNdrIlcS._SY300_SX300_QL70_FMwebp_.jpg"/>
    <s v="https://www.amazon.in/Mi-inches-Ready-Android-Black/dp/B084872DQY/ref=sr_1_488?qid=1672909149&amp;s=electronics&amp;sr=1-488"/>
  </r>
  <r>
    <x v="538"/>
    <x v="516"/>
    <x v="0"/>
    <n v="599"/>
    <n v="700"/>
    <n v="0.14000000000000001"/>
    <x v="2"/>
    <s v="5.0"/>
    <n v="2301"/>
    <n v="1610700"/>
    <x v="0"/>
    <n v="9894.2999999999993"/>
    <n v="2305.3000000000002"/>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539"/>
    <x v="517"/>
    <x v="0"/>
    <n v="1149"/>
    <n v="1800"/>
    <n v="0.36"/>
    <x v="2"/>
    <s v="5.0"/>
    <n v="4723"/>
    <n v="8501400"/>
    <x v="0"/>
    <n v="20308.899999999998"/>
    <n v="4727.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
    <s v="https://m.media-amazon.com/images/I/41LWT2NmHXL._SX300_SY300_QL70_FMwebp_.jpg"/>
    <s v="https://www.amazon.in/HP-K500F-Gaming-Keyboard-7ZZ97AA/dp/B08498D67S/ref=sr_1_459?qid=1672903018&amp;s=computers&amp;sr=1-459"/>
  </r>
  <r>
    <x v="540"/>
    <x v="518"/>
    <x v="0"/>
    <n v="1519"/>
    <n v="3499"/>
    <n v="0.56999999999999995"/>
    <x v="2"/>
    <s v="5.0"/>
    <n v="408"/>
    <n v="1427592"/>
    <x v="0"/>
    <n v="1754.3999999999999"/>
    <n v="412.3"/>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
    <s v="https://m.media-amazon.com/images/W/WEBP_402378-T1/images/I/414js-21FqL._SX300_SY300_QL70_FMwebp_.jpg"/>
    <s v="https://www.amazon.in/HP-GK320-Gaming-Keyboard-4QN01AA/dp/B08498H13H/ref=sr_1_469?qid=1672903018&amp;s=computers&amp;sr=1-469"/>
  </r>
  <r>
    <x v="541"/>
    <x v="519"/>
    <x v="0"/>
    <n v="149"/>
    <n v="999"/>
    <n v="0.85"/>
    <x v="8"/>
    <s v="4.0"/>
    <n v="2523"/>
    <n v="2520477"/>
    <x v="0"/>
    <n v="8830.5"/>
    <n v="2526.5"/>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542"/>
    <x v="520"/>
    <x v="1"/>
    <n v="329"/>
    <n v="999"/>
    <n v="0.67"/>
    <x v="1"/>
    <s v="5.0"/>
    <n v="3492"/>
    <n v="3488508"/>
    <x v="0"/>
    <n v="14666.400000000001"/>
    <n v="3496.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543"/>
    <x v="521"/>
    <x v="0"/>
    <n v="999"/>
    <n v="1699"/>
    <n v="0.41"/>
    <x v="4"/>
    <s v="5.0"/>
    <n v="7318"/>
    <n v="12433282"/>
    <x v="0"/>
    <n v="32199.200000000004"/>
    <n v="7322.4"/>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544"/>
    <x v="522"/>
    <x v="0"/>
    <n v="1599"/>
    <n v="1999"/>
    <n v="0.2"/>
    <x v="4"/>
    <s v="5.0"/>
    <n v="1951"/>
    <n v="3900049"/>
    <x v="0"/>
    <n v="8584.4000000000015"/>
    <n v="1955.4"/>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545"/>
    <x v="523"/>
    <x v="0"/>
    <n v="599"/>
    <n v="849"/>
    <n v="0.28999999999999998"/>
    <x v="3"/>
    <s v="5.0"/>
    <n v="474"/>
    <n v="402426"/>
    <x v="0"/>
    <n v="2133"/>
    <n v="478.5"/>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546"/>
    <x v="524"/>
    <x v="0"/>
    <n v="1499"/>
    <n v="1999"/>
    <n v="0.25"/>
    <x v="4"/>
    <s v="5.0"/>
    <n v="1951"/>
    <n v="3900049"/>
    <x v="0"/>
    <n v="8584.4000000000015"/>
    <n v="1955.4"/>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547"/>
    <x v="523"/>
    <x v="0"/>
    <n v="599"/>
    <n v="849"/>
    <n v="0.28999999999999998"/>
    <x v="3"/>
    <s v="5.0"/>
    <n v="577"/>
    <n v="489873"/>
    <x v="0"/>
    <n v="2596.5"/>
    <n v="581.5"/>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
    <s v="https://m.media-amazon.com/images/I/21DUuehBaRL._SX300_SY300_QL70_FMwebp_.jpg"/>
    <s v="https://www.amazon.in/Belkin-USB-C-Charging-USB-IF-Certified/dp/B084N18QZY/ref=sr_1_184?qid=1672909133&amp;s=electronics&amp;sr=1-184"/>
  </r>
  <r>
    <x v="548"/>
    <x v="525"/>
    <x v="0"/>
    <n v="1299"/>
    <n v="1999"/>
    <n v="0.35"/>
    <x v="4"/>
    <s v="5.0"/>
    <n v="7318"/>
    <n v="14628682"/>
    <x v="0"/>
    <n v="32199.200000000004"/>
    <n v="7322.4"/>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549"/>
    <x v="526"/>
    <x v="0"/>
    <n v="1299"/>
    <n v="3000"/>
    <n v="0.56999999999999995"/>
    <x v="2"/>
    <s v="5.0"/>
    <n v="23022"/>
    <n v="69066000"/>
    <x v="0"/>
    <n v="98994.599999999991"/>
    <n v="23026.3"/>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s v="https://m.media-amazon.com/images/W/WEBP_402378-T2/images/I/41IZ3JvOvwL._SX300_SY300_QL70_FMwebp_.jpg"/>
    <s v="https://www.amazon.in/SanDisk-Ultra-Drive-Flash-128GB/dp/B084PJSSQ1/ref=sr_1_119?qid=1672903000&amp;s=computers&amp;sr=1-119"/>
  </r>
  <r>
    <x v="550"/>
    <x v="527"/>
    <x v="1"/>
    <n v="279"/>
    <n v="499"/>
    <n v="0.44"/>
    <x v="6"/>
    <s v="4.0"/>
    <n v="10962"/>
    <n v="5470038"/>
    <x v="1"/>
    <n v="40559.4"/>
    <n v="10965.7"/>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551"/>
    <x v="528"/>
    <x v="1"/>
    <n v="1199"/>
    <n v="2499"/>
    <n v="0.52"/>
    <x v="9"/>
    <s v="4.0"/>
    <n v="33584"/>
    <n v="83926416"/>
    <x v="0"/>
    <n v="134336"/>
    <n v="33588"/>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552"/>
    <x v="529"/>
    <x v="1"/>
    <n v="1799"/>
    <n v="4999"/>
    <n v="0.64"/>
    <x v="0"/>
    <s v="5.0"/>
    <n v="55192"/>
    <n v="275904808"/>
    <x v="0"/>
    <n v="226287.19999999998"/>
    <n v="55196.1"/>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s v="https://m.media-amazon.com/images/W/WEBP_402378-T2/images/I/41PlZjYsy-L._SX300_SY300_QL70_FMwebp_.jpg"/>
    <s v="https://www.amazon.in/Boat-Rockerz-550-Headphone-Aesthetics/dp/B0856HY85J/ref=sr_1_85?qid=1672902998&amp;s=computers&amp;sr=1-85"/>
  </r>
  <r>
    <x v="553"/>
    <x v="530"/>
    <x v="0"/>
    <n v="1699"/>
    <n v="2999"/>
    <n v="0.43"/>
    <x v="4"/>
    <s v="5.0"/>
    <n v="24780"/>
    <n v="74315220"/>
    <x v="0"/>
    <n v="109032.00000000001"/>
    <n v="24784.400000000001"/>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
    <s v="https://m.media-amazon.com/images/W/WEBP_402378-T1/images/I/21jLkYGoSEL._SX300_SY300_QL70_FMwebp_.jpg"/>
    <s v="https://www.amazon.in/TP-LINK-T3U-Wireless-MU-MIMO-Supports/dp/B0859M539M/ref=sr_1_160?qid=1672909131&amp;s=electronics&amp;sr=1-160"/>
  </r>
  <r>
    <x v="554"/>
    <x v="531"/>
    <x v="1"/>
    <n v="499"/>
    <n v="599"/>
    <n v="0.17"/>
    <x v="1"/>
    <s v="5.0"/>
    <n v="21916"/>
    <n v="13127684"/>
    <x v="0"/>
    <n v="92047.2"/>
    <n v="21920.2"/>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555"/>
    <x v="532"/>
    <x v="0"/>
    <n v="350"/>
    <n v="899"/>
    <n v="0.61"/>
    <x v="1"/>
    <s v="5.0"/>
    <n v="2262"/>
    <n v="2033538"/>
    <x v="0"/>
    <n v="9500.4"/>
    <n v="2266.199999999999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556"/>
    <x v="533"/>
    <x v="0"/>
    <n v="99"/>
    <n v="999"/>
    <n v="0.9"/>
    <x v="9"/>
    <s v="4.0"/>
    <n v="1396"/>
    <n v="1394604"/>
    <x v="0"/>
    <n v="5584"/>
    <n v="1400"/>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557"/>
    <x v="534"/>
    <x v="2"/>
    <n v="1649"/>
    <n v="2800"/>
    <n v="0.41"/>
    <x v="5"/>
    <s v="4.0"/>
    <n v="2162"/>
    <n v="6053600"/>
    <x v="0"/>
    <n v="8431.7999999999993"/>
    <n v="2165.9"/>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558"/>
    <x v="535"/>
    <x v="1"/>
    <n v="599"/>
    <n v="1800"/>
    <n v="0.67"/>
    <x v="8"/>
    <s v="4.0"/>
    <n v="83996"/>
    <n v="151192800"/>
    <x v="0"/>
    <n v="293986"/>
    <n v="83999.5"/>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559"/>
    <x v="536"/>
    <x v="2"/>
    <n v="3349"/>
    <n v="4799"/>
    <n v="0.3"/>
    <x v="6"/>
    <s v="4.0"/>
    <n v="4200"/>
    <n v="20155800"/>
    <x v="0"/>
    <n v="15540"/>
    <n v="4203.7"/>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560"/>
    <x v="537"/>
    <x v="0"/>
    <n v="1399"/>
    <n v="2490"/>
    <n v="0.44"/>
    <x v="2"/>
    <s v="5.0"/>
    <n v="11074"/>
    <n v="27574260"/>
    <x v="0"/>
    <n v="47618.2"/>
    <n v="11078.3"/>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561"/>
    <x v="538"/>
    <x v="2"/>
    <n v="1189"/>
    <n v="2400"/>
    <n v="0.5"/>
    <x v="0"/>
    <s v="5.0"/>
    <n v="618"/>
    <n v="1483200"/>
    <x v="0"/>
    <n v="2533.7999999999997"/>
    <n v="622.1"/>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
    <s v="https://m.media-amazon.com/images/I/41EuzetRjTL._SX300_SY300_QL70_FMwebp_.jpg"/>
    <s v="https://www.amazon.in/AmazonBasics-Drip-Coffee-Maker-Black/dp/B086GVRP63/ref=sr_1_309?qid=1672923607&amp;s=kitchen&amp;sr=1-309"/>
  </r>
  <r>
    <x v="562"/>
    <x v="539"/>
    <x v="0"/>
    <n v="1519"/>
    <n v="1899"/>
    <n v="0.2"/>
    <x v="4"/>
    <s v="5.0"/>
    <n v="19763"/>
    <n v="37529937"/>
    <x v="0"/>
    <n v="86957.200000000012"/>
    <n v="19767.400000000001"/>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563"/>
    <x v="540"/>
    <x v="3"/>
    <n v="165"/>
    <n v="165"/>
    <n v="0"/>
    <x v="3"/>
    <s v="5.0"/>
    <n v="1674"/>
    <n v="276210"/>
    <x v="2"/>
    <n v="7533"/>
    <n v="1678.5"/>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564"/>
    <x v="541"/>
    <x v="3"/>
    <n v="120"/>
    <n v="120"/>
    <n v="0"/>
    <x v="3"/>
    <s v="5.0"/>
    <n v="4951"/>
    <n v="594120"/>
    <x v="2"/>
    <n v="22279.5"/>
    <n v="4955.5"/>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565"/>
    <x v="542"/>
    <x v="1"/>
    <n v="1199"/>
    <n v="5999"/>
    <n v="0.8"/>
    <x v="5"/>
    <s v="4.0"/>
    <n v="47521"/>
    <n v="285078479"/>
    <x v="0"/>
    <n v="185331.9"/>
    <n v="47524.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s v="https://m.media-amazon.com/images/W/WEBP_402378-T2/images/I/41IAc+vLV7S._SY300_SX300_.jpg"/>
    <s v="https://www.amazon.in/Boat-Airdopes-171-Functionality-Resistance/dp/B086WMSCN3/ref=sr_1_147?qid=1672903002&amp;s=computers&amp;sr=1-147"/>
  </r>
  <r>
    <x v="566"/>
    <x v="543"/>
    <x v="2"/>
    <n v="9799"/>
    <n v="12150"/>
    <n v="0.19"/>
    <x v="2"/>
    <s v="5.0"/>
    <n v="13251"/>
    <n v="160999650"/>
    <x v="0"/>
    <n v="56979.299999999996"/>
    <n v="13255.3"/>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567"/>
    <x v="544"/>
    <x v="1"/>
    <n v="1499"/>
    <n v="3999"/>
    <n v="0.63"/>
    <x v="1"/>
    <s v="5.0"/>
    <n v="42775"/>
    <n v="171057225"/>
    <x v="0"/>
    <n v="179655"/>
    <n v="42779.199999999997"/>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
    <s v="https://m.media-amazon.com/images/I/41-U6BdQrcL._SX300_SY300_QL70_FMwebp_.jpg"/>
    <s v="https://www.amazon.in/Infinity-Glide-510-Headphone-Equalizer/dp/B0873L7J6X/ref=sr_1_329?qid=1672903011&amp;s=computers&amp;sr=1-329"/>
  </r>
  <r>
    <x v="568"/>
    <x v="545"/>
    <x v="0"/>
    <n v="699"/>
    <n v="999"/>
    <n v="0.3"/>
    <x v="8"/>
    <s v="4.0"/>
    <n v="15295"/>
    <n v="15279705"/>
    <x v="0"/>
    <n v="53532.5"/>
    <n v="15298.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
    <s v="https://m.media-amazon.com/images/I/41UUBwBt05S._SX300_SY300_QL70_FMwebp_.jpg"/>
    <s v="https://www.amazon.in/Zebronics-Zeb-Companion-107-Wireless-Keyboard/dp/B087FXHB6J/ref=sr_1_48?qid=1672902996&amp;s=computers&amp;sr=1-48"/>
  </r>
  <r>
    <x v="569"/>
    <x v="546"/>
    <x v="1"/>
    <n v="24499"/>
    <n v="50000"/>
    <n v="0.51"/>
    <x v="5"/>
    <s v="4.0"/>
    <n v="3518"/>
    <n v="175900000"/>
    <x v="0"/>
    <n v="13720.199999999999"/>
    <n v="3521.9"/>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s v="https://m.media-amazon.com/images/W/WEBP_402378-T1/images/I/51z60rNcKSL._SY300_SX300_QL70_FMwebp_.jpg"/>
    <s v="https://www.amazon.in/AmazonBasics-108cm-inch-Ultra-Smart/dp/B087JWLZ2K/ref=sr_1_493?qid=1672909149&amp;s=electronics&amp;sr=1-493"/>
  </r>
  <r>
    <x v="570"/>
    <x v="547"/>
    <x v="2"/>
    <n v="599"/>
    <n v="990"/>
    <n v="0.39"/>
    <x v="5"/>
    <s v="4.0"/>
    <n v="16166"/>
    <n v="16004340"/>
    <x v="0"/>
    <n v="63047.4"/>
    <n v="16169.9"/>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571"/>
    <x v="548"/>
    <x v="2"/>
    <n v="1199"/>
    <n v="1690"/>
    <n v="0.28999999999999998"/>
    <x v="1"/>
    <s v="5.0"/>
    <n v="4580"/>
    <n v="7740200"/>
    <x v="0"/>
    <n v="19236"/>
    <n v="4584.2"/>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572"/>
    <x v="549"/>
    <x v="1"/>
    <n v="699"/>
    <n v="1299"/>
    <n v="0.46"/>
    <x v="2"/>
    <s v="5.0"/>
    <n v="6183"/>
    <n v="8031717"/>
    <x v="0"/>
    <n v="26586.899999999998"/>
    <n v="6187.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573"/>
    <x v="550"/>
    <x v="2"/>
    <n v="1099"/>
    <n v="1500"/>
    <n v="0.27"/>
    <x v="3"/>
    <s v="5.0"/>
    <n v="1065"/>
    <n v="1597500"/>
    <x v="0"/>
    <n v="4792.5"/>
    <n v="1069.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
    <s v="https://m.media-amazon.com/images/W/WEBP_402378-T2/images/I/31YEW0-SNcL._SX300_SY300_QL70_FMwebp_.jpg"/>
    <s v="https://www.amazon.in/Cafe-JEI-Filtration-Resistant-Borosilicate/dp/B088WCFPQF/ref=sr_1_436?qid=1672923613&amp;s=kitchen&amp;sr=1-436"/>
  </r>
  <r>
    <x v="574"/>
    <x v="551"/>
    <x v="1"/>
    <n v="9490"/>
    <n v="15990"/>
    <n v="0.41"/>
    <x v="5"/>
    <s v="4.0"/>
    <n v="10480"/>
    <n v="167575200"/>
    <x v="0"/>
    <n v="40872"/>
    <n v="10483.9"/>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
    <s v="https://m.media-amazon.com/images/W/WEBP_402378-T1/images/I/51DhRNtyo0L._SX300_SY300_QL70_FMwebp_.jpg"/>
    <s v="https://www.amazon.in/Support-Display-Projector-Connectivity-E03i31/dp/B088Z1YWBC/ref=sr_1_176?qid=1672909133&amp;s=electronics&amp;sr=1-176"/>
  </r>
  <r>
    <x v="575"/>
    <x v="552"/>
    <x v="1"/>
    <n v="314"/>
    <n v="1499"/>
    <n v="0.79"/>
    <x v="3"/>
    <s v="5.0"/>
    <n v="28978"/>
    <n v="43438022"/>
    <x v="0"/>
    <n v="130401"/>
    <n v="28982.5"/>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76"/>
    <x v="553"/>
    <x v="2"/>
    <n v="719"/>
    <n v="1295"/>
    <n v="0.44"/>
    <x v="1"/>
    <s v="5.0"/>
    <n v="17218"/>
    <n v="22297310"/>
    <x v="0"/>
    <n v="72315.600000000006"/>
    <n v="17222.2"/>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
    <s v="https://m.media-amazon.com/images/I/31flPimoFpL._SX300_SY300_QL70_FMwebp_.jpg"/>
    <s v="https://www.amazon.in/Havells-Immersion-HB15-1500-White/dp/B088ZTJT2R/ref=sr_1_48_mod_primary_new?qid=1672923592&amp;s=kitchen&amp;sbo=RZvfv%2F%2FHxDF%2BO5021pAnSA%3D%3D&amp;sr=1-48"/>
  </r>
  <r>
    <x v="577"/>
    <x v="554"/>
    <x v="2"/>
    <n v="219"/>
    <n v="249"/>
    <n v="0.12"/>
    <x v="9"/>
    <s v="4.0"/>
    <n v="1108"/>
    <n v="275892"/>
    <x v="1"/>
    <n v="4432"/>
    <n v="111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578"/>
    <x v="555"/>
    <x v="1"/>
    <n v="249"/>
    <n v="649"/>
    <n v="0.62"/>
    <x v="9"/>
    <s v="4.0"/>
    <n v="14404"/>
    <n v="9348196"/>
    <x v="0"/>
    <n v="57616"/>
    <n v="14408"/>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579"/>
    <x v="556"/>
    <x v="1"/>
    <n v="14999"/>
    <n v="19999"/>
    <n v="0.25"/>
    <x v="1"/>
    <s v="5.0"/>
    <n v="34899"/>
    <n v="697945101"/>
    <x v="0"/>
    <n v="146575.80000000002"/>
    <n v="34903.199999999997"/>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
    <s v="https://m.media-amazon.com/images/W/WEBP_402378-T2/images/I/41WE9ZGEC4L._SX300_SY300_QL70_FMwebp_.jpg"/>
    <s v="https://www.amazon.in/OnePlus-inches-Ready-Android-32Y1/dp/B08B42LWKN/ref=sr_1_29?qid=1672909125&amp;s=electronics&amp;sr=1-29"/>
  </r>
  <r>
    <x v="580"/>
    <x v="557"/>
    <x v="1"/>
    <n v="349"/>
    <n v="995"/>
    <n v="0.65"/>
    <x v="1"/>
    <s v="5.0"/>
    <n v="6676"/>
    <n v="6642620"/>
    <x v="0"/>
    <n v="28039.200000000001"/>
    <n v="6680.2"/>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581"/>
    <x v="558"/>
    <x v="1"/>
    <n v="120"/>
    <n v="999"/>
    <n v="0.88"/>
    <x v="5"/>
    <s v="4.0"/>
    <n v="6491"/>
    <n v="6484509"/>
    <x v="0"/>
    <n v="25314.899999999998"/>
    <n v="6494.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
    <s v="https://m.media-amazon.com/images/I/41jmiwgyu8L._SX300_SY300_QL70_ML2_.jpg"/>
    <s v="https://www.amazon.in/Sounce-Plated-Headphone-Earphone-Splitter/dp/B08BCKN299/ref=sr_1_375?qid=1672895857&amp;s=electronics&amp;sr=1-375"/>
  </r>
  <r>
    <x v="582"/>
    <x v="559"/>
    <x v="1"/>
    <n v="199"/>
    <n v="499"/>
    <n v="0.6"/>
    <x v="10"/>
    <s v="4.0"/>
    <n v="538"/>
    <n v="268462"/>
    <x v="1"/>
    <n v="2044.3999999999999"/>
    <n v="541.79999999999995"/>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583"/>
    <x v="560"/>
    <x v="2"/>
    <n v="13999"/>
    <n v="24850"/>
    <n v="0.44"/>
    <x v="4"/>
    <s v="5.0"/>
    <n v="8948"/>
    <n v="222357800"/>
    <x v="0"/>
    <n v="39371.200000000004"/>
    <n v="8952.4"/>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
    <s v="https://m.media-amazon.com/images/W/WEBP_402378-T2/images/I/41ut+j+REdL._SY300_SX300_.jpg"/>
    <s v="https://www.amazon.in/HUL-Pureit-Mineral-mounted-Purifier/dp/B08BJN4MP3/ref=sr_1_317?qid=1672923609&amp;s=kitchen&amp;sr=1-317"/>
  </r>
  <r>
    <x v="584"/>
    <x v="561"/>
    <x v="0"/>
    <n v="149"/>
    <n v="149"/>
    <n v="0"/>
    <x v="2"/>
    <s v="5.0"/>
    <n v="10833"/>
    <n v="1614117"/>
    <x v="2"/>
    <n v="46581.9"/>
    <n v="10837.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s v="https://m.media-amazon.com/images/I/41PeQz-jDSL._SX300_SY300_QL70_ML2_.jpg"/>
    <s v="https://www.amazon.in/LIRAMARK-Webcam-Blocker-Computer-MacBook/dp/B08BQ947H3/ref=sr_1_317?qid=1672895842&amp;s=electronics&amp;sr=1-317"/>
  </r>
  <r>
    <x v="585"/>
    <x v="562"/>
    <x v="0"/>
    <n v="1792"/>
    <n v="3500"/>
    <n v="0.49"/>
    <x v="3"/>
    <s v="5.0"/>
    <n v="26194"/>
    <n v="91679000"/>
    <x v="0"/>
    <n v="117873"/>
    <n v="26198.5"/>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
    <s v="https://m.media-amazon.com/images/W/WEBP_402378-T2/images/I/51esjcOy79L._SY300_SX300_QL70_FMwebp_.jpg"/>
    <s v="https://www.amazon.in/Crucial-PC4-25600-SODIMM-260-Pin-Memory/dp/B08C4Z69LN/ref=sr_1_210?qid=1672903005&amp;s=computers&amp;sr=1-210"/>
  </r>
  <r>
    <x v="586"/>
    <x v="563"/>
    <x v="2"/>
    <n v="664"/>
    <n v="1490"/>
    <n v="0.55000000000000004"/>
    <x v="0"/>
    <s v="5.0"/>
    <n v="925"/>
    <n v="1378250"/>
    <x v="0"/>
    <n v="3792.4999999999995"/>
    <n v="929.1"/>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587"/>
    <x v="564"/>
    <x v="0"/>
    <n v="154"/>
    <n v="349"/>
    <n v="0.56000000000000005"/>
    <x v="2"/>
    <s v="5.0"/>
    <n v="7064"/>
    <n v="2465336"/>
    <x v="1"/>
    <n v="30375.199999999997"/>
    <n v="7068.3"/>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588"/>
    <x v="565"/>
    <x v="0"/>
    <n v="154"/>
    <n v="399"/>
    <n v="0.61"/>
    <x v="1"/>
    <s v="5.0"/>
    <n v="16905"/>
    <n v="6745095"/>
    <x v="1"/>
    <n v="71001"/>
    <n v="16909.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
    <s v="https://m.media-amazon.com/images/W/WEBP_402378-T2/images/I/31VzNhhqifL._SX300_SY300_QL70_FMwebp_.jpg"/>
    <s v="https://www.amazon.in/Portronics-Konnect-POR-1080-Charging-Function/dp/B08CF3B7N1/ref=sr_1_5?qid=1672909124&amp;s=electronics&amp;sr=1-5"/>
  </r>
  <r>
    <x v="589"/>
    <x v="566"/>
    <x v="0"/>
    <n v="154"/>
    <n v="339"/>
    <n v="0.55000000000000004"/>
    <x v="2"/>
    <s v="5.0"/>
    <n v="13391"/>
    <n v="4539549"/>
    <x v="1"/>
    <n v="57581.299999999996"/>
    <n v="13395.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590"/>
    <x v="567"/>
    <x v="0"/>
    <n v="299"/>
    <n v="599"/>
    <n v="0.5"/>
    <x v="10"/>
    <s v="4.0"/>
    <n v="3066"/>
    <n v="1836534"/>
    <x v="0"/>
    <n v="11650.8"/>
    <n v="3069.8"/>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591"/>
    <x v="568"/>
    <x v="1"/>
    <n v="1199"/>
    <n v="7999"/>
    <n v="0.85"/>
    <x v="7"/>
    <s v="4.0"/>
    <n v="25910"/>
    <n v="207254090"/>
    <x v="0"/>
    <n v="93276"/>
    <n v="25913.599999999999"/>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592"/>
    <x v="569"/>
    <x v="2"/>
    <n v="3249"/>
    <n v="6295"/>
    <n v="0.48"/>
    <x v="10"/>
    <s v="4.0"/>
    <n v="14062"/>
    <n v="88520290"/>
    <x v="0"/>
    <n v="53435.6"/>
    <n v="14065.8"/>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593"/>
    <x v="570"/>
    <x v="2"/>
    <n v="375"/>
    <n v="999"/>
    <n v="0.62"/>
    <x v="7"/>
    <s v="4.0"/>
    <n v="1988"/>
    <n v="1986012"/>
    <x v="0"/>
    <n v="7156.8"/>
    <n v="1991.6"/>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
    <s v="https://m.media-amazon.com/images/W/WEBP_402378-T1/images/I/41875hbgKyL._SY300_SX300_QL70_FMwebp_.jpg"/>
    <s v="https://www.amazon.in/Rechargeable-whisks%EF%BC%8C3-Speed-Adjustable-Cappuccino-Bulletproof/dp/B08CGW4GYR/ref=sr_1_348?qid=1672923610&amp;s=kitchen&amp;sr=1-348"/>
  </r>
  <r>
    <x v="594"/>
    <x v="571"/>
    <x v="0"/>
    <n v="719"/>
    <n v="1499"/>
    <n v="0.52"/>
    <x v="0"/>
    <s v="5.0"/>
    <n v="1045"/>
    <n v="1566455"/>
    <x v="0"/>
    <n v="4284.5"/>
    <n v="1049.0999999999999"/>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595"/>
    <x v="572"/>
    <x v="0"/>
    <n v="599"/>
    <n v="799"/>
    <n v="0.25"/>
    <x v="2"/>
    <s v="5.0"/>
    <n v="15790"/>
    <n v="12616210"/>
    <x v="0"/>
    <n v="67897"/>
    <n v="15794.3"/>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
    <s v="https://m.media-amazon.com/images/I/31luFfya0kL._SX300_SY300_QL70_FMwebp_.jpg"/>
    <s v="https://www.amazon.in/Redgear-Gaming-Semi-Honeycomb-Windows-Gamers/dp/B08CHZ3ZQ7/ref=sr_1_177?qid=1672903004&amp;s=computers&amp;sr=1-177"/>
  </r>
  <r>
    <x v="596"/>
    <x v="573"/>
    <x v="1"/>
    <n v="204"/>
    <n v="599"/>
    <n v="0.66"/>
    <x v="7"/>
    <s v="4.0"/>
    <n v="339"/>
    <n v="203061"/>
    <x v="0"/>
    <n v="1220.4000000000001"/>
    <n v="342.6"/>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597"/>
    <x v="574"/>
    <x v="2"/>
    <n v="1699"/>
    <n v="3398"/>
    <n v="0.5"/>
    <x v="10"/>
    <s v="4.0"/>
    <n v="7988"/>
    <n v="27143224"/>
    <x v="0"/>
    <n v="30354.399999999998"/>
    <n v="7991.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598"/>
    <x v="575"/>
    <x v="1"/>
    <n v="4999"/>
    <n v="12499"/>
    <n v="0.6"/>
    <x v="1"/>
    <s v="5.0"/>
    <n v="4541"/>
    <n v="56757959"/>
    <x v="0"/>
    <n v="19072.2"/>
    <n v="4545.2"/>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
    <s v="https://m.media-amazon.com/images/I/31flGUWUY9L._SX300_SY300_QL70_FMwebp_.jpg"/>
    <s v="https://www.amazon.in/Zebronics-Zeb-JUKEBAR-3900-Multimedia-Supporting/dp/B08CRRQK6Z/ref=sr_1_366?qid=1672903013&amp;s=computers&amp;sr=1-366"/>
  </r>
  <r>
    <x v="599"/>
    <x v="576"/>
    <x v="1"/>
    <n v="9999"/>
    <n v="12999"/>
    <n v="0.23"/>
    <x v="1"/>
    <s v="5.0"/>
    <n v="6088"/>
    <n v="79137912"/>
    <x v="0"/>
    <n v="25569.600000000002"/>
    <n v="6092.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
    <s v="https://m.media-amazon.com/images/I/41ZptRPWCPL._SY300_SX300_QL70_FMwebp_.jpg"/>
    <s v="https://www.amazon.in/Kodak-Inches-Certified-Android-32HDX7XPRO/dp/B08CS3BT4L/ref=sr_1_163?qid=1672909131&amp;s=electronics&amp;sr=1-163"/>
  </r>
  <r>
    <x v="600"/>
    <x v="577"/>
    <x v="0"/>
    <n v="299"/>
    <n v="999"/>
    <n v="0.7"/>
    <x v="2"/>
    <s v="5.0"/>
    <n v="2651"/>
    <n v="2648349"/>
    <x v="0"/>
    <n v="11399.3"/>
    <n v="2655.3"/>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
    <s v="https://m.media-amazon.com/images/I/416qO6VZHgL._SX300_SY300_QL70_FMwebp_.jpg"/>
    <s v="https://www.amazon.in/Wayona-Charging-Charger-Samsung-Galaxy/dp/B08CT62BM1/ref=sr_1_326?qid=1672909140&amp;s=electronics&amp;sr=1-326"/>
  </r>
  <r>
    <x v="601"/>
    <x v="577"/>
    <x v="0"/>
    <n v="325"/>
    <n v="999"/>
    <n v="0.67"/>
    <x v="2"/>
    <s v="5.0"/>
    <n v="2651"/>
    <n v="2648349"/>
    <x v="0"/>
    <n v="11399.3"/>
    <n v="2655.3"/>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
    <s v="https://m.media-amazon.com/images/I/416qO6VZHgL._SX300_SY300_QL70_FMwebp_.jpg"/>
    <s v="https://www.amazon.in/Wayona-Charging-Charger-Samsung-Galaxy/dp/B08CTNJ985/ref=sr_1_193?qid=1672909134&amp;s=electronics&amp;sr=1-193"/>
  </r>
  <r>
    <x v="602"/>
    <x v="578"/>
    <x v="0"/>
    <n v="379"/>
    <n v="1499"/>
    <n v="0.75"/>
    <x v="1"/>
    <s v="5.0"/>
    <n v="4149"/>
    <n v="6219351"/>
    <x v="0"/>
    <n v="17425.8"/>
    <n v="4153.2"/>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603"/>
    <x v="579"/>
    <x v="0"/>
    <n v="828"/>
    <n v="861"/>
    <n v="0.04"/>
    <x v="1"/>
    <s v="5.0"/>
    <n v="4567"/>
    <n v="3932187"/>
    <x v="0"/>
    <n v="19181.400000000001"/>
    <n v="4571.2"/>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04"/>
    <x v="580"/>
    <x v="0"/>
    <n v="717"/>
    <n v="761"/>
    <n v="0.06"/>
    <x v="9"/>
    <s v="4.0"/>
    <n v="7199"/>
    <n v="5478439"/>
    <x v="0"/>
    <n v="28796"/>
    <n v="7203"/>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605"/>
    <x v="581"/>
    <x v="0"/>
    <n v="499"/>
    <n v="1399"/>
    <n v="0.64"/>
    <x v="5"/>
    <s v="4.0"/>
    <n v="1462"/>
    <n v="2045338"/>
    <x v="0"/>
    <n v="5701.8"/>
    <n v="1465.9"/>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606"/>
    <x v="582"/>
    <x v="1"/>
    <n v="1499"/>
    <n v="8999"/>
    <n v="0.83"/>
    <x v="6"/>
    <s v="4.0"/>
    <n v="28324"/>
    <n v="254887676"/>
    <x v="0"/>
    <n v="104798.8"/>
    <n v="28327.7"/>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
    <s v="https://m.media-amazon.com/images/I/41vEB+mY55L._SY300_SX300_.jpg"/>
    <s v="https://www.amazon.in/Boult-Audio-PowerBuds-Wireless-Waterproof/dp/B08D11DZ2W/ref=sr_1_69?qid=1672902997&amp;s=computers&amp;sr=1-69"/>
  </r>
  <r>
    <x v="607"/>
    <x v="583"/>
    <x v="0"/>
    <n v="575"/>
    <n v="2799"/>
    <n v="0.79"/>
    <x v="1"/>
    <s v="5.0"/>
    <n v="8537"/>
    <n v="23895063"/>
    <x v="0"/>
    <n v="35855.4"/>
    <n v="8541.200000000000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
    <s v="https://m.media-amazon.com/images/W/WEBP_402378-T2/images/I/31MDFikz-wL._SX300_SY300_QL70_FMwebp_.jpg"/>
    <s v="https://www.amazon.in/Ant-Esports-GM320-Programmable-Comfortable/dp/B08D64C9FN/ref=sr_1_298?qid=1672903010&amp;s=computers&amp;sr=1-298"/>
  </r>
  <r>
    <x v="608"/>
    <x v="584"/>
    <x v="2"/>
    <n v="355"/>
    <n v="899"/>
    <n v="0.61"/>
    <x v="0"/>
    <s v="5.0"/>
    <n v="1051"/>
    <n v="944849"/>
    <x v="0"/>
    <n v="4309.0999999999995"/>
    <n v="1055.099999999999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609"/>
    <x v="585"/>
    <x v="1"/>
    <n v="299"/>
    <n v="1900"/>
    <n v="0.84"/>
    <x v="7"/>
    <s v="4.0"/>
    <n v="18202"/>
    <n v="34583800"/>
    <x v="0"/>
    <n v="65527.200000000004"/>
    <n v="18205.599999999999"/>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
    <s v="https://m.media-amazon.com/images/I/41EnFjIAoaL._SX300_SY300_QL70_ML2_.jpg"/>
    <s v="https://www.amazon.in/Boom-Ultima-Headphones-Cancelling-Earphones/dp/B08D75R3Z1/ref=sr_1_77?qid=1672895770&amp;s=electronics&amp;sr=1-77"/>
  </r>
  <r>
    <x v="610"/>
    <x v="586"/>
    <x v="1"/>
    <n v="599"/>
    <n v="2499"/>
    <n v="0.76"/>
    <x v="5"/>
    <s v="4.0"/>
    <n v="58162"/>
    <n v="145346838"/>
    <x v="0"/>
    <n v="226831.8"/>
    <n v="58165.9"/>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611"/>
    <x v="587"/>
    <x v="0"/>
    <n v="5899"/>
    <n v="7005"/>
    <n v="0.16"/>
    <x v="7"/>
    <s v="4.0"/>
    <n v="4199"/>
    <n v="29413995"/>
    <x v="0"/>
    <n v="15116.4"/>
    <n v="4202.6000000000004"/>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
    <s v="https://m.media-amazon.com/images/W/WEBP_402378-T2/images/I/31ulmi5lTYL._SX300_SY300_QL70_FMwebp_.jpg"/>
    <s v="https://www.amazon.in/HP-DeskJet-2723-Wireless-Printer/dp/B08D9MNH4B/ref=sr_1_418?qid=1672903016&amp;s=computers&amp;sr=1-418"/>
  </r>
  <r>
    <x v="612"/>
    <x v="588"/>
    <x v="0"/>
    <n v="3999"/>
    <n v="4333"/>
    <n v="0.08"/>
    <x v="8"/>
    <s v="4.0"/>
    <n v="21762"/>
    <n v="94294746"/>
    <x v="0"/>
    <n v="76167"/>
    <n v="21765.5"/>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
    <s v="https://m.media-amazon.com/images/I/31df-HkJJ7L._SX300_SY300_QL70_FMwebp_.jpg"/>
    <s v="https://www.amazon.in/HP-DeskJet-Inkjet-Colour-Printer/dp/B08D9NDZ1Y/ref=sr_1_317?qid=1672903011&amp;s=computers&amp;sr=1-317"/>
  </r>
  <r>
    <x v="613"/>
    <x v="589"/>
    <x v="1"/>
    <n v="209"/>
    <n v="499"/>
    <n v="0.57999999999999996"/>
    <x v="9"/>
    <s v="4.0"/>
    <n v="479"/>
    <n v="239021"/>
    <x v="1"/>
    <n v="1916"/>
    <n v="483"/>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614"/>
    <x v="590"/>
    <x v="0"/>
    <n v="229"/>
    <n v="299"/>
    <n v="0.23"/>
    <x v="2"/>
    <s v="5.0"/>
    <n v="30411"/>
    <n v="9092889"/>
    <x v="1"/>
    <n v="130767.29999999999"/>
    <n v="30415.3"/>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615"/>
    <x v="591"/>
    <x v="1"/>
    <n v="13490"/>
    <n v="21990"/>
    <n v="0.39"/>
    <x v="2"/>
    <s v="5.0"/>
    <n v="11976"/>
    <n v="263352240"/>
    <x v="0"/>
    <n v="51496.799999999996"/>
    <n v="11980.3"/>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616"/>
    <x v="592"/>
    <x v="2"/>
    <n v="89"/>
    <n v="89"/>
    <n v="0"/>
    <x v="1"/>
    <s v="5.0"/>
    <n v="19621"/>
    <n v="1746269"/>
    <x v="2"/>
    <n v="82408.2"/>
    <n v="19625.2"/>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617"/>
    <x v="593"/>
    <x v="1"/>
    <n v="1499"/>
    <n v="2999"/>
    <n v="0.5"/>
    <x v="6"/>
    <s v="4.0"/>
    <n v="87798"/>
    <n v="263306202"/>
    <x v="0"/>
    <n v="324852.60000000003"/>
    <n v="87801.7"/>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
    <s v="https://m.media-amazon.com/images/I/3118CXMdMUL._SX300_SY300_QL70_FMwebp_.jpg"/>
    <s v="https://www.amazon.in/JBL-Playtime-Bluetooth-Earphones-Assistant/dp/B08FB2LNSZ/ref=sr_1_142?qid=1672903001&amp;s=computers&amp;sr=1-142"/>
  </r>
  <r>
    <x v="618"/>
    <x v="594"/>
    <x v="1"/>
    <n v="24990"/>
    <n v="51990"/>
    <n v="0.52"/>
    <x v="1"/>
    <s v="5.0"/>
    <n v="2951"/>
    <n v="153422490"/>
    <x v="0"/>
    <n v="12394.2"/>
    <n v="2955.2"/>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619"/>
    <x v="595"/>
    <x v="0"/>
    <n v="1199"/>
    <n v="2999"/>
    <n v="0.6"/>
    <x v="0"/>
    <s v="5.0"/>
    <n v="10725"/>
    <n v="32164275"/>
    <x v="0"/>
    <n v="43972.499999999993"/>
    <n v="10729.1"/>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
    <s v="https://m.media-amazon.com/images/I/4148+QSBxXL._SY300_SX300_.jpg"/>
    <s v="https://www.amazon.in/Zinq-Technologies-ZQ-6600-Intercom-Set-top/dp/B08FGNPQ9X/ref=sr_1_383?qid=1672903013&amp;s=computers&amp;sr=1-383"/>
  </r>
  <r>
    <x v="620"/>
    <x v="596"/>
    <x v="1"/>
    <n v="4790"/>
    <n v="15990"/>
    <n v="0.7"/>
    <x v="9"/>
    <s v="4.0"/>
    <n v="4390"/>
    <n v="70196100"/>
    <x v="0"/>
    <n v="17560"/>
    <n v="4394"/>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
    <s v="https://m.media-amazon.com/images/I/31Sx7+mu+vL._SY300_SX300_.jpg"/>
    <s v="https://www.amazon.in/Samsung-Galaxy-SM-R180NZKAINU-Mystic-Black/dp/B08FN6WGDQ/ref=sr_1_74?qid=1672895770&amp;s=electronics&amp;sr=1-74"/>
  </r>
  <r>
    <x v="621"/>
    <x v="597"/>
    <x v="1"/>
    <n v="499"/>
    <n v="1999"/>
    <n v="0.75"/>
    <x v="6"/>
    <s v="4.0"/>
    <n v="3369"/>
    <n v="6734631"/>
    <x v="0"/>
    <n v="12465.300000000001"/>
    <n v="3372.7"/>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622"/>
    <x v="598"/>
    <x v="1"/>
    <n v="649"/>
    <n v="2499"/>
    <n v="0.74"/>
    <x v="5"/>
    <s v="4.0"/>
    <n v="13049"/>
    <n v="32609451"/>
    <x v="0"/>
    <n v="50891.1"/>
    <n v="13052.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
    <s v="https://m.media-amazon.com/images/I/31IO--RzGbL._SX300_SY300_QL70_FMwebp_.jpg"/>
    <s v="https://www.amazon.in/Boult-Audio-Wired-Lightweight-Comfortable/dp/B08FY4FG5X/ref=sr_1_371?qid=1672903013&amp;s=computers&amp;sr=1-371"/>
  </r>
  <r>
    <x v="623"/>
    <x v="599"/>
    <x v="0"/>
    <n v="1199"/>
    <n v="1999"/>
    <n v="0.4"/>
    <x v="3"/>
    <s v="5.0"/>
    <n v="22420"/>
    <n v="44817580"/>
    <x v="0"/>
    <n v="100890"/>
    <n v="22424.5"/>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
    <s v="https://m.media-amazon.com/images/I/21uJX5AqizL._SX300_SY300_QL70_FMwebp_.jpg"/>
    <s v="https://www.amazon.in/TP-Link-UE300C-Ethernet-Ultrabook-Chromebook/dp/B08FYB5HHK/ref=sr_1_395?qid=1672903014&amp;s=computers&amp;sr=1-395"/>
  </r>
  <r>
    <x v="624"/>
    <x v="600"/>
    <x v="0"/>
    <n v="299"/>
    <n v="799"/>
    <n v="0.63"/>
    <x v="9"/>
    <s v="4.0"/>
    <n v="151"/>
    <n v="120649"/>
    <x v="0"/>
    <n v="604"/>
    <n v="155"/>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625"/>
    <x v="601"/>
    <x v="1"/>
    <n v="399"/>
    <n v="699"/>
    <n v="0.43"/>
    <x v="9"/>
    <s v="4.0"/>
    <n v="37817"/>
    <n v="26434083"/>
    <x v="0"/>
    <n v="151268"/>
    <n v="37821"/>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626"/>
    <x v="602"/>
    <x v="0"/>
    <n v="218"/>
    <n v="999"/>
    <n v="0.78"/>
    <x v="1"/>
    <s v="5.0"/>
    <n v="163"/>
    <n v="162837"/>
    <x v="0"/>
    <n v="684.6"/>
    <n v="167.2"/>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627"/>
    <x v="603"/>
    <x v="2"/>
    <n v="3249"/>
    <n v="6375"/>
    <n v="0.49"/>
    <x v="9"/>
    <s v="4.0"/>
    <n v="4978"/>
    <n v="31734750"/>
    <x v="0"/>
    <n v="19912"/>
    <n v="4982"/>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628"/>
    <x v="604"/>
    <x v="2"/>
    <n v="14400"/>
    <n v="59900"/>
    <n v="0.76"/>
    <x v="4"/>
    <s v="5.0"/>
    <n v="3837"/>
    <n v="229836300"/>
    <x v="0"/>
    <n v="16882.800000000003"/>
    <n v="3841.4"/>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
    <s v="https://m.media-amazon.com/images/I/51b5sh94f7L._SX300_SY300_QL70_FMwebp_.jpg"/>
    <s v="https://www.amazon.in/Coway-Professional-Purifier-Anti-Virus-AP-1019C/dp/B08GJ57MKL/ref=sr_1_195?qid=1672923600&amp;s=kitchen&amp;sr=1-195"/>
  </r>
  <r>
    <x v="629"/>
    <x v="605"/>
    <x v="1"/>
    <n v="299"/>
    <n v="1199"/>
    <n v="0.75"/>
    <x v="6"/>
    <s v="4.0"/>
    <n v="490"/>
    <n v="587510"/>
    <x v="0"/>
    <n v="1813"/>
    <n v="493.7"/>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630"/>
    <x v="606"/>
    <x v="2"/>
    <n v="6990"/>
    <n v="14290"/>
    <n v="0.51"/>
    <x v="4"/>
    <s v="5.0"/>
    <n v="1771"/>
    <n v="25307590"/>
    <x v="0"/>
    <n v="7792.4000000000005"/>
    <n v="1775.4"/>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
    <s v="https://m.media-amazon.com/images/I/31-XtyZy0IL._SX300_SY300_QL70_FMwebp_.jpg"/>
    <s v="https://www.amazon.in/Havells-Instanio-Storage-Heater-installation/dp/B08GM5S4CQ/ref=sr_1_172?qid=1672923600&amp;s=kitchen&amp;sr=1-172"/>
  </r>
  <r>
    <x v="631"/>
    <x v="607"/>
    <x v="2"/>
    <n v="6199"/>
    <n v="10400"/>
    <n v="0.4"/>
    <x v="0"/>
    <s v="5.0"/>
    <n v="14391"/>
    <n v="149666400"/>
    <x v="0"/>
    <n v="59003.099999999991"/>
    <n v="14395.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
    <s v="https://m.media-amazon.com/images/W/WEBP_402378-T1/images/I/31Tz8DcmevL._SX300_SY300_QL70_FMwebp_.jpg"/>
    <s v="https://www.amazon.in/Crompton-Arno-Neo-ASWH-3015-Star-Rated/dp/B08GSQXLJ2/ref=sr_1_79?qid=1672923595&amp;s=kitchen&amp;sr=1-79"/>
  </r>
  <r>
    <x v="632"/>
    <x v="608"/>
    <x v="0"/>
    <n v="10389"/>
    <n v="32000"/>
    <n v="0.68"/>
    <x v="4"/>
    <s v="5.0"/>
    <n v="41398"/>
    <n v="1324736000"/>
    <x v="0"/>
    <n v="182151.2"/>
    <n v="41402.400000000001"/>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
    <s v="https://m.media-amazon.com/images/I/41Iln5A+8HL._SY300_SX300_.jpg"/>
    <s v="https://www.amazon.in/SanDisk-Portable-Smartphone-Compatible-Warranty/dp/B08GTYFC37/ref=sr_1_392?qid=1672903014&amp;s=computers&amp;sr=1-392"/>
  </r>
  <r>
    <x v="633"/>
    <x v="609"/>
    <x v="1"/>
    <n v="449"/>
    <n v="800"/>
    <n v="0.44"/>
    <x v="4"/>
    <s v="5.0"/>
    <n v="69585"/>
    <n v="55668000"/>
    <x v="0"/>
    <n v="306174"/>
    <n v="69589.399999999994"/>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634"/>
    <x v="610"/>
    <x v="1"/>
    <n v="2599"/>
    <n v="2999"/>
    <n v="0.13"/>
    <x v="5"/>
    <s v="4.0"/>
    <n v="14266"/>
    <n v="42783734"/>
    <x v="0"/>
    <n v="55637.4"/>
    <n v="14269.9"/>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635"/>
    <x v="611"/>
    <x v="0"/>
    <n v="379"/>
    <n v="1099"/>
    <n v="0.66"/>
    <x v="2"/>
    <s v="5.0"/>
    <n v="3049"/>
    <n v="3350851"/>
    <x v="0"/>
    <n v="13110.699999999999"/>
    <n v="3053.3"/>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636"/>
    <x v="612"/>
    <x v="2"/>
    <n v="3249"/>
    <n v="7795"/>
    <n v="0.57999999999999996"/>
    <x v="1"/>
    <s v="5.0"/>
    <n v="4664"/>
    <n v="36355880"/>
    <x v="0"/>
    <n v="19588.8"/>
    <n v="4668.2"/>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
    <s v="https://m.media-amazon.com/images/I/417XNLkkFRL._SX300_SY300_QL70_FMwebp_.jpg"/>
    <s v="https://www.amazon.in/Morphy-Richards-Icon-Superb-Grinder/dp/B08H673XKN/ref=sr_1_206?qid=1672923601&amp;s=kitchen&amp;sr=1-206"/>
  </r>
  <r>
    <x v="637"/>
    <x v="613"/>
    <x v="2"/>
    <n v="3349"/>
    <n v="3995"/>
    <n v="0.16"/>
    <x v="2"/>
    <s v="5.0"/>
    <n v="1954"/>
    <n v="7806230"/>
    <x v="0"/>
    <n v="8402.1999999999989"/>
    <n v="1958.3"/>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
    <s v="https://m.media-amazon.com/images/W/WEBP_402378-T2/images/I/4145oJH-y0L._SX300_SY300_QL70_FMwebp_.jpg"/>
    <s v="https://www.amazon.in/EasySpeed-GC2147-30-Resistant-Soleplate/dp/B08H6B3G96/ref=sr_1_290?qid=1672923606&amp;s=kitchen&amp;sr=1-290"/>
  </r>
  <r>
    <x v="638"/>
    <x v="614"/>
    <x v="2"/>
    <n v="2903"/>
    <n v="3295"/>
    <n v="0.12"/>
    <x v="2"/>
    <s v="5.0"/>
    <n v="2299"/>
    <n v="7575205"/>
    <x v="0"/>
    <n v="9885.6999999999989"/>
    <n v="2303.3000000000002"/>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639"/>
    <x v="615"/>
    <x v="1"/>
    <n v="455"/>
    <n v="1490"/>
    <n v="0.69"/>
    <x v="0"/>
    <s v="5.0"/>
    <n v="161677"/>
    <n v="240898730"/>
    <x v="0"/>
    <n v="662875.69999999995"/>
    <n v="161681.1"/>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640"/>
    <x v="616"/>
    <x v="0"/>
    <n v="199"/>
    <n v="499"/>
    <n v="0.6"/>
    <x v="13"/>
    <s v="4.0"/>
    <n v="2804"/>
    <n v="1399196"/>
    <x v="1"/>
    <n v="9253.1999999999989"/>
    <n v="2807.3"/>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41"/>
    <x v="617"/>
    <x v="2"/>
    <n v="3179"/>
    <n v="6999"/>
    <n v="0.55000000000000004"/>
    <x v="9"/>
    <s v="4.0"/>
    <n v="743"/>
    <n v="5200257"/>
    <x v="0"/>
    <n v="2972"/>
    <n v="7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642"/>
    <x v="618"/>
    <x v="0"/>
    <n v="299"/>
    <n v="699"/>
    <n v="0.56999999999999995"/>
    <x v="1"/>
    <s v="5.0"/>
    <n v="94363"/>
    <n v="65959737"/>
    <x v="0"/>
    <n v="396324.60000000003"/>
    <n v="94367.2"/>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643"/>
    <x v="619"/>
    <x v="0"/>
    <n v="329"/>
    <n v="699"/>
    <n v="0.53"/>
    <x v="1"/>
    <s v="5.0"/>
    <n v="94363"/>
    <n v="65959737"/>
    <x v="0"/>
    <n v="396324.60000000003"/>
    <n v="94367.2"/>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644"/>
    <x v="620"/>
    <x v="1"/>
    <n v="1599"/>
    <n v="3499"/>
    <n v="0.54"/>
    <x v="9"/>
    <s v="4.0"/>
    <n v="36384"/>
    <n v="127307616"/>
    <x v="0"/>
    <n v="145536"/>
    <n v="36388"/>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645"/>
    <x v="621"/>
    <x v="2"/>
    <n v="1182"/>
    <n v="2995"/>
    <n v="0.61"/>
    <x v="1"/>
    <s v="5.0"/>
    <n v="5178"/>
    <n v="15508110"/>
    <x v="0"/>
    <n v="21747.600000000002"/>
    <n v="5182.2"/>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
    <s v="https://m.media-amazon.com/images/I/41FTyQVamFL._SX300_SY300_QL70_FMwebp_.jpg"/>
    <s v="https://www.amazon.in/Inalsa-Electric-Kettle-Prism-Inox/dp/B08HLC7Z3G/ref=sr_1_229?qid=1672923603&amp;s=kitchen&amp;sr=1-229"/>
  </r>
  <r>
    <x v="646"/>
    <x v="622"/>
    <x v="0"/>
    <n v="1199"/>
    <n v="3490"/>
    <n v="0.66"/>
    <x v="0"/>
    <s v="5.0"/>
    <n v="11716"/>
    <n v="40888840"/>
    <x v="0"/>
    <n v="48035.6"/>
    <n v="11720.1"/>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
    <s v="https://m.media-amazon.com/images/W/WEBP_402378-T2/images/I/31PfpEPlg-L._SX300_SY300_QL70_FMwebp_.jpg"/>
    <s v="https://www.amazon.in/Mini-UPS-Router-WiFi-12V/dp/B08HLZ28QC/ref=sr_1_83?qid=1672902998&amp;s=computers&amp;sr=1-83"/>
  </r>
  <r>
    <x v="647"/>
    <x v="623"/>
    <x v="0"/>
    <n v="599"/>
    <n v="599"/>
    <n v="0"/>
    <x v="9"/>
    <s v="4.0"/>
    <n v="26423"/>
    <n v="15827377"/>
    <x v="0"/>
    <n v="105692"/>
    <n v="2642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648"/>
    <x v="624"/>
    <x v="1"/>
    <n v="1499"/>
    <n v="4999"/>
    <n v="0.7"/>
    <x v="9"/>
    <s v="4.0"/>
    <n v="92588"/>
    <n v="462847412"/>
    <x v="0"/>
    <n v="370352"/>
    <n v="9259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649"/>
    <x v="625"/>
    <x v="1"/>
    <n v="2049"/>
    <n v="2199"/>
    <n v="7.0000000000000007E-2"/>
    <x v="2"/>
    <s v="5.0"/>
    <n v="178912"/>
    <n v="393427488"/>
    <x v="0"/>
    <n v="769321.6"/>
    <n v="178916.3"/>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
    <s v="https://m.media-amazon.com/images/I/31grUs8OpvL._SX300_SY300_QL70_ML2_.jpg"/>
    <s v="https://www.amazon.in/20000mAh-Sandstone-Triple-Charging-Delivery/dp/B08HV83HL3/ref=sr_1_6?qid=1672895748&amp;s=electronics&amp;sr=1-6"/>
  </r>
  <r>
    <x v="650"/>
    <x v="626"/>
    <x v="1"/>
    <n v="1149"/>
    <n v="2199"/>
    <n v="0.48"/>
    <x v="2"/>
    <s v="5.0"/>
    <n v="178912"/>
    <n v="393427488"/>
    <x v="0"/>
    <n v="769321.6"/>
    <n v="178916.3"/>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
    <s v="https://m.media-amazon.com/images/I/31YFSh7g63L._SX300_SY300_QL70_ML2_.jpg"/>
    <s v="https://www.amazon.in/Power-10000mAh-Metallic-Output-Charging/dp/B08HVJCW95/ref=sr_1_116?qid=1672895777&amp;s=electronics&amp;sr=1-116"/>
  </r>
  <r>
    <x v="651"/>
    <x v="627"/>
    <x v="1"/>
    <n v="1149"/>
    <n v="2199"/>
    <n v="0.48"/>
    <x v="2"/>
    <s v="5.0"/>
    <n v="178912"/>
    <n v="393427488"/>
    <x v="0"/>
    <n v="769321.6"/>
    <n v="178916.3"/>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
    <s v="https://m.media-amazon.com/images/I/21luyw7JrrL._SX300_SY300_QL70_ML2_.jpg"/>
    <s v="https://www.amazon.in/10000mAH-Li-Polymer-Power-Charging-Midnight/dp/B08HVL8QN3/ref=sr_1_25?qid=1672895755&amp;s=electronics&amp;sr=1-25"/>
  </r>
  <r>
    <x v="652"/>
    <x v="628"/>
    <x v="0"/>
    <n v="699"/>
    <n v="1490"/>
    <n v="0.53"/>
    <x v="9"/>
    <s v="4.0"/>
    <n v="5736"/>
    <n v="8546640"/>
    <x v="0"/>
    <n v="22944"/>
    <n v="57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s v="https://m.media-amazon.com/images/W/WEBP_402378-T2/images/I/41mRWV0YG8L._SX300_SY300_QL70_FMwebp_.jpg"/>
    <s v="https://www.amazon.in/RPM-Euro-Games-Controller-Wired/dp/B08J4PL1Z3/ref=sr_1_386?qid=1672903014&amp;s=computers&amp;sr=1-386"/>
  </r>
  <r>
    <x v="653"/>
    <x v="629"/>
    <x v="2"/>
    <n v="6999"/>
    <n v="14999"/>
    <n v="0.53"/>
    <x v="0"/>
    <s v="5.0"/>
    <n v="1728"/>
    <n v="25918272"/>
    <x v="0"/>
    <n v="7084.7999999999993"/>
    <n v="1732.1"/>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654"/>
    <x v="630"/>
    <x v="0"/>
    <n v="10099"/>
    <n v="19110"/>
    <n v="0.47"/>
    <x v="2"/>
    <s v="5.0"/>
    <n v="2623"/>
    <n v="50125530"/>
    <x v="0"/>
    <n v="11278.9"/>
    <n v="2627.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
    <s v="https://m.media-amazon.com/images/I/417vDmMtbpL._SY300_SX300_QL70_FMwebp_.jpg"/>
    <s v="https://www.amazon.in/Samsung-inch-Bezel-Flicker-Monitor-LF24T350FHWXXL/dp/B08J82K4GX/ref=sr_1_379?qid=1672903013&amp;s=computers&amp;sr=1-379"/>
  </r>
  <r>
    <x v="655"/>
    <x v="631"/>
    <x v="0"/>
    <n v="349"/>
    <n v="450"/>
    <n v="0.22"/>
    <x v="0"/>
    <s v="5.0"/>
    <n v="18656"/>
    <n v="8395200"/>
    <x v="1"/>
    <n v="76489.599999999991"/>
    <n v="18660.099999999999"/>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656"/>
    <x v="632"/>
    <x v="2"/>
    <n v="279"/>
    <n v="699"/>
    <n v="0.6"/>
    <x v="2"/>
    <s v="5.0"/>
    <n v="2326"/>
    <n v="1625874"/>
    <x v="0"/>
    <n v="10001.799999999999"/>
    <n v="2330.3000000000002"/>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657"/>
    <x v="633"/>
    <x v="1"/>
    <n v="999"/>
    <n v="2490"/>
    <n v="0.6"/>
    <x v="0"/>
    <s v="5.0"/>
    <n v="18331"/>
    <n v="45644190"/>
    <x v="0"/>
    <n v="75157.099999999991"/>
    <n v="18335.099999999999"/>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658"/>
    <x v="634"/>
    <x v="1"/>
    <n v="1299"/>
    <n v="2990"/>
    <n v="0.56999999999999995"/>
    <x v="10"/>
    <s v="4.0"/>
    <n v="180998"/>
    <n v="541184020"/>
    <x v="0"/>
    <n v="687792.4"/>
    <n v="181001.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
    <s v="https://m.media-amazon.com/images/I/31KjuRb9oNL._SX300_SY300_QL70_FMwebp_.jpg"/>
    <s v="https://www.amazon.in/Airdopes-121v2-Bluetooth-Immersive-Assistant/dp/B08JQN8DGZ/ref=sr_1_8?qid=1672902995&amp;s=computers&amp;sr=1-8"/>
  </r>
  <r>
    <x v="659"/>
    <x v="635"/>
    <x v="2"/>
    <n v="474"/>
    <n v="1299"/>
    <n v="0.64"/>
    <x v="0"/>
    <s v="5.0"/>
    <n v="550"/>
    <n v="714450"/>
    <x v="0"/>
    <n v="2255"/>
    <n v="554.1"/>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660"/>
    <x v="636"/>
    <x v="1"/>
    <n v="2179"/>
    <n v="3999"/>
    <n v="0.46"/>
    <x v="9"/>
    <s v="4.0"/>
    <n v="8380"/>
    <n v="33511620"/>
    <x v="0"/>
    <n v="33520"/>
    <n v="8384"/>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 v="https://m.media-amazon.com/images/I/312X0wyfvmL._SX300_SY300_QL70_ML2_.jpg"/>
    <s v="https://www.amazon.in/URBN-20000-22-5W-Charging-Output/dp/B08JW1GVS7/ref=sr_1_295?qid=1672895835&amp;s=electronics&amp;sr=1-295"/>
  </r>
  <r>
    <x v="661"/>
    <x v="637"/>
    <x v="2"/>
    <n v="499"/>
    <n v="999"/>
    <n v="0.5"/>
    <x v="2"/>
    <s v="5.0"/>
    <n v="1436"/>
    <n v="1434564"/>
    <x v="0"/>
    <n v="6174.8"/>
    <n v="1440.3"/>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662"/>
    <x v="638"/>
    <x v="1"/>
    <n v="349"/>
    <n v="999"/>
    <n v="0.65"/>
    <x v="10"/>
    <s v="4.0"/>
    <n v="16557"/>
    <n v="16540443"/>
    <x v="0"/>
    <n v="62916.6"/>
    <n v="16560.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663"/>
    <x v="638"/>
    <x v="1"/>
    <n v="349"/>
    <n v="999"/>
    <n v="0.65"/>
    <x v="10"/>
    <s v="4.0"/>
    <n v="16557"/>
    <n v="16540443"/>
    <x v="0"/>
    <n v="62916.6"/>
    <n v="16560.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664"/>
    <x v="639"/>
    <x v="0"/>
    <n v="849"/>
    <n v="1499"/>
    <n v="0.43"/>
    <x v="9"/>
    <s v="4.0"/>
    <n v="7352"/>
    <n v="11020648"/>
    <x v="0"/>
    <n v="29408"/>
    <n v="7356"/>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665"/>
    <x v="640"/>
    <x v="2"/>
    <n v="1290"/>
    <n v="2500"/>
    <n v="0.48"/>
    <x v="9"/>
    <s v="4.0"/>
    <n v="6530"/>
    <n v="16325000"/>
    <x v="0"/>
    <n v="26120"/>
    <n v="6534"/>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666"/>
    <x v="641"/>
    <x v="0"/>
    <n v="2099"/>
    <n v="3250"/>
    <n v="0.35"/>
    <x v="10"/>
    <s v="4.0"/>
    <n v="11213"/>
    <n v="36442250"/>
    <x v="0"/>
    <n v="42609.4"/>
    <n v="11216.8"/>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667"/>
    <x v="642"/>
    <x v="1"/>
    <n v="2025"/>
    <n v="5999"/>
    <n v="0.66"/>
    <x v="1"/>
    <s v="5.0"/>
    <n v="6233"/>
    <n v="37391767"/>
    <x v="0"/>
    <n v="26178.600000000002"/>
    <n v="6237.2"/>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668"/>
    <x v="643"/>
    <x v="2"/>
    <n v="293"/>
    <n v="499"/>
    <n v="0.41"/>
    <x v="0"/>
    <s v="5.0"/>
    <n v="1456"/>
    <n v="726544"/>
    <x v="1"/>
    <n v="5969.5999999999995"/>
    <n v="1460.1"/>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
    <s v="https://m.media-amazon.com/images/W/WEBP_402378-T1/images/I/31+EgPqYa6L._SX300_SY300_.jpg"/>
    <s v="https://www.amazon.in/n1-Retail-Stainless-Indian-Coffee/dp/B08KS2KQTK/ref=sr_1_393?qid=1672923612&amp;s=kitchen&amp;sr=1-393"/>
  </r>
  <r>
    <x v="669"/>
    <x v="644"/>
    <x v="2"/>
    <n v="2099"/>
    <n v="2499"/>
    <n v="0.16"/>
    <x v="14"/>
    <s v="1.0"/>
    <n v="992"/>
    <n v="2479008"/>
    <x v="0"/>
    <n v="0"/>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
    <s v="https://m.media-amazon.com/images/W/WEBP_402378-T1/images/I/41lZEy8e9DL._SX300_SY300_QL70_FMwebp_.jpg"/>
    <s v="https://www.amazon.in/Eureka-Forbes-Vacuum-Cleaner-Washable/dp/B08L12N5H1/ref=sr_1_295?qid=1672923607&amp;s=kitchen&amp;sr=1-295"/>
  </r>
  <r>
    <x v="670"/>
    <x v="645"/>
    <x v="1"/>
    <n v="349"/>
    <n v="1299"/>
    <n v="0.73"/>
    <x v="9"/>
    <s v="4.0"/>
    <n v="3295"/>
    <n v="4280205"/>
    <x v="0"/>
    <n v="13180"/>
    <n v="3299"/>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
    <s v="https://m.media-amazon.com/images/W/WEBP_402378-T2/images/I/41-AORr2udL._SX300_SY300_QL70_FMwebp_.jpg"/>
    <s v="https://www.amazon.in/SAIFSMART-Compact-Bracket-Management-Bathroom/dp/B08L4SBJRY/ref=sr_1_150?qid=1672909131&amp;s=electronics&amp;sr=1-150"/>
  </r>
  <r>
    <x v="671"/>
    <x v="646"/>
    <x v="1"/>
    <n v="649"/>
    <n v="2400"/>
    <n v="0.73"/>
    <x v="4"/>
    <s v="5.0"/>
    <n v="67260"/>
    <n v="161424000"/>
    <x v="0"/>
    <n v="295944"/>
    <n v="67264.399999999994"/>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672"/>
    <x v="646"/>
    <x v="1"/>
    <n v="369"/>
    <n v="700"/>
    <n v="0.47"/>
    <x v="4"/>
    <s v="5.0"/>
    <n v="67259"/>
    <n v="47081300"/>
    <x v="0"/>
    <n v="295939.60000000003"/>
    <n v="67263.399999999994"/>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673"/>
    <x v="647"/>
    <x v="2"/>
    <n v="379"/>
    <n v="919"/>
    <n v="0.59"/>
    <x v="9"/>
    <s v="4.0"/>
    <n v="1090"/>
    <n v="1001710"/>
    <x v="0"/>
    <n v="4360"/>
    <n v="1094"/>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674"/>
    <x v="648"/>
    <x v="0"/>
    <n v="6299"/>
    <n v="13750"/>
    <n v="0.54"/>
    <x v="1"/>
    <s v="5.0"/>
    <n v="2014"/>
    <n v="27692500"/>
    <x v="0"/>
    <n v="8458.8000000000011"/>
    <n v="2018.2"/>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75"/>
    <x v="649"/>
    <x v="0"/>
    <n v="599"/>
    <n v="1999"/>
    <n v="0.7"/>
    <x v="4"/>
    <s v="5.0"/>
    <n v="4736"/>
    <n v="9467264"/>
    <x v="0"/>
    <n v="20838.400000000001"/>
    <n v="4740.399999999999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
    <s v="https://m.media-amazon.com/images/W/WEBP_402378-T1/images/I/41bvBlmqDdL._SX300_SY300_QL70_FMwebp_.jpg"/>
    <s v="https://www.amazon.in/Dyazo-Computer-Adjustable-Ergonomic-Compatible/dp/B08LHTJTBB/ref=sr_1_228?qid=1672903006&amp;s=computers&amp;sr=1-228"/>
  </r>
  <r>
    <x v="676"/>
    <x v="650"/>
    <x v="0"/>
    <n v="345"/>
    <n v="999"/>
    <n v="0.65"/>
    <x v="6"/>
    <s v="4.0"/>
    <n v="1097"/>
    <n v="1095903"/>
    <x v="0"/>
    <n v="4058.9"/>
    <n v="1100.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677"/>
    <x v="651"/>
    <x v="1"/>
    <n v="399"/>
    <n v="995"/>
    <n v="0.6"/>
    <x v="5"/>
    <s v="4.0"/>
    <n v="21372"/>
    <n v="21265140"/>
    <x v="0"/>
    <n v="83350.8"/>
    <n v="21375.9"/>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
    <s v="https://m.media-amazon.com/images/W/WEBP_402378-T1/images/I/41jOKzw6-EL._SX300_SY300_QL70_FMwebp_.jpg"/>
    <s v="https://www.amazon.in/DIGITEK%C2%AE-DTR-260-GT-Flexible/dp/B08LPJZSSW/ref=sr_1_59?qid=1672902997&amp;s=computers&amp;sr=1-59"/>
  </r>
  <r>
    <x v="678"/>
    <x v="652"/>
    <x v="0"/>
    <n v="1495"/>
    <n v="1995"/>
    <n v="0.25"/>
    <x v="3"/>
    <s v="5.0"/>
    <n v="10541"/>
    <n v="21029295"/>
    <x v="0"/>
    <n v="47434.5"/>
    <n v="10545.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
    <s v="https://m.media-amazon.com/images/W/WEBP_402378-T2/images/I/41zEY42v1tL._SX300_SY300_QL70_FMwebp_.jpg"/>
    <s v="https://www.amazon.in/Logitech-G102-Customizable-Lighting-Programmable/dp/B08LT9BMPP/ref=sr_1_347?qid=1672903012&amp;s=computers&amp;sr=1-347"/>
  </r>
  <r>
    <x v="679"/>
    <x v="653"/>
    <x v="2"/>
    <n v="929"/>
    <n v="1300"/>
    <n v="0.28999999999999998"/>
    <x v="5"/>
    <s v="4.0"/>
    <n v="1672"/>
    <n v="2173600"/>
    <x v="0"/>
    <n v="6520.8"/>
    <n v="1675.9"/>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
    <s v="https://m.media-amazon.com/images/W/WEBP_402378-T2/images/I/41mcGL9ei0L._SX300_SY300_QL70_FMwebp_.jpg"/>
    <s v="https://www.amazon.in/Lifelong-Sandwich-Griller-Non-Stick-Plates/dp/B08LVVTGZK/ref=sr_1_422?qid=1672923613&amp;s=kitchen&amp;sr=1-422"/>
  </r>
  <r>
    <x v="680"/>
    <x v="654"/>
    <x v="0"/>
    <n v="1439"/>
    <n v="2890"/>
    <n v="0.5"/>
    <x v="3"/>
    <s v="5.0"/>
    <n v="4099"/>
    <n v="11846110"/>
    <x v="0"/>
    <n v="18445.5"/>
    <n v="4103.5"/>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681"/>
    <x v="655"/>
    <x v="1"/>
    <n v="299"/>
    <n v="599"/>
    <n v="0.5"/>
    <x v="2"/>
    <s v="5.0"/>
    <n v="4674"/>
    <n v="2799726"/>
    <x v="0"/>
    <n v="20098.2"/>
    <n v="4678.3"/>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s v="https://m.media-amazon.com/images/I/411fc62wnpL._SX300_SY300_QL70_ML2_.jpg"/>
    <s v="https://www.amazon.in/POPIO-Tempered-Protector-Compatible-Installation/dp/B08M66K48D/ref=sr_1_356?qid=1672895850&amp;s=electronics&amp;sr=1-356"/>
  </r>
  <r>
    <x v="682"/>
    <x v="656"/>
    <x v="1"/>
    <n v="1499"/>
    <n v="2499"/>
    <n v="0.4"/>
    <x v="2"/>
    <s v="5.0"/>
    <n v="15970"/>
    <n v="39909030"/>
    <x v="0"/>
    <n v="68671"/>
    <n v="15974.3"/>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
    <s v="https://m.media-amazon.com/images/I/41J2W8DASzS._SX300_SY300_QL70_ML2_.jpg"/>
    <s v="https://www.amazon.in/Pocket-10000mAh-Triple-Charging-Delivery/dp/B08MC57J31/ref=sr_1_24?qid=1672895748&amp;s=electronics&amp;sr=1-24"/>
  </r>
  <r>
    <x v="683"/>
    <x v="657"/>
    <x v="1"/>
    <n v="799"/>
    <n v="1999"/>
    <n v="0.6"/>
    <x v="10"/>
    <s v="4.0"/>
    <n v="12958"/>
    <n v="25903042"/>
    <x v="0"/>
    <n v="49240.399999999994"/>
    <n v="12961.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84"/>
    <x v="658"/>
    <x v="1"/>
    <n v="119"/>
    <n v="299"/>
    <n v="0.6"/>
    <x v="0"/>
    <s v="5.0"/>
    <n v="5999"/>
    <n v="1793701"/>
    <x v="1"/>
    <n v="24595.899999999998"/>
    <n v="6003.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685"/>
    <x v="659"/>
    <x v="1"/>
    <n v="399"/>
    <n v="1290"/>
    <n v="0.69"/>
    <x v="1"/>
    <s v="5.0"/>
    <n v="76042"/>
    <n v="98094180"/>
    <x v="0"/>
    <n v="319376.40000000002"/>
    <n v="76046.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686"/>
    <x v="660"/>
    <x v="2"/>
    <n v="653"/>
    <n v="1020"/>
    <n v="0.36"/>
    <x v="0"/>
    <s v="5.0"/>
    <n v="3366"/>
    <n v="3433320"/>
    <x v="0"/>
    <n v="13800.599999999999"/>
    <n v="3370.1"/>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687"/>
    <x v="661"/>
    <x v="2"/>
    <n v="1498"/>
    <n v="2300"/>
    <n v="0.35"/>
    <x v="10"/>
    <s v="4.0"/>
    <n v="95"/>
    <n v="218500"/>
    <x v="0"/>
    <n v="361"/>
    <n v="98.8"/>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688"/>
    <x v="662"/>
    <x v="2"/>
    <n v="2590"/>
    <n v="4200"/>
    <n v="0.38"/>
    <x v="0"/>
    <s v="5.0"/>
    <n v="63"/>
    <n v="264600"/>
    <x v="0"/>
    <n v="258.29999999999995"/>
    <n v="67.099999999999994"/>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689"/>
    <x v="663"/>
    <x v="1"/>
    <n v="279"/>
    <n v="1299"/>
    <n v="0.79"/>
    <x v="9"/>
    <s v="4.0"/>
    <n v="5072"/>
    <n v="6588528"/>
    <x v="0"/>
    <n v="20288"/>
    <n v="5076"/>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690"/>
    <x v="664"/>
    <x v="2"/>
    <n v="2449"/>
    <n v="3390"/>
    <n v="0.28000000000000003"/>
    <x v="9"/>
    <s v="4.0"/>
    <n v="5206"/>
    <n v="17648340"/>
    <x v="0"/>
    <n v="20824"/>
    <n v="521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691"/>
    <x v="665"/>
    <x v="2"/>
    <n v="12499"/>
    <n v="19825"/>
    <n v="0.37"/>
    <x v="0"/>
    <s v="5.0"/>
    <n v="322"/>
    <n v="6383650"/>
    <x v="0"/>
    <n v="1320.1999999999998"/>
    <n v="326.1000000000000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
    <s v="https://m.media-amazon.com/images/I/41Dp3g8y8sL._SX300_SY300_QL70_FMwebp_.jpg"/>
    <s v="https://www.amazon.in/Havells-OFR-13-Wave-Fin/dp/B08MZNT7GP/ref=sr_1_221?qid=1672923603&amp;s=kitchen&amp;sr=1-221"/>
  </r>
  <r>
    <x v="692"/>
    <x v="666"/>
    <x v="0"/>
    <n v="849"/>
    <n v="4999"/>
    <n v="0.83"/>
    <x v="9"/>
    <s v="4.0"/>
    <n v="20457"/>
    <n v="102264543"/>
    <x v="0"/>
    <n v="81828"/>
    <n v="20461"/>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93"/>
    <x v="667"/>
    <x v="0"/>
    <n v="182"/>
    <n v="599"/>
    <n v="0.7"/>
    <x v="9"/>
    <s v="4.0"/>
    <n v="9378"/>
    <n v="5617422"/>
    <x v="0"/>
    <n v="37512"/>
    <n v="938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694"/>
    <x v="668"/>
    <x v="2"/>
    <n v="6790"/>
    <n v="10995"/>
    <n v="0.38"/>
    <x v="3"/>
    <s v="5.0"/>
    <n v="3192"/>
    <n v="35096040"/>
    <x v="0"/>
    <n v="14364"/>
    <n v="3196.5"/>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
    <s v="https://m.media-amazon.com/images/W/WEBP_402378-T2/images/I/41vooC+8vUL._SY300_SX300_.jpg"/>
    <s v="https://www.amazon.in/Inalsa-Digital-Fryer-Nutri-Fry/dp/B08N6P8G5K/ref=sr_1_475?qid=1672923615&amp;s=kitchen&amp;sr=1-475"/>
  </r>
  <r>
    <x v="695"/>
    <x v="669"/>
    <x v="0"/>
    <n v="299"/>
    <n v="798"/>
    <n v="0.63"/>
    <x v="4"/>
    <s v="5.0"/>
    <n v="28791"/>
    <n v="22975218"/>
    <x v="0"/>
    <n v="126680.40000000001"/>
    <n v="28795.4"/>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696"/>
    <x v="670"/>
    <x v="0"/>
    <n v="389"/>
    <n v="999"/>
    <n v="0.61"/>
    <x v="2"/>
    <s v="5.0"/>
    <n v="838"/>
    <n v="837162"/>
    <x v="0"/>
    <n v="3603.3999999999996"/>
    <n v="842.3"/>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697"/>
    <x v="671"/>
    <x v="0"/>
    <n v="129"/>
    <n v="249"/>
    <n v="0.48"/>
    <x v="9"/>
    <s v="4.0"/>
    <n v="9378"/>
    <n v="2335122"/>
    <x v="1"/>
    <n v="37512"/>
    <n v="938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698"/>
    <x v="672"/>
    <x v="0"/>
    <n v="299"/>
    <n v="1499"/>
    <n v="0.8"/>
    <x v="1"/>
    <s v="5.0"/>
    <n v="903"/>
    <n v="1353597"/>
    <x v="0"/>
    <n v="3792.6000000000004"/>
    <n v="907.2"/>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99"/>
    <x v="673"/>
    <x v="1"/>
    <n v="197"/>
    <n v="499"/>
    <n v="0.61"/>
    <x v="10"/>
    <s v="4.0"/>
    <n v="136"/>
    <n v="67864"/>
    <x v="1"/>
    <n v="516.79999999999995"/>
    <n v="139.80000000000001"/>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
    <s v="https://m.media-amazon.com/images/W/WEBP_402378-T1/images/I/31Lfjbfc47L._SX300_SY300_QL70_FMwebp_.jpg"/>
    <s v="https://www.amazon.in/Airtel-DigitalTV-Setup-Box-Remote/dp/B08PKBMJKS/ref=sr_1_496?qid=1672909149&amp;s=electronics&amp;sr=1-496"/>
  </r>
  <r>
    <x v="700"/>
    <x v="674"/>
    <x v="1"/>
    <n v="173"/>
    <n v="999"/>
    <n v="0.83"/>
    <x v="2"/>
    <s v="5.0"/>
    <n v="1237"/>
    <n v="1235763"/>
    <x v="0"/>
    <n v="5319.0999999999995"/>
    <n v="1241.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701"/>
    <x v="670"/>
    <x v="0"/>
    <n v="399"/>
    <n v="1099"/>
    <n v="0.64"/>
    <x v="0"/>
    <s v="5.0"/>
    <n v="2685"/>
    <n v="2950815"/>
    <x v="0"/>
    <n v="11008.499999999998"/>
    <n v="2689.1"/>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
    <s v="https://m.media-amazon.com/images/I/41wI9GGhTHL._SX300_SY300_QL70_FMwebp_.jpg"/>
    <s v="https://www.amazon.in/Charging-Braided-Compatible-Samsung-Galaxy/dp/B08PSQRW2T/ref=sr_1_159?qid=1672909131&amp;s=electronics&amp;sr=1-159"/>
  </r>
  <r>
    <x v="702"/>
    <x v="670"/>
    <x v="0"/>
    <n v="399"/>
    <n v="1099"/>
    <n v="0.64"/>
    <x v="0"/>
    <s v="5.0"/>
    <n v="2685"/>
    <n v="2950815"/>
    <x v="0"/>
    <n v="11008.499999999998"/>
    <n v="2689.1"/>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
    <s v="https://m.media-amazon.com/images/I/41EhlNJ-v8L._SX300_SY300_QL70_FMwebp_.jpg"/>
    <s v="https://www.amazon.in/Charging-Braided-Compatible-Samsung-Galaxy/dp/B08PSVBB2X/ref=sr_1_197?qid=1672909134&amp;s=electronics&amp;sr=1-197"/>
  </r>
  <r>
    <x v="703"/>
    <x v="675"/>
    <x v="1"/>
    <n v="15490"/>
    <n v="20900"/>
    <n v="0.26"/>
    <x v="2"/>
    <s v="5.0"/>
    <n v="16299"/>
    <n v="340649100"/>
    <x v="0"/>
    <n v="70085.7"/>
    <n v="16303.3"/>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704"/>
    <x v="676"/>
    <x v="1"/>
    <n v="8999"/>
    <n v="18999"/>
    <n v="0.53"/>
    <x v="9"/>
    <s v="4.0"/>
    <n v="6347"/>
    <n v="120586653"/>
    <x v="0"/>
    <n v="25388"/>
    <n v="6351"/>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705"/>
    <x v="677"/>
    <x v="1"/>
    <n v="190"/>
    <n v="220"/>
    <n v="0.14000000000000001"/>
    <x v="4"/>
    <s v="5.0"/>
    <n v="2866"/>
    <n v="630520"/>
    <x v="1"/>
    <n v="12610.400000000001"/>
    <n v="2870.4"/>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706"/>
    <x v="678"/>
    <x v="2"/>
    <n v="6850"/>
    <n v="11990"/>
    <n v="0.43"/>
    <x v="5"/>
    <s v="4.0"/>
    <n v="144"/>
    <n v="1726560"/>
    <x v="0"/>
    <n v="561.6"/>
    <n v="147.9"/>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707"/>
    <x v="679"/>
    <x v="0"/>
    <n v="169"/>
    <n v="299"/>
    <n v="0.43"/>
    <x v="4"/>
    <s v="5.0"/>
    <n v="5176"/>
    <n v="1547624"/>
    <x v="1"/>
    <n v="22774.400000000001"/>
    <n v="5180.399999999999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708"/>
    <x v="680"/>
    <x v="0"/>
    <n v="389"/>
    <n v="1099"/>
    <n v="0.65"/>
    <x v="2"/>
    <s v="5.0"/>
    <n v="974"/>
    <n v="1070426"/>
    <x v="0"/>
    <n v="4188.2"/>
    <n v="978.3"/>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709"/>
    <x v="680"/>
    <x v="0"/>
    <n v="339"/>
    <n v="1099"/>
    <n v="0.69"/>
    <x v="2"/>
    <s v="5.0"/>
    <n v="974"/>
    <n v="1070426"/>
    <x v="0"/>
    <n v="4188.2"/>
    <n v="978.3"/>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710"/>
    <x v="681"/>
    <x v="2"/>
    <n v="1448"/>
    <n v="2999"/>
    <n v="0.52"/>
    <x v="3"/>
    <s v="5.0"/>
    <n v="19"/>
    <n v="56981"/>
    <x v="0"/>
    <n v="85.5"/>
    <n v="23.5"/>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711"/>
    <x v="682"/>
    <x v="1"/>
    <n v="7299"/>
    <n v="19125"/>
    <n v="0.62"/>
    <x v="12"/>
    <s v="4.0"/>
    <n v="902"/>
    <n v="17250750"/>
    <x v="0"/>
    <n v="3066.7999999999997"/>
    <n v="905.4"/>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712"/>
    <x v="683"/>
    <x v="0"/>
    <n v="115"/>
    <n v="499"/>
    <n v="0.77"/>
    <x v="9"/>
    <s v="4.0"/>
    <n v="7732"/>
    <n v="3858268"/>
    <x v="1"/>
    <n v="30928"/>
    <n v="7736"/>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13"/>
    <x v="684"/>
    <x v="0"/>
    <n v="149"/>
    <n v="499"/>
    <n v="0.7"/>
    <x v="9"/>
    <s v="4.0"/>
    <n v="7732"/>
    <n v="3858268"/>
    <x v="1"/>
    <n v="30928"/>
    <n v="7736"/>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714"/>
    <x v="685"/>
    <x v="2"/>
    <n v="549"/>
    <n v="999"/>
    <n v="0.45"/>
    <x v="9"/>
    <s v="4.0"/>
    <n v="1313"/>
    <n v="1311687"/>
    <x v="0"/>
    <n v="5252"/>
    <n v="131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715"/>
    <x v="686"/>
    <x v="1"/>
    <n v="235"/>
    <n v="599"/>
    <n v="0.61"/>
    <x v="8"/>
    <s v="4.0"/>
    <n v="197"/>
    <n v="118003"/>
    <x v="0"/>
    <n v="689.5"/>
    <n v="200.5"/>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716"/>
    <x v="687"/>
    <x v="0"/>
    <n v="347"/>
    <n v="999"/>
    <n v="0.65"/>
    <x v="8"/>
    <s v="4.0"/>
    <n v="1121"/>
    <n v="1119879"/>
    <x v="0"/>
    <n v="3923.5"/>
    <n v="1124.5"/>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717"/>
    <x v="688"/>
    <x v="1"/>
    <n v="399"/>
    <n v="899"/>
    <n v="0.56000000000000005"/>
    <x v="5"/>
    <s v="4.0"/>
    <n v="254"/>
    <n v="228346"/>
    <x v="0"/>
    <n v="990.6"/>
    <n v="257.89999999999998"/>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718"/>
    <x v="689"/>
    <x v="1"/>
    <n v="655"/>
    <n v="1099"/>
    <n v="0.4"/>
    <x v="15"/>
    <s v="4.0"/>
    <n v="285"/>
    <n v="313215"/>
    <x v="0"/>
    <n v="912"/>
    <n v="288.2"/>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
    <s v="https://m.media-amazon.com/images/I/21yP58lKDoL._SX300_SY300_QL70_FMwebp_.jpg"/>
    <s v="https://www.amazon.in/LRIPL-Remote-Control-Netflix-Compatible/dp/B08RX8G496/ref=sr_1_161?qid=1672909131&amp;s=electronics&amp;sr=1-161"/>
  </r>
  <r>
    <x v="719"/>
    <x v="690"/>
    <x v="1"/>
    <n v="215"/>
    <n v="499"/>
    <n v="0.56999999999999995"/>
    <x v="8"/>
    <s v="4.0"/>
    <n v="121"/>
    <n v="60379"/>
    <x v="1"/>
    <n v="423.5"/>
    <n v="124.5"/>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720"/>
    <x v="691"/>
    <x v="1"/>
    <n v="999"/>
    <n v="1999"/>
    <n v="0.5"/>
    <x v="2"/>
    <s v="5.0"/>
    <n v="1777"/>
    <n v="3552223"/>
    <x v="0"/>
    <n v="7641.0999999999995"/>
    <n v="1781.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721"/>
    <x v="692"/>
    <x v="2"/>
    <n v="2599"/>
    <n v="4290"/>
    <n v="0.39"/>
    <x v="4"/>
    <s v="5.0"/>
    <n v="2116"/>
    <n v="9077640"/>
    <x v="0"/>
    <n v="9310.4000000000015"/>
    <n v="2120.4"/>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
    <s v="https://m.media-amazon.com/images/W/WEBP_402378-T2/images/I/41+pYgFJpBL._SY300_SX300_.jpg"/>
    <s v="https://www.amazon.in/Balzano-Speed-Nutri-Blender-Smoothie/dp/B08S6RKT4L/ref=sr_1_241?qid=1672923603&amp;s=kitchen&amp;sr=1-241"/>
  </r>
  <r>
    <x v="722"/>
    <x v="693"/>
    <x v="1"/>
    <n v="799"/>
    <n v="1999"/>
    <n v="0.6"/>
    <x v="6"/>
    <s v="4.0"/>
    <n v="418"/>
    <n v="835582"/>
    <x v="0"/>
    <n v="1546.6000000000001"/>
    <n v="421.7"/>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
    <s v="https://m.media-amazon.com/images/I/41uoxHxPDaL._SX300_SY300_QL70_FMwebp_.jpg"/>
    <s v="https://www.amazon.in/ZEBRONICS-Zeb-Astra-Wireless-Portable-Function/dp/B08S74GTBT/ref=sr_1_495?qid=1672903019&amp;s=computers&amp;sr=1-495"/>
  </r>
  <r>
    <x v="723"/>
    <x v="694"/>
    <x v="2"/>
    <n v="1199"/>
    <n v="3500"/>
    <n v="0.66"/>
    <x v="2"/>
    <s v="5.0"/>
    <n v="1802"/>
    <n v="6307000"/>
    <x v="0"/>
    <n v="7748.5999999999995"/>
    <n v="1806.3"/>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724"/>
    <x v="695"/>
    <x v="0"/>
    <n v="649"/>
    <n v="1300"/>
    <n v="0.5"/>
    <x v="0"/>
    <s v="5.0"/>
    <n v="5195"/>
    <n v="6753500"/>
    <x v="0"/>
    <n v="21299.499999999996"/>
    <n v="5199.1000000000004"/>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725"/>
    <x v="696"/>
    <x v="0"/>
    <n v="949"/>
    <n v="2000"/>
    <n v="0.53"/>
    <x v="5"/>
    <s v="4.0"/>
    <n v="14969"/>
    <n v="29938000"/>
    <x v="0"/>
    <n v="58379.1"/>
    <n v="14972.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726"/>
    <x v="697"/>
    <x v="2"/>
    <n v="379"/>
    <n v="389"/>
    <n v="0.03"/>
    <x v="1"/>
    <s v="5.0"/>
    <n v="3739"/>
    <n v="1454471"/>
    <x v="1"/>
    <n v="15703.800000000001"/>
    <n v="3743.2"/>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727"/>
    <x v="698"/>
    <x v="2"/>
    <n v="475"/>
    <n v="999"/>
    <n v="0.52"/>
    <x v="0"/>
    <s v="5.0"/>
    <n v="1021"/>
    <n v="1019979"/>
    <x v="0"/>
    <n v="4186.0999999999995"/>
    <n v="1025.099999999999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728"/>
    <x v="699"/>
    <x v="1"/>
    <n v="1199"/>
    <n v="3990"/>
    <n v="0.7"/>
    <x v="1"/>
    <s v="5.0"/>
    <n v="2908"/>
    <n v="11602920"/>
    <x v="0"/>
    <n v="12213.6"/>
    <n v="2912.2"/>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
    <s v="https://m.media-amazon.com/images/I/51J45DcgktL._SX300_SY300_QL70_FMwebp_.jpg"/>
    <s v="https://www.amazon.in/boAt-Stone-250-Playback-Hours/dp/B08SMJT55F/ref=sr_1_464?qid=1672903018&amp;s=computers&amp;sr=1-464"/>
  </r>
  <r>
    <x v="729"/>
    <x v="700"/>
    <x v="2"/>
    <n v="1449"/>
    <n v="4999"/>
    <n v="0.71"/>
    <x v="7"/>
    <s v="4.0"/>
    <n v="63"/>
    <n v="314937"/>
    <x v="0"/>
    <n v="226.8"/>
    <n v="66.599999999999994"/>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730"/>
    <x v="701"/>
    <x v="0"/>
    <n v="39"/>
    <n v="39"/>
    <n v="0"/>
    <x v="10"/>
    <s v="4.0"/>
    <n v="3344"/>
    <n v="130416"/>
    <x v="2"/>
    <n v="12707.199999999999"/>
    <n v="3347.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731"/>
    <x v="702"/>
    <x v="0"/>
    <n v="59"/>
    <n v="59"/>
    <n v="0"/>
    <x v="10"/>
    <s v="4.0"/>
    <n v="5958"/>
    <n v="351522"/>
    <x v="2"/>
    <n v="22640.399999999998"/>
    <n v="5961.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732"/>
    <x v="703"/>
    <x v="1"/>
    <n v="999"/>
    <n v="2399"/>
    <n v="0.57999999999999996"/>
    <x v="11"/>
    <s v="5.0"/>
    <n v="3664"/>
    <n v="8789936"/>
    <x v="0"/>
    <n v="16854.399999999998"/>
    <n v="3668.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733"/>
    <x v="704"/>
    <x v="2"/>
    <n v="3190"/>
    <n v="4195"/>
    <n v="0.24"/>
    <x v="9"/>
    <s v="4.0"/>
    <n v="1282"/>
    <n v="5377990"/>
    <x v="0"/>
    <n v="5128"/>
    <n v="1286"/>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
    <s v="https://m.media-amazon.com/images/W/WEBP_402378-T2/images/I/31LsgYDJNkL._SX300_SY300_QL70_FMwebp_.jpg"/>
    <s v="https://www.amazon.in/PHILIPS-Handheld-Garment-STH3000-20/dp/B08TM71L54/ref=sr_1_77?qid=1672923593&amp;s=kitchen&amp;sr=1-77"/>
  </r>
  <r>
    <x v="734"/>
    <x v="705"/>
    <x v="0"/>
    <n v="299"/>
    <n v="1499"/>
    <n v="0.8"/>
    <x v="1"/>
    <s v="5.0"/>
    <n v="2868"/>
    <n v="4299132"/>
    <x v="0"/>
    <n v="12045.6"/>
    <n v="2872.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
    <s v="https://m.media-amazon.com/images/I/41oLMkm5cfL._SY300_SX300_QL70_FMwebp_.jpg"/>
    <s v="https://www.amazon.in/Tabelito-Sleeve-15-6-Inch-MacBook-Protective/dp/B08TR61BVK/ref=sr_1_404?qid=1672903014&amp;s=computers&amp;sr=1-404"/>
  </r>
  <r>
    <x v="735"/>
    <x v="706"/>
    <x v="2"/>
    <n v="499"/>
    <n v="2199"/>
    <n v="0.77"/>
    <x v="16"/>
    <s v="4.0"/>
    <n v="3527"/>
    <n v="7755873"/>
    <x v="0"/>
    <n v="10933.7"/>
    <n v="3530.1"/>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736"/>
    <x v="707"/>
    <x v="2"/>
    <n v="1099"/>
    <n v="1899"/>
    <n v="0.42"/>
    <x v="2"/>
    <s v="5.0"/>
    <n v="1811"/>
    <n v="3439089"/>
    <x v="0"/>
    <n v="7787.2999999999993"/>
    <n v="1815.3"/>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737"/>
    <x v="708"/>
    <x v="1"/>
    <n v="1399"/>
    <n v="3990"/>
    <n v="0.65"/>
    <x v="0"/>
    <s v="5.0"/>
    <n v="141841"/>
    <n v="565945590"/>
    <x v="0"/>
    <n v="581548.1"/>
    <n v="141845.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
    <s v="https://m.media-amazon.com/images/W/WEBP_402378-T1/images/I/31HCup1pqFL._SX300_SY300_QL70_FMwebp_.jpg"/>
    <s v="https://www.amazon.in/boAt-Rockerz-255-Pro-Earphones/dp/B08TV2P1N8/ref=sr_1_12?qid=1672902995&amp;s=computers&amp;sr=1-12"/>
  </r>
  <r>
    <x v="738"/>
    <x v="709"/>
    <x v="1"/>
    <n v="299"/>
    <n v="599"/>
    <n v="0.5"/>
    <x v="6"/>
    <s v="4.0"/>
    <n v="708"/>
    <n v="424092"/>
    <x v="0"/>
    <n v="2619.6"/>
    <n v="711.7"/>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739"/>
    <x v="710"/>
    <x v="0"/>
    <n v="349"/>
    <n v="999"/>
    <n v="0.65"/>
    <x v="2"/>
    <s v="5.0"/>
    <n v="838"/>
    <n v="837162"/>
    <x v="0"/>
    <n v="3603.3999999999996"/>
    <n v="842.3"/>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740"/>
    <x v="711"/>
    <x v="1"/>
    <n v="15490"/>
    <n v="20990"/>
    <n v="0.26"/>
    <x v="1"/>
    <s v="5.0"/>
    <n v="32916"/>
    <n v="690906840"/>
    <x v="0"/>
    <n v="138247.20000000001"/>
    <n v="32920.199999999997"/>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741"/>
    <x v="712"/>
    <x v="1"/>
    <n v="15490"/>
    <n v="20990"/>
    <n v="0.26"/>
    <x v="1"/>
    <s v="5.0"/>
    <n v="32916"/>
    <n v="690906840"/>
    <x v="0"/>
    <n v="138247.20000000001"/>
    <n v="32920.199999999997"/>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742"/>
    <x v="713"/>
    <x v="1"/>
    <n v="37990"/>
    <n v="74999"/>
    <n v="0.49"/>
    <x v="1"/>
    <s v="5.0"/>
    <n v="27790"/>
    <n v="2084222210"/>
    <x v="0"/>
    <n v="116718"/>
    <n v="27794.2"/>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
    <s v="https://m.media-amazon.com/images/I/41ezRvTwcaL._SX300_SY300_QL70_ML2_.jpg"/>
    <s v="https://www.amazon.in/Samsung-Galaxy-Cloud-128GB-Storage/dp/B08VB57558/ref=sr_1_434?qid=1672895879&amp;s=electronics&amp;sr=1-434"/>
  </r>
  <r>
    <x v="743"/>
    <x v="714"/>
    <x v="1"/>
    <n v="1075"/>
    <n v="1699"/>
    <n v="0.37"/>
    <x v="4"/>
    <s v="5.0"/>
    <n v="7462"/>
    <n v="12677938"/>
    <x v="0"/>
    <n v="32832.800000000003"/>
    <n v="7466.4"/>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s v="https://m.media-amazon.com/images/I/21x1gw1geuL._SY300_SX300_QL70_ML2_.jpg"/>
    <s v="https://www.amazon.in/Samsung-EP-TA800NBEGIN-25W-Travel-Adapter/dp/B08VF8V79P/ref=sr_1_57?qid=1672895762&amp;s=electronics&amp;sr=1-57"/>
  </r>
  <r>
    <x v="744"/>
    <x v="715"/>
    <x v="1"/>
    <n v="1219"/>
    <n v="1699"/>
    <n v="0.28000000000000003"/>
    <x v="4"/>
    <s v="5.0"/>
    <n v="8891"/>
    <n v="15105809"/>
    <x v="0"/>
    <n v="39120.400000000001"/>
    <n v="8895.4"/>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
    <s v="https://m.media-amazon.com/images/I/21uXmiH98wL._SX300_SY300_QL70_ML2_.jpg"/>
    <s v="https://www.amazon.in/Samsung-25W-Travel-Adapter/dp/B08VFF6JQ8/ref=sr_1_27_mod_primary_new?qid=1672895755&amp;s=electronics&amp;sbo=RZvfv%2F%2FHxDF%2BO5021pAnSA%3D%3D&amp;sr=1-27"/>
  </r>
  <r>
    <x v="745"/>
    <x v="716"/>
    <x v="2"/>
    <n v="395"/>
    <n v="499"/>
    <n v="0.21"/>
    <x v="9"/>
    <s v="4.0"/>
    <n v="330"/>
    <n v="164670"/>
    <x v="1"/>
    <n v="1320"/>
    <n v="33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746"/>
    <x v="717"/>
    <x v="2"/>
    <n v="177"/>
    <n v="199"/>
    <n v="0.11"/>
    <x v="0"/>
    <s v="5.0"/>
    <n v="3688"/>
    <n v="733912"/>
    <x v="2"/>
    <n v="15120.8"/>
    <n v="3692.1"/>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747"/>
    <x v="718"/>
    <x v="2"/>
    <n v="199"/>
    <n v="499"/>
    <n v="0.6"/>
    <x v="0"/>
    <s v="5.0"/>
    <n v="1996"/>
    <n v="996004"/>
    <x v="1"/>
    <n v="8183.5999999999995"/>
    <n v="2000.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748"/>
    <x v="719"/>
    <x v="2"/>
    <n v="948"/>
    <n v="1620"/>
    <n v="0.41"/>
    <x v="0"/>
    <s v="5.0"/>
    <n v="4370"/>
    <n v="7079400"/>
    <x v="0"/>
    <n v="17917"/>
    <n v="4374.1000000000004"/>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s v="https://m.media-amazon.com/images/I/51OQUmSwngL._SX300_SY300_QL70_FMwebp_.jpg"/>
    <s v="https://www.amazon.in/OPERATION-CHARGING-MULTI-CLIP-FUNCTION-PERSONAL/dp/B08VJFYH6N/ref=sr_1_279?qid=1672923606&amp;s=kitchen&amp;sr=1-279"/>
  </r>
  <r>
    <x v="749"/>
    <x v="720"/>
    <x v="1"/>
    <n v="399"/>
    <n v="699"/>
    <n v="0.43"/>
    <x v="12"/>
    <s v="4.0"/>
    <n v="3454"/>
    <n v="2414346"/>
    <x v="0"/>
    <n v="11743.6"/>
    <n v="3457.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
    <s v="https://m.media-amazon.com/images/W/WEBP_402378-T1/images/I/313nBNJrT6L._SX300_SY300_QL70_FMwebp_.jpg"/>
    <s v="https://www.amazon.in/Zeb-Buds-C2-Controller-Blue/dp/B08VRMK55F/ref=sr_1_176?qid=1672903004&amp;s=computers&amp;sr=1-176"/>
  </r>
  <r>
    <x v="750"/>
    <x v="721"/>
    <x v="1"/>
    <n v="529"/>
    <n v="1499"/>
    <n v="0.65"/>
    <x v="0"/>
    <s v="5.0"/>
    <n v="8599"/>
    <n v="12889901"/>
    <x v="0"/>
    <n v="35255.899999999994"/>
    <n v="8603.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751"/>
    <x v="722"/>
    <x v="0"/>
    <n v="99"/>
    <n v="999"/>
    <n v="0.9"/>
    <x v="0"/>
    <s v="5.0"/>
    <n v="8751"/>
    <n v="8742249"/>
    <x v="0"/>
    <n v="35879.1"/>
    <n v="875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752"/>
    <x v="723"/>
    <x v="2"/>
    <n v="351"/>
    <n v="899"/>
    <n v="0.61"/>
    <x v="5"/>
    <s v="4.0"/>
    <n v="296"/>
    <n v="266104"/>
    <x v="0"/>
    <n v="1154.3999999999999"/>
    <n v="299.89999999999998"/>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753"/>
    <x v="724"/>
    <x v="0"/>
    <n v="249"/>
    <n v="600"/>
    <n v="0.59"/>
    <x v="9"/>
    <s v="4.0"/>
    <n v="1208"/>
    <n v="724800"/>
    <x v="0"/>
    <n v="4832"/>
    <n v="1212"/>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754"/>
    <x v="725"/>
    <x v="0"/>
    <n v="299"/>
    <n v="990"/>
    <n v="0.7"/>
    <x v="3"/>
    <s v="5.0"/>
    <n v="2453"/>
    <n v="2428470"/>
    <x v="0"/>
    <n v="11038.5"/>
    <n v="2457.5"/>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55"/>
    <x v="726"/>
    <x v="0"/>
    <n v="899"/>
    <n v="1999"/>
    <n v="0.55000000000000004"/>
    <x v="4"/>
    <s v="5.0"/>
    <n v="1667"/>
    <n v="3332333"/>
    <x v="0"/>
    <n v="7334.8"/>
    <n v="1671.4"/>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s v="https://m.media-amazon.com/images/I/41n3-joTUHL._SX300_SY300_QL70_FMwebp_.jpg"/>
    <s v="https://www.amazon.in/ZEBRONICS-Zeb-NS2000-Supports-Aluminium-Adjustable/dp/B08WKCTFF3/ref=sr_1_458?qid=1672903018&amp;s=computers&amp;sr=1-458"/>
  </r>
  <r>
    <x v="756"/>
    <x v="727"/>
    <x v="0"/>
    <n v="379"/>
    <n v="1099"/>
    <n v="0.66"/>
    <x v="2"/>
    <s v="5.0"/>
    <n v="2806"/>
    <n v="3083794"/>
    <x v="0"/>
    <n v="12065.8"/>
    <n v="2810.3"/>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757"/>
    <x v="728"/>
    <x v="0"/>
    <n v="379"/>
    <n v="1099"/>
    <n v="0.66"/>
    <x v="2"/>
    <s v="5.0"/>
    <n v="2806"/>
    <n v="3083794"/>
    <x v="0"/>
    <n v="12065.8"/>
    <n v="2810.3"/>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758"/>
    <x v="729"/>
    <x v="0"/>
    <n v="425"/>
    <n v="899"/>
    <n v="0.53"/>
    <x v="3"/>
    <s v="5.0"/>
    <n v="4219"/>
    <n v="3792881"/>
    <x v="0"/>
    <n v="18985.5"/>
    <n v="4223.5"/>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
    <s v="https://m.media-amazon.com/images/I/41i35PCzzaL._SX300_SY300_QL70_FMwebp_.jpg"/>
    <s v="https://www.amazon.in/Tukzer-Memory-Foam-Ergonomic-Mousepad-Suitable/dp/B08WLY8V9S/ref=sr_1_328?qid=1672903011&amp;s=computers&amp;sr=1-328"/>
  </r>
  <r>
    <x v="759"/>
    <x v="730"/>
    <x v="0"/>
    <n v="199"/>
    <n v="499"/>
    <n v="0.6"/>
    <x v="0"/>
    <s v="5.0"/>
    <n v="13045"/>
    <n v="6509455"/>
    <x v="1"/>
    <n v="53484.499999999993"/>
    <n v="13049.1"/>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760"/>
    <x v="731"/>
    <x v="2"/>
    <n v="6499"/>
    <n v="8500"/>
    <n v="0.24"/>
    <x v="4"/>
    <s v="5.0"/>
    <n v="5865"/>
    <n v="49852500"/>
    <x v="0"/>
    <n v="25806.000000000004"/>
    <n v="5869.4"/>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
    <s v="https://m.media-amazon.com/images/W/WEBP_402378-T1/images/I/31DXRMiRYLL._SX300_SY300_QL70_FMwebp_.jpg"/>
    <s v="https://www.amazon.in/V-Guard-Divino-Storage-15-Vertical/dp/B08WRKSF9D/ref=sr_1_201?qid=1672923601&amp;s=kitchen&amp;sr=1-201"/>
  </r>
  <r>
    <x v="761"/>
    <x v="732"/>
    <x v="0"/>
    <n v="177"/>
    <n v="499"/>
    <n v="0.65"/>
    <x v="0"/>
    <s v="5.0"/>
    <n v="15188"/>
    <n v="7578812"/>
    <x v="1"/>
    <n v="62270.799999999996"/>
    <n v="15192.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62"/>
    <x v="733"/>
    <x v="2"/>
    <n v="2599"/>
    <n v="4780"/>
    <n v="0.46"/>
    <x v="5"/>
    <s v="4.0"/>
    <n v="898"/>
    <n v="4292440"/>
    <x v="0"/>
    <n v="3502.2"/>
    <n v="901.9"/>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763"/>
    <x v="734"/>
    <x v="1"/>
    <n v="99"/>
    <n v="999"/>
    <n v="0.9"/>
    <x v="10"/>
    <s v="4.0"/>
    <n v="594"/>
    <n v="593406"/>
    <x v="0"/>
    <n v="2257.1999999999998"/>
    <n v="597.79999999999995"/>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764"/>
    <x v="735"/>
    <x v="2"/>
    <n v="721"/>
    <n v="1499"/>
    <n v="0.52"/>
    <x v="16"/>
    <s v="4.0"/>
    <n v="2449"/>
    <n v="3671051"/>
    <x v="0"/>
    <n v="7591.9000000000005"/>
    <n v="2452.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765"/>
    <x v="736"/>
    <x v="0"/>
    <n v="225"/>
    <n v="499"/>
    <n v="0.55000000000000004"/>
    <x v="0"/>
    <s v="5.0"/>
    <n v="789"/>
    <n v="393711"/>
    <x v="1"/>
    <n v="3234.8999999999996"/>
    <n v="793.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766"/>
    <x v="737"/>
    <x v="1"/>
    <n v="799"/>
    <n v="1999"/>
    <n v="0.6"/>
    <x v="13"/>
    <s v="4.0"/>
    <n v="576"/>
    <n v="1151424"/>
    <x v="0"/>
    <n v="1900.8"/>
    <n v="579.29999999999995"/>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
    <s v="https://m.media-amazon.com/images/W/WEBP_402378-T2/images/I/21Nw+BXh1kS._SY300_SX300_.jpg"/>
    <s v="https://www.amazon.in/7SEVEN-Bluetooth-Command-Netflix-XMRM-00A/dp/B08XMSKKMM/ref=sr_1_199?qid=1672909134&amp;s=electronics&amp;sr=1-199"/>
  </r>
  <r>
    <x v="767"/>
    <x v="738"/>
    <x v="3"/>
    <n v="1399"/>
    <n v="2999"/>
    <n v="0.53"/>
    <x v="2"/>
    <s v="5.0"/>
    <n v="3530"/>
    <n v="10586470"/>
    <x v="0"/>
    <n v="15179"/>
    <n v="3534.3"/>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
    <s v="https://m.media-amazon.com/images/W/WEBP_402378-T1/images/I/41NxAkv7knL._SX300_SY300_QL70_FMwebp_.jpg"/>
    <s v="https://www.amazon.in/Portronics-Ruffpad-Re-Writable-15-inch-Handwriting/dp/B08XNL93PL/ref=sr_1_407?qid=1672903014&amp;s=computers&amp;sr=1-407"/>
  </r>
  <r>
    <x v="768"/>
    <x v="739"/>
    <x v="1"/>
    <n v="29999"/>
    <n v="50999"/>
    <n v="0.41"/>
    <x v="4"/>
    <s v="5.0"/>
    <n v="1712"/>
    <n v="87310288"/>
    <x v="0"/>
    <n v="7532.8"/>
    <n v="1716.4"/>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769"/>
    <x v="740"/>
    <x v="0"/>
    <n v="249"/>
    <n v="999"/>
    <n v="0.75"/>
    <x v="2"/>
    <s v="5.0"/>
    <n v="112"/>
    <n v="111888"/>
    <x v="0"/>
    <n v="481.59999999999997"/>
    <n v="116.3"/>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770"/>
    <x v="741"/>
    <x v="0"/>
    <n v="99"/>
    <n v="667"/>
    <n v="0.85"/>
    <x v="5"/>
    <s v="4.0"/>
    <n v="24871"/>
    <n v="16588957"/>
    <x v="0"/>
    <n v="96996.9"/>
    <n v="24874.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771"/>
    <x v="742"/>
    <x v="0"/>
    <n v="149"/>
    <n v="1000"/>
    <n v="0.85"/>
    <x v="5"/>
    <s v="4.0"/>
    <n v="24871"/>
    <n v="24871000"/>
    <x v="0"/>
    <n v="96996.9"/>
    <n v="24874.9"/>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772"/>
    <x v="743"/>
    <x v="1"/>
    <n v="32999"/>
    <n v="44999"/>
    <n v="0.27"/>
    <x v="1"/>
    <s v="5.0"/>
    <n v="45238"/>
    <n v="2035664762"/>
    <x v="0"/>
    <n v="189999.6"/>
    <n v="45242.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s v="https://m.media-amazon.com/images/I/41Om+JyC4iL._SX300_SY300_.jpg"/>
    <s v="https://www.amazon.in/Redmi-inches-Ultra-Android-L50M6-RA/dp/B08Y55LPBF/ref=sr_1_138?qid=1672909130&amp;s=electronics&amp;sr=1-138"/>
  </r>
  <r>
    <x v="773"/>
    <x v="744"/>
    <x v="1"/>
    <n v="116"/>
    <n v="200"/>
    <n v="0.42"/>
    <x v="2"/>
    <s v="5.0"/>
    <n v="485"/>
    <n v="97000"/>
    <x v="1"/>
    <n v="2085.5"/>
    <n v="489.3"/>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774"/>
    <x v="745"/>
    <x v="0"/>
    <n v="99"/>
    <n v="800"/>
    <n v="0.88"/>
    <x v="5"/>
    <s v="4.0"/>
    <n v="24871"/>
    <n v="19896800"/>
    <x v="0"/>
    <n v="96996.9"/>
    <n v="24874.9"/>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775"/>
    <x v="746"/>
    <x v="1"/>
    <n v="116"/>
    <n v="200"/>
    <n v="0.42"/>
    <x v="4"/>
    <s v="5.0"/>
    <n v="357"/>
    <n v="71400"/>
    <x v="1"/>
    <n v="1570.8000000000002"/>
    <n v="361.4"/>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776"/>
    <x v="747"/>
    <x v="2"/>
    <n v="3569"/>
    <n v="5190"/>
    <n v="0.31"/>
    <x v="2"/>
    <s v="5.0"/>
    <n v="28629"/>
    <n v="148584510"/>
    <x v="0"/>
    <n v="123104.7"/>
    <n v="28633.3"/>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777"/>
    <x v="748"/>
    <x v="0"/>
    <n v="1099"/>
    <n v="1499"/>
    <n v="0.27"/>
    <x v="1"/>
    <s v="5.0"/>
    <n v="2375"/>
    <n v="3560125"/>
    <x v="0"/>
    <n v="9975"/>
    <n v="2379.1999999999998"/>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
    <s v="https://m.media-amazon.com/images/I/31dnZ234ZOL._SY300_SX300_QL70_FMwebp_.jpg"/>
    <s v="https://www.amazon.in/Offbeat-Wireless-Bluetooth-Rechargeable-Adjustable/dp/B08Y7MXFMK/ref=sr_1_466?qid=1672903018&amp;s=computers&amp;sr=1-466"/>
  </r>
  <r>
    <x v="778"/>
    <x v="749"/>
    <x v="0"/>
    <n v="999"/>
    <n v="2499"/>
    <n v="0.6"/>
    <x v="2"/>
    <s v="5.0"/>
    <n v="1690"/>
    <n v="4223310"/>
    <x v="0"/>
    <n v="7267"/>
    <n v="1694.3"/>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s v="https://m.media-amazon.com/images/W/WEBP_402378-T2/images/I/512Lrv2A-pL._SX300_SY300_QL70_FMwebp_.jpg"/>
    <s v="https://www.amazon.in/Tarkan-Portable-Folding-Laptop-Lapdesk/dp/B08YD264ZS/ref=sr_1_200?qid=1672903005&amp;s=computers&amp;sr=1-200"/>
  </r>
  <r>
    <x v="779"/>
    <x v="750"/>
    <x v="0"/>
    <n v="299"/>
    <n v="449"/>
    <n v="0.33"/>
    <x v="8"/>
    <s v="4.0"/>
    <n v="11827"/>
    <n v="5310323"/>
    <x v="1"/>
    <n v="41394.5"/>
    <n v="11830.5"/>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780"/>
    <x v="751"/>
    <x v="2"/>
    <n v="429"/>
    <n v="999"/>
    <n v="0.56999999999999995"/>
    <x v="17"/>
    <s v="3.0"/>
    <n v="617"/>
    <n v="616383"/>
    <x v="0"/>
    <n v="1851"/>
    <n v="620"/>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
    <s v="https://m.media-amazon.com/images/W/WEBP_402378-T2/images/I/21rLuqop7cL._SY300_SX300_QL70_FMwebp_.jpg"/>
    <s v="https://www.amazon.in/Nirdambhay-Handheld-Portable-Resealer-Including/dp/B08YK7BBD2/ref=sr_1_338?qid=1672923609&amp;s=kitchen&amp;sr=1-338"/>
  </r>
  <r>
    <x v="781"/>
    <x v="752"/>
    <x v="2"/>
    <n v="3249"/>
    <n v="6299"/>
    <n v="0.48"/>
    <x v="5"/>
    <s v="4.0"/>
    <n v="2569"/>
    <n v="16182131"/>
    <x v="0"/>
    <n v="10019.1"/>
    <n v="2572.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782"/>
    <x v="753"/>
    <x v="1"/>
    <n v="247"/>
    <n v="399"/>
    <n v="0.38"/>
    <x v="5"/>
    <s v="4.0"/>
    <n v="200"/>
    <n v="79800"/>
    <x v="1"/>
    <n v="780"/>
    <n v="203.9"/>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783"/>
    <x v="754"/>
    <x v="2"/>
    <n v="2899"/>
    <n v="4005"/>
    <n v="0.28000000000000003"/>
    <x v="2"/>
    <s v="5.0"/>
    <n v="7140"/>
    <n v="28595700"/>
    <x v="0"/>
    <n v="30702"/>
    <n v="7144.3"/>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784"/>
    <x v="755"/>
    <x v="0"/>
    <n v="4098"/>
    <n v="4999"/>
    <n v="0.18"/>
    <x v="3"/>
    <s v="5.0"/>
    <n v="50810"/>
    <n v="253999190"/>
    <x v="0"/>
    <n v="228645"/>
    <n v="50814.5"/>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785"/>
    <x v="756"/>
    <x v="1"/>
    <n v="539"/>
    <n v="1599"/>
    <n v="0.66"/>
    <x v="10"/>
    <s v="4.0"/>
    <n v="14648"/>
    <n v="23422152"/>
    <x v="0"/>
    <n v="55662.399999999994"/>
    <n v="14651.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
    <s v="https://m.media-amazon.com/images/I/41m7DLY3yGL._SX300_SY300_QL70_ML2_.jpg"/>
    <s v="https://www.amazon.in/WeCool-Bluetooth-Extendable-Multifunctional-Compatible/dp/B08ZN4B121/ref=sr_1_53?qid=1672895762&amp;s=electronics&amp;sr=1-53"/>
  </r>
  <r>
    <x v="786"/>
    <x v="757"/>
    <x v="2"/>
    <n v="1563"/>
    <n v="3098"/>
    <n v="0.5"/>
    <x v="8"/>
    <s v="4.0"/>
    <n v="2283"/>
    <n v="7072734"/>
    <x v="0"/>
    <n v="7990.5"/>
    <n v="2286.5"/>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787"/>
    <x v="758"/>
    <x v="1"/>
    <n v="299"/>
    <n v="899"/>
    <n v="0.67"/>
    <x v="10"/>
    <s v="4.0"/>
    <n v="425"/>
    <n v="382075"/>
    <x v="0"/>
    <n v="1615"/>
    <n v="428.8"/>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788"/>
    <x v="759"/>
    <x v="8"/>
    <n v="2339"/>
    <n v="4000"/>
    <n v="0.42"/>
    <x v="10"/>
    <s v="4.0"/>
    <n v="1118"/>
    <n v="4472000"/>
    <x v="0"/>
    <n v="4248.3999999999996"/>
    <n v="112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
    <s v="https://m.media-amazon.com/images/W/WEBP_402378-T2/images/I/31y+z3bqZcL._SY300_SX300_.jpg"/>
    <s v="https://www.amazon.in/Reffair-AX30-MAX-Internationally-Aromabuds/dp/B0912WJ87V/ref=sr_1_164?qid=1672923598&amp;s=kitchen&amp;sr=1-164"/>
  </r>
  <r>
    <x v="789"/>
    <x v="760"/>
    <x v="0"/>
    <n v="1187"/>
    <n v="1929"/>
    <n v="0.38"/>
    <x v="0"/>
    <s v="5.0"/>
    <n v="1662"/>
    <n v="3205998"/>
    <x v="0"/>
    <n v="6814.2"/>
    <n v="1666.1"/>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
    <s v="https://m.media-amazon.com/images/W/WEBP_402378-T2/images/I/41qTZXl3KaL._SX300_SY300_QL70_FMwebp_.jpg"/>
    <s v="https://www.amazon.in/Verilux%C2%AE-Multiport-Adapter-Portable-Compatible/dp/B09163Q5CD/ref=sr_1_284?qid=1672903008&amp;s=computers&amp;sr=1-284"/>
  </r>
  <r>
    <x v="790"/>
    <x v="761"/>
    <x v="1"/>
    <n v="499"/>
    <n v="1299"/>
    <n v="0.62"/>
    <x v="5"/>
    <s v="4.0"/>
    <n v="1173"/>
    <n v="1523727"/>
    <x v="0"/>
    <n v="4574.7"/>
    <n v="1176.9000000000001"/>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
    <s v="https://m.media-amazon.com/images/W/WEBP_402378-T1/images/I/411dgEJpANL._SX300_SY300_QL70_FMwebp_.jpg"/>
    <s v="https://www.amazon.in/Boult-Audio-BassBuds-Oak-Earphones/dp/B091JF2TFD/ref=sr_1_302?qid=1672903010&amp;s=computers&amp;sr=1-302"/>
  </r>
  <r>
    <x v="791"/>
    <x v="762"/>
    <x v="2"/>
    <n v="368"/>
    <n v="699"/>
    <n v="0.47"/>
    <x v="0"/>
    <s v="5.0"/>
    <n v="1240"/>
    <n v="866760"/>
    <x v="0"/>
    <n v="5084"/>
    <n v="1244.0999999999999"/>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792"/>
    <x v="763"/>
    <x v="2"/>
    <n v="1345"/>
    <n v="1750"/>
    <n v="0.23"/>
    <x v="10"/>
    <s v="4.0"/>
    <n v="2466"/>
    <n v="4315500"/>
    <x v="0"/>
    <n v="9370.7999999999993"/>
    <n v="2469.8000000000002"/>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793"/>
    <x v="764"/>
    <x v="1"/>
    <n v="89"/>
    <n v="599"/>
    <n v="0.85"/>
    <x v="2"/>
    <s v="5.0"/>
    <n v="2351"/>
    <n v="1408249"/>
    <x v="0"/>
    <n v="10109.299999999999"/>
    <n v="2355.3000000000002"/>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794"/>
    <x v="765"/>
    <x v="1"/>
    <n v="30990"/>
    <n v="52900"/>
    <n v="0.41"/>
    <x v="2"/>
    <s v="5.0"/>
    <n v="7109"/>
    <n v="376066100"/>
    <x v="0"/>
    <n v="30568.699999999997"/>
    <n v="7113.3"/>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
    <s v="https://m.media-amazon.com/images/I/41RVzq6GiIL._SY300_SX300_QL70_FMwebp_.jpg"/>
    <s v="https://www.amazon.in/Samsung-inches-Crystal-Ultra-UA43AUE60AKLXL/dp/B092BJMT8Q/ref=sr_1_96?qid=1672909128&amp;s=electronics&amp;sr=1-96"/>
  </r>
  <r>
    <x v="795"/>
    <x v="766"/>
    <x v="1"/>
    <n v="45999"/>
    <n v="69900"/>
    <n v="0.34"/>
    <x v="2"/>
    <s v="5.0"/>
    <n v="7109"/>
    <n v="496919100"/>
    <x v="0"/>
    <n v="30568.699999999997"/>
    <n v="7113.3"/>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
    <s v="https://m.media-amazon.com/images/W/WEBP_402378-T1/images/I/41Y9XnzBHTL._SY300_SX300_QL70_FMwebp_.jpg"/>
    <s v="https://www.amazon.in/Samsung-inches-Crystal-Ultra-UA55AUE60AKLXL/dp/B092BL5DCX/ref=sr_1_411?qid=1672909145&amp;s=electronics&amp;sr=1-411"/>
  </r>
  <r>
    <x v="796"/>
    <x v="767"/>
    <x v="1"/>
    <n v="251"/>
    <n v="999"/>
    <n v="0.75"/>
    <x v="6"/>
    <s v="4.0"/>
    <n v="3234"/>
    <n v="3230766"/>
    <x v="0"/>
    <n v="11965.800000000001"/>
    <n v="3237.7"/>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797"/>
    <x v="768"/>
    <x v="2"/>
    <n v="18999"/>
    <n v="29999"/>
    <n v="0.37"/>
    <x v="0"/>
    <s v="5.0"/>
    <n v="2536"/>
    <n v="76077464"/>
    <x v="0"/>
    <n v="10397.599999999999"/>
    <n v="2540.1"/>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
    <s v="https://m.media-amazon.com/images/I/31grDt8hrBS._SX300_SY300_QL70_FMwebp_.jpg"/>
    <s v="https://www.amazon.in/Vacuum-Mop-Intelligent-Navigation-Connectivity-Assistant/dp/B092R48XXB/ref=sr_1_464?qid=1672923615&amp;s=kitchen&amp;sr=1-464"/>
  </r>
  <r>
    <x v="798"/>
    <x v="769"/>
    <x v="1"/>
    <n v="1499"/>
    <n v="3990"/>
    <n v="0.62"/>
    <x v="0"/>
    <s v="5.0"/>
    <n v="109864"/>
    <n v="438357360"/>
    <x v="0"/>
    <n v="450442.39999999997"/>
    <n v="109868.1"/>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
    <s v="https://m.media-amazon.com/images/I/31gzRr9mIaS._SX300_SY300_QL70_FMwebp_.jpg"/>
    <s v="https://www.amazon.in/boAt-Rockerz-330-Bluetooth-Assistant/dp/B092X94QNQ/ref=sr_1_55?qid=1672902997&amp;s=computers&amp;sr=1-55"/>
  </r>
  <r>
    <x v="799"/>
    <x v="770"/>
    <x v="0"/>
    <n v="290"/>
    <n v="349"/>
    <n v="0.17"/>
    <x v="6"/>
    <s v="4.0"/>
    <n v="1977"/>
    <n v="689973"/>
    <x v="1"/>
    <n v="7314.9000000000005"/>
    <n v="1980.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800"/>
    <x v="771"/>
    <x v="1"/>
    <n v="249"/>
    <n v="799"/>
    <n v="0.69"/>
    <x v="10"/>
    <s v="4.0"/>
    <n v="1079"/>
    <n v="862121"/>
    <x v="0"/>
    <n v="4100.2"/>
    <n v="1082.8"/>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801"/>
    <x v="772"/>
    <x v="0"/>
    <n v="129"/>
    <n v="449"/>
    <n v="0.71"/>
    <x v="6"/>
    <s v="4.0"/>
    <n v="41"/>
    <n v="18409"/>
    <x v="1"/>
    <n v="151.70000000000002"/>
    <n v="44.7"/>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802"/>
    <x v="773"/>
    <x v="2"/>
    <n v="999"/>
    <n v="1500"/>
    <n v="0.33"/>
    <x v="1"/>
    <s v="5.0"/>
    <n v="386"/>
    <n v="579000"/>
    <x v="0"/>
    <n v="1621.2"/>
    <n v="390.2"/>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
    <s v="https://m.media-amazon.com/images/W/WEBP_402378-T1/images/I/41lGZWRZqOS._SX300_SY300_QL70_FMwebp_.jpg"/>
    <s v="https://www.amazon.in/HealthSense-New-Feel-Rechargeable-Electric-Sweaters/dp/B09474JWN6/ref=sr_1_361?qid=1672923610&amp;s=kitchen&amp;sr=1-361"/>
  </r>
  <r>
    <x v="803"/>
    <x v="774"/>
    <x v="2"/>
    <n v="799"/>
    <n v="1999"/>
    <n v="0.6"/>
    <x v="0"/>
    <s v="5.0"/>
    <n v="2162"/>
    <n v="4321838"/>
    <x v="0"/>
    <n v="8864.1999999999989"/>
    <n v="2166.1"/>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
    <s v="https://m.media-amazon.com/images/W/WEBP_402378-T1/images/I/51o1OVswrGS._SY445_SX342_QL70_FMwebp_.jpg"/>
    <s v="https://www.amazon.in/Bulfyss-Stainless-Weighing-Nutrition-Warranty/dp/B0949FPSFY/ref=sr_1_93?qid=1672923595&amp;s=kitchen&amp;sr=1-93"/>
  </r>
  <r>
    <x v="804"/>
    <x v="775"/>
    <x v="1"/>
    <n v="1799"/>
    <n v="6990"/>
    <n v="0.74"/>
    <x v="9"/>
    <s v="4.0"/>
    <n v="26880"/>
    <n v="187891200"/>
    <x v="0"/>
    <n v="107520"/>
    <n v="26884"/>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
    <s v="https://m.media-amazon.com/images/I/416+IXsM9lL._SY300_SX300_.jpg"/>
    <s v="https://www.amazon.in/boAt-Flash-Smartwatch-Resistance-Lightning/dp/B0949SBKMP/ref=sr_1_188?qid=1672895799&amp;s=electronics&amp;sr=1-188"/>
  </r>
  <r>
    <x v="805"/>
    <x v="776"/>
    <x v="0"/>
    <n v="149"/>
    <n v="399"/>
    <n v="0.63"/>
    <x v="9"/>
    <s v="4.0"/>
    <n v="1540"/>
    <n v="614460"/>
    <x v="1"/>
    <n v="6160"/>
    <n v="1544"/>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806"/>
    <x v="777"/>
    <x v="2"/>
    <n v="999"/>
    <n v="1950"/>
    <n v="0.49"/>
    <x v="10"/>
    <s v="4.0"/>
    <n v="305"/>
    <n v="594750"/>
    <x v="0"/>
    <n v="1159"/>
    <n v="308.8"/>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807"/>
    <x v="778"/>
    <x v="1"/>
    <n v="2499"/>
    <n v="5999"/>
    <n v="0.57999999999999996"/>
    <x v="0"/>
    <s v="5.0"/>
    <n v="38879"/>
    <n v="233235121"/>
    <x v="0"/>
    <n v="159403.9"/>
    <n v="38883.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
    <s v="https://m.media-amazon.com/images/I/41YBVJ+UTxL._SY300_SX300_.jpg"/>
    <s v="https://www.amazon.in/Noise-ColorFit-Bezel-Less-TruView-Display/dp/B094JB13XL/ref=sr_1_365?qid=1672903013&amp;s=computers&amp;sr=1-365"/>
  </r>
  <r>
    <x v="808"/>
    <x v="779"/>
    <x v="0"/>
    <n v="299"/>
    <n v="399"/>
    <n v="0.25"/>
    <x v="9"/>
    <s v="4.0"/>
    <n v="2766"/>
    <n v="1103634"/>
    <x v="1"/>
    <n v="11064"/>
    <n v="2770"/>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809"/>
    <x v="780"/>
    <x v="0"/>
    <n v="5799"/>
    <n v="7999"/>
    <n v="0.28000000000000003"/>
    <x v="3"/>
    <s v="5.0"/>
    <n v="50273"/>
    <n v="402133727"/>
    <x v="0"/>
    <n v="226228.5"/>
    <n v="50277.5"/>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810"/>
    <x v="781"/>
    <x v="1"/>
    <n v="399"/>
    <n v="1999"/>
    <n v="0.8"/>
    <x v="9"/>
    <s v="4.0"/>
    <n v="3382"/>
    <n v="6760618"/>
    <x v="0"/>
    <n v="13528"/>
    <n v="3386"/>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811"/>
    <x v="782"/>
    <x v="0"/>
    <n v="252"/>
    <n v="999"/>
    <n v="0.75"/>
    <x v="6"/>
    <s v="4.0"/>
    <n v="2249"/>
    <n v="2246751"/>
    <x v="0"/>
    <n v="8321.3000000000011"/>
    <n v="2252.6999999999998"/>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812"/>
    <x v="783"/>
    <x v="1"/>
    <n v="61999"/>
    <n v="69999"/>
    <n v="0.11"/>
    <x v="0"/>
    <s v="5.0"/>
    <n v="6753"/>
    <n v="472703247"/>
    <x v="0"/>
    <n v="27687.3"/>
    <n v="6757.1"/>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s v="https://m.media-amazon.com/images/I/41sSPp4pkYL._SY300_SX300_QL70_FMwebp_.jpg"/>
    <s v="https://www.amazon.in/OnePlus-163-8-inches-Android-65U1S/dp/B095JPKPH3/ref=sr_1_492?qid=1672909149&amp;s=electronics&amp;sr=1-492"/>
  </r>
  <r>
    <x v="813"/>
    <x v="784"/>
    <x v="1"/>
    <n v="42999"/>
    <n v="59999"/>
    <n v="0.28000000000000003"/>
    <x v="0"/>
    <s v="5.0"/>
    <n v="6753"/>
    <n v="405173247"/>
    <x v="0"/>
    <n v="27687.3"/>
    <n v="6757.1"/>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s v="https://m.media-amazon.com/images/I/41BaZZ48wjS._SX300_SY300_QL70_FMwebp_.jpg"/>
    <s v="https://www.amazon.in/OnePlus-138-7-inches-Android-55U1S/dp/B095JQVC7N/ref=sr_1_237?qid=1672909135&amp;s=electronics&amp;sr=1-237"/>
  </r>
  <r>
    <x v="814"/>
    <x v="785"/>
    <x v="2"/>
    <n v="599"/>
    <n v="1299"/>
    <n v="0.54"/>
    <x v="1"/>
    <s v="5.0"/>
    <n v="590"/>
    <n v="766410"/>
    <x v="0"/>
    <n v="2478"/>
    <n v="594.20000000000005"/>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
    <s v="https://m.media-amazon.com/images/I/414gUKUBHML._SX300_SY300_QL70_FMwebp_.jpg"/>
    <s v="https://www.amazon.in/Saiyam-Stainless-Espresso-Maker-Percolator/dp/B095K14P86/ref=sr_1_394?qid=1672923612&amp;s=kitchen&amp;sr=1-394"/>
  </r>
  <r>
    <x v="815"/>
    <x v="786"/>
    <x v="2"/>
    <n v="1804"/>
    <n v="2380"/>
    <n v="0.24"/>
    <x v="9"/>
    <s v="4.0"/>
    <n v="15382"/>
    <n v="36609160"/>
    <x v="0"/>
    <n v="61528"/>
    <n v="15386"/>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816"/>
    <x v="787"/>
    <x v="1"/>
    <n v="999"/>
    <n v="2899"/>
    <n v="0.66"/>
    <x v="11"/>
    <s v="5.0"/>
    <n v="26603"/>
    <n v="77122097"/>
    <x v="0"/>
    <n v="122373.79999999999"/>
    <n v="26607.599999999999"/>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
    <s v="https://m.media-amazon.com/images/I/41Usew0lrWL._SX300_SY300_QL70_ML2_.jpg"/>
    <s v="https://www.amazon.in/Spigen-Tempered-Screen-Protector-iPhone/dp/B095RTJH1M/ref=sr_1_123?qid=1672895777&amp;s=electronics&amp;sr=1-123"/>
  </r>
  <r>
    <x v="817"/>
    <x v="788"/>
    <x v="3"/>
    <n v="99"/>
    <n v="99"/>
    <n v="0"/>
    <x v="2"/>
    <s v="5.0"/>
    <n v="388"/>
    <n v="38412"/>
    <x v="2"/>
    <n v="1668.3999999999999"/>
    <n v="392.3"/>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818"/>
    <x v="789"/>
    <x v="2"/>
    <n v="950"/>
    <n v="1599"/>
    <n v="0.41"/>
    <x v="2"/>
    <s v="5.0"/>
    <n v="5911"/>
    <n v="9451689"/>
    <x v="0"/>
    <n v="25417.3"/>
    <n v="5915.3"/>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
    <s v="https://m.media-amazon.com/images/W/WEBP_402378-T2/images/I/41svI04SS1L._SX300_SY300_QL70_FMwebp_.jpg"/>
    <s v="https://www.amazon.in/Esquire-Elite-Laundry-Basket-Colour/dp/B095XCRDQW/ref=sr_1_250?qid=1672923605&amp;s=kitchen&amp;sr=1-250"/>
  </r>
  <r>
    <x v="819"/>
    <x v="790"/>
    <x v="0"/>
    <n v="199"/>
    <n v="1899"/>
    <n v="0.9"/>
    <x v="5"/>
    <s v="4.0"/>
    <n v="7928"/>
    <n v="15055272"/>
    <x v="0"/>
    <n v="30919.200000000001"/>
    <n v="7931.9"/>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820"/>
    <x v="791"/>
    <x v="2"/>
    <n v="15999"/>
    <n v="24500"/>
    <n v="0.35"/>
    <x v="9"/>
    <s v="4.0"/>
    <n v="11206"/>
    <n v="274547000"/>
    <x v="0"/>
    <n v="44824"/>
    <n v="1121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821"/>
    <x v="792"/>
    <x v="1"/>
    <n v="499"/>
    <n v="1899"/>
    <n v="0.74"/>
    <x v="0"/>
    <s v="5.0"/>
    <n v="1475"/>
    <n v="2801025"/>
    <x v="0"/>
    <n v="6047.4999999999991"/>
    <n v="1479.1"/>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
    <s v="https://m.media-amazon.com/images/I/41bFp+Wev+L._SY300_SX300_.jpg"/>
    <s v="https://www.amazon.in/Sounce-Adjustable-Universal-Flexible-Gooseneck/dp/B096TWZRJC/ref=sr_1_269?qid=1672895828&amp;s=electronics&amp;sr=1-269"/>
  </r>
  <r>
    <x v="822"/>
    <x v="793"/>
    <x v="1"/>
    <n v="2999"/>
    <n v="7990"/>
    <n v="0.62"/>
    <x v="0"/>
    <s v="5.0"/>
    <n v="48449"/>
    <n v="387107510"/>
    <x v="0"/>
    <n v="198640.9"/>
    <n v="48453.1"/>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
    <s v="https://m.media-amazon.com/images/I/41pfjyUPZLL._SX300_SY300_QL70_ML2_.jpg"/>
    <s v="https://www.amazon.in/boAt-Smartwatch-Multiple-Monitoring-Resistance/dp/B096VF5YYF/ref=sr_1_89?qid=1672895770&amp;s=electronics&amp;sr=1-89"/>
  </r>
  <r>
    <x v="823"/>
    <x v="794"/>
    <x v="2"/>
    <n v="549"/>
    <n v="1000"/>
    <n v="0.45"/>
    <x v="7"/>
    <s v="4.0"/>
    <n v="1074"/>
    <n v="1074000"/>
    <x v="0"/>
    <n v="3866.4"/>
    <n v="1077.5999999999999"/>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824"/>
    <x v="795"/>
    <x v="1"/>
    <n v="337"/>
    <n v="699"/>
    <n v="0.52"/>
    <x v="1"/>
    <s v="5.0"/>
    <n v="4969"/>
    <n v="3473331"/>
    <x v="0"/>
    <n v="20869.8"/>
    <n v="4973.2"/>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
    <s v="https://m.media-amazon.com/images/I/31AGkV82sES._SX300_SY300_QL70_ML2_.jpg"/>
    <s v="https://www.amazon.in/Portronics-CarPower-Charger-Output-Black/dp/B0971DWFDT/ref=sr_1_132?qid=1672895784&amp;s=electronics&amp;sr=1-132"/>
  </r>
  <r>
    <x v="825"/>
    <x v="796"/>
    <x v="1"/>
    <n v="2499"/>
    <n v="9999"/>
    <n v="0.75"/>
    <x v="0"/>
    <s v="5.0"/>
    <n v="42139"/>
    <n v="421347861"/>
    <x v="0"/>
    <n v="172769.9"/>
    <n v="42143.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
    <s v="https://m.media-amazon.com/images/W/WEBP_402378-T1/images/I/41P+nvE9FYL._SY300_SX300_.jpg"/>
    <s v="https://www.amazon.in/Fire-Boltt-Smartwatch-Monitoring-Continuous-BSW005/dp/B0972BQ2RS/ref=sr_1_180?qid=1672903004&amp;s=computers&amp;sr=1-180"/>
  </r>
  <r>
    <x v="826"/>
    <x v="797"/>
    <x v="0"/>
    <n v="273"/>
    <n v="999"/>
    <n v="0.73"/>
    <x v="2"/>
    <s v="5.0"/>
    <n v="20850"/>
    <n v="20829150"/>
    <x v="0"/>
    <n v="89655"/>
    <n v="20854.3"/>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827"/>
    <x v="798"/>
    <x v="0"/>
    <n v="299"/>
    <n v="799"/>
    <n v="0.63"/>
    <x v="4"/>
    <s v="5.0"/>
    <n v="28791"/>
    <n v="23004009"/>
    <x v="0"/>
    <n v="126680.40000000001"/>
    <n v="28795.4"/>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28"/>
    <x v="799"/>
    <x v="2"/>
    <n v="5999"/>
    <n v="11495"/>
    <n v="0.48"/>
    <x v="2"/>
    <s v="5.0"/>
    <n v="534"/>
    <n v="6138330"/>
    <x v="0"/>
    <n v="2296.1999999999998"/>
    <n v="538.29999999999995"/>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829"/>
    <x v="800"/>
    <x v="1"/>
    <n v="1990"/>
    <n v="3100"/>
    <n v="0.36"/>
    <x v="9"/>
    <s v="4.0"/>
    <n v="897"/>
    <n v="2780700"/>
    <x v="0"/>
    <n v="3588"/>
    <n v="901"/>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
    <s v="https://m.media-amazon.com/images/W/WEBP_402378-T2/images/I/315GvM3Qq6S._SX300_SY300_QL70_FMwebp_.jpg"/>
    <s v="https://www.amazon.in/Bluetooth-Transmitter-Receiver-Headphones-Speakers/dp/B0978V2CP6/ref=sr_1_385?qid=1672909144&amp;s=electronics&amp;sr=1-385"/>
  </r>
  <r>
    <x v="830"/>
    <x v="801"/>
    <x v="0"/>
    <n v="294"/>
    <n v="4999"/>
    <n v="0.94"/>
    <x v="2"/>
    <s v="5.0"/>
    <n v="4426"/>
    <n v="22125574"/>
    <x v="0"/>
    <n v="19031.8"/>
    <n v="4430.3"/>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831"/>
    <x v="802"/>
    <x v="0"/>
    <n v="179"/>
    <n v="499"/>
    <n v="0.64"/>
    <x v="12"/>
    <s v="4.0"/>
    <n v="9385"/>
    <n v="4683115"/>
    <x v="1"/>
    <n v="31909"/>
    <n v="9388.4"/>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832"/>
    <x v="803"/>
    <x v="1"/>
    <n v="2699"/>
    <n v="3500"/>
    <n v="0.23"/>
    <x v="8"/>
    <s v="4.0"/>
    <n v="621"/>
    <n v="2173500"/>
    <x v="0"/>
    <n v="2173.5"/>
    <n v="624.5"/>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s v="https://m.media-amazon.com/images/W/WEBP_402378-T1/images/I/31z9cuviPzL._SX300_SY300_QL70_FMwebp_.jpg"/>
    <s v="https://www.amazon.in/Virtual-Reality-Headset-Headphones-Gaming/dp/B097JVLW3L/ref=sr_1_479?qid=1672909147&amp;s=electronics&amp;sr=1-479"/>
  </r>
  <r>
    <x v="833"/>
    <x v="804"/>
    <x v="2"/>
    <n v="2949"/>
    <n v="4849"/>
    <n v="0.39"/>
    <x v="1"/>
    <s v="5.0"/>
    <n v="7968"/>
    <n v="38636832"/>
    <x v="0"/>
    <n v="33465.599999999999"/>
    <n v="7972.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834"/>
    <x v="805"/>
    <x v="1"/>
    <n v="1599"/>
    <n v="4999"/>
    <n v="0.68"/>
    <x v="9"/>
    <s v="4.0"/>
    <n v="67950"/>
    <n v="339682050"/>
    <x v="0"/>
    <n v="271800"/>
    <n v="67954"/>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835"/>
    <x v="806"/>
    <x v="2"/>
    <n v="2599"/>
    <n v="5890"/>
    <n v="0.56000000000000005"/>
    <x v="0"/>
    <s v="5.0"/>
    <n v="21783"/>
    <n v="128301870"/>
    <x v="0"/>
    <n v="89310.299999999988"/>
    <n v="21787.1"/>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836"/>
    <x v="807"/>
    <x v="2"/>
    <n v="6299"/>
    <n v="15270"/>
    <n v="0.59"/>
    <x v="0"/>
    <s v="5.0"/>
    <n v="3233"/>
    <n v="49367910"/>
    <x v="0"/>
    <n v="13255.3"/>
    <n v="3237.1"/>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837"/>
    <x v="807"/>
    <x v="2"/>
    <n v="5499"/>
    <n v="13150"/>
    <n v="0.57999999999999996"/>
    <x v="1"/>
    <s v="5.0"/>
    <n v="6398"/>
    <n v="84133700"/>
    <x v="0"/>
    <n v="26871.600000000002"/>
    <n v="6402.2"/>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838"/>
    <x v="807"/>
    <x v="2"/>
    <n v="4999"/>
    <n v="9650"/>
    <n v="0.48"/>
    <x v="1"/>
    <s v="5.0"/>
    <n v="1772"/>
    <n v="17099800"/>
    <x v="0"/>
    <n v="7442.4000000000005"/>
    <n v="1776.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
    <s v="https://m.media-amazon.com/images/I/31IR1G0S9cL._SX300_SY300_QL70_FMwebp_.jpg"/>
    <s v="https://www.amazon.in/Bajaj-Shakti-Heater-Multiple-Safety/dp/B097R4D42G/ref=sr_1_91?qid=1672923595&amp;s=kitchen&amp;sr=1-91"/>
  </r>
  <r>
    <x v="839"/>
    <x v="808"/>
    <x v="2"/>
    <n v="8799"/>
    <n v="11595"/>
    <n v="0.24"/>
    <x v="4"/>
    <s v="5.0"/>
    <n v="2981"/>
    <n v="34564695"/>
    <x v="0"/>
    <n v="13116.400000000001"/>
    <n v="2985.4"/>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840"/>
    <x v="809"/>
    <x v="2"/>
    <n v="479"/>
    <n v="1999"/>
    <n v="0.76"/>
    <x v="12"/>
    <s v="4.0"/>
    <n v="1066"/>
    <n v="2130934"/>
    <x v="0"/>
    <n v="3624.4"/>
    <n v="1069.4000000000001"/>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841"/>
    <x v="810"/>
    <x v="2"/>
    <n v="2464"/>
    <n v="6000"/>
    <n v="0.59"/>
    <x v="0"/>
    <s v="5.0"/>
    <n v="8866"/>
    <n v="53196000"/>
    <x v="0"/>
    <n v="36350.6"/>
    <n v="8870.1"/>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s v="https://m.media-amazon.com/images/I/41nBjnlp-ML._SY300_SX300_QL70_FMwebp_.jpg"/>
    <s v="https://www.amazon.in/Cookwell-Bullet-Mixer-Grinder-Silver/dp/B097XJQZ8H/ref=sr_1_148?qid=1672923597&amp;s=kitchen&amp;sr=1-148"/>
  </r>
  <r>
    <x v="842"/>
    <x v="811"/>
    <x v="1"/>
    <n v="399"/>
    <n v="899"/>
    <n v="0.56000000000000005"/>
    <x v="12"/>
    <s v="4.0"/>
    <n v="431"/>
    <n v="387469"/>
    <x v="0"/>
    <n v="1465.3999999999999"/>
    <n v="434.4"/>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
    <s v="https://m.media-amazon.com/images/I/31DRQ+kgWaL._SY300_SX300_.jpg"/>
    <s v="https://www.amazon.in/RC802V-Compatible-43S6500FS-49S6800FS-Non-Bluetooth/dp/B097ZQTDVZ/ref=sr_1_258?qid=1672909136&amp;s=electronics&amp;sr=1-258"/>
  </r>
  <r>
    <x v="843"/>
    <x v="812"/>
    <x v="0"/>
    <n v="299"/>
    <n v="999"/>
    <n v="0.7"/>
    <x v="2"/>
    <s v="5.0"/>
    <n v="766"/>
    <n v="765234"/>
    <x v="0"/>
    <n v="3293.7999999999997"/>
    <n v="770.3"/>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844"/>
    <x v="813"/>
    <x v="2"/>
    <n v="1595"/>
    <n v="1799"/>
    <n v="0.11"/>
    <x v="9"/>
    <s v="4.0"/>
    <n v="2877"/>
    <n v="5175723"/>
    <x v="0"/>
    <n v="11508"/>
    <n v="2881"/>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845"/>
    <x v="814"/>
    <x v="0"/>
    <n v="399"/>
    <n v="1190"/>
    <n v="0.66"/>
    <x v="0"/>
    <s v="5.0"/>
    <n v="2809"/>
    <n v="3342710"/>
    <x v="0"/>
    <n v="11516.9"/>
    <n v="2813.1"/>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846"/>
    <x v="815"/>
    <x v="0"/>
    <n v="599"/>
    <n v="899"/>
    <n v="0.33"/>
    <x v="2"/>
    <s v="5.0"/>
    <n v="95116"/>
    <n v="85509284"/>
    <x v="0"/>
    <n v="408998.8"/>
    <n v="95120.3"/>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
    <s v="https://m.media-amazon.com/images/W/WEBP_402378-T1/images/I/31TZq2dY-hL._SX300_SY300_QL70_FMwebp_.jpg"/>
    <s v="https://www.amazon.in/TP-Link-Bluetooth-Receiver-UB500-Controllers/dp/B098K3H92Z/ref=sr_1_117?qid=1672903000&amp;s=computers&amp;sr=1-117"/>
  </r>
  <r>
    <x v="847"/>
    <x v="816"/>
    <x v="1"/>
    <n v="349"/>
    <n v="999"/>
    <n v="0.65"/>
    <x v="1"/>
    <s v="5.0"/>
    <n v="513"/>
    <n v="512487"/>
    <x v="0"/>
    <n v="2154.6"/>
    <n v="517.20000000000005"/>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848"/>
    <x v="495"/>
    <x v="0"/>
    <n v="199"/>
    <n v="349"/>
    <n v="0.43"/>
    <x v="9"/>
    <s v="4.0"/>
    <n v="43994"/>
    <n v="15353906"/>
    <x v="1"/>
    <n v="175976"/>
    <n v="43998"/>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
    <s v="https://m.media-amazon.com/images/W/WEBP_402378-T2/images/I/31zOsqQOAOL._SY445_SX342_QL70_FMwebp_.jpg"/>
    <s v="https://www.amazon.in/Ambrane-Unbreakable-Charging-Braided-Cable/dp/B098NS6PVG/ref=sr_1_2?qid=1672909124&amp;s=electronics&amp;sr=1-2"/>
  </r>
  <r>
    <x v="849"/>
    <x v="817"/>
    <x v="1"/>
    <n v="2499"/>
    <n v="2999"/>
    <n v="0.17"/>
    <x v="0"/>
    <s v="5.0"/>
    <n v="3156"/>
    <n v="9464844"/>
    <x v="0"/>
    <n v="12939.599999999999"/>
    <n v="3160.1"/>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
    <s v="https://m.media-amazon.com/images/I/31zYqHExOPS._SX300_SY300_QL70_ML2_.jpg"/>
    <s v="https://www.amazon.in/Ambrane-Multi-Layer-Protection-Li-Polymer-Stylo/dp/B098QXR9X2/ref=sr_1_469?qid=1672895886&amp;s=electronics&amp;sr=1-469"/>
  </r>
  <r>
    <x v="850"/>
    <x v="818"/>
    <x v="1"/>
    <n v="1299"/>
    <n v="2999"/>
    <n v="0.56999999999999995"/>
    <x v="10"/>
    <s v="4.0"/>
    <n v="14629"/>
    <n v="43872371"/>
    <x v="0"/>
    <n v="55590.2"/>
    <n v="14632.8"/>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s v="https://m.media-amazon.com/images/I/31oumlyiGiL._SX300_SY300_QL70_FMwebp_.jpg"/>
    <s v="https://www.amazon.in/Noise-Wireless-Equalizer-Resistance-Bluetooth/dp/B098R25TGC/ref=sr_1_220?qid=1672903006&amp;s=computers&amp;sr=1-220"/>
  </r>
  <r>
    <x v="851"/>
    <x v="819"/>
    <x v="2"/>
    <n v="210"/>
    <n v="699"/>
    <n v="0.7"/>
    <x v="6"/>
    <s v="4.0"/>
    <n v="74"/>
    <n v="51726"/>
    <x v="0"/>
    <n v="273.8"/>
    <n v="77.7"/>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852"/>
    <x v="820"/>
    <x v="1"/>
    <n v="349"/>
    <n v="1999"/>
    <n v="0.83"/>
    <x v="10"/>
    <s v="4.0"/>
    <n v="197"/>
    <n v="393803"/>
    <x v="0"/>
    <n v="748.59999999999991"/>
    <n v="200.8"/>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853"/>
    <x v="821"/>
    <x v="0"/>
    <n v="354"/>
    <n v="1500"/>
    <n v="0.76"/>
    <x v="9"/>
    <s v="4.0"/>
    <n v="1026"/>
    <n v="1539000"/>
    <x v="0"/>
    <n v="4104"/>
    <n v="103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54"/>
    <x v="822"/>
    <x v="1"/>
    <n v="999"/>
    <n v="1599"/>
    <n v="0.38"/>
    <x v="9"/>
    <s v="4.0"/>
    <n v="7222"/>
    <n v="11547978"/>
    <x v="0"/>
    <n v="28888"/>
    <n v="7226"/>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
    <s v="https://m.media-amazon.com/images/I/21e5ZrIutKS._SX300_SY300_QL70_ML2_.jpg"/>
    <s v="https://www.amazon.in/Ambrane-Multi-Layer-Protection-Li-Polymer-Stylo-10k/dp/B0993BB11X/ref=sr_1_82?qid=1672895770&amp;s=electronics&amp;sr=1-82"/>
  </r>
  <r>
    <x v="855"/>
    <x v="823"/>
    <x v="0"/>
    <n v="139"/>
    <n v="999"/>
    <n v="0.86"/>
    <x v="9"/>
    <s v="4.0"/>
    <n v="1313"/>
    <n v="1311687"/>
    <x v="0"/>
    <n v="5252"/>
    <n v="131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
    <s v="https://m.media-amazon.com/images/I/310WOJIrwjL._SX300_SY300_QL70_FMwebp_.jpg"/>
    <s v="https://www.amazon.in/Lapster-Type-Cable-computer-laptop/dp/B0994GFWBH/ref=sr_1_68?qid=1672909126&amp;s=electronics&amp;sr=1-68"/>
  </r>
  <r>
    <x v="856"/>
    <x v="824"/>
    <x v="0"/>
    <n v="115"/>
    <n v="999"/>
    <n v="0.88"/>
    <x v="13"/>
    <s v="4.0"/>
    <n v="5692"/>
    <n v="5686308"/>
    <x v="0"/>
    <n v="18783.599999999999"/>
    <n v="5695.3"/>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857"/>
    <x v="825"/>
    <x v="2"/>
    <n v="1235"/>
    <n v="1499"/>
    <n v="0.18"/>
    <x v="0"/>
    <s v="5.0"/>
    <n v="203"/>
    <n v="304297"/>
    <x v="0"/>
    <n v="832.3"/>
    <n v="207.1"/>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s v="https://m.media-amazon.com/images/I/41XrOa1+-PL._SY300_SX300_.jpg"/>
    <s v="https://www.amazon.in/Maharaja-Whiteline-Carbon-Standard-5200100986/dp/B099FDW2ZF/ref=sr_1_292?qid=1672923607&amp;s=kitchen&amp;sr=1-292"/>
  </r>
  <r>
    <x v="858"/>
    <x v="826"/>
    <x v="1"/>
    <n v="20990"/>
    <n v="44990"/>
    <n v="0.53"/>
    <x v="0"/>
    <s v="5.0"/>
    <n v="1259"/>
    <n v="56642410"/>
    <x v="0"/>
    <n v="5161.8999999999996"/>
    <n v="1263.099999999999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
    <s v="https://m.media-amazon.com/images/I/51Pu9zNUbtL._SY300_SX300_QL70_FMwebp_.jpg"/>
    <s v="https://www.amazon.in/Hisense-inches-Certified-Android-43A6GE/dp/B099K9ZX65/ref=sr_1_137?qid=1672909130&amp;s=electronics&amp;sr=1-137"/>
  </r>
  <r>
    <x v="859"/>
    <x v="827"/>
    <x v="2"/>
    <n v="649"/>
    <n v="999"/>
    <n v="0.35"/>
    <x v="10"/>
    <s v="4.0"/>
    <n v="49"/>
    <n v="48951"/>
    <x v="0"/>
    <n v="186.2"/>
    <n v="52.8"/>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
    <s v="https://m.media-amazon.com/images/I/41WPlte6OmL._SY300_SX300_QL70_FMwebp_.jpg"/>
    <s v="https://www.amazon.in/HOMEPACK%C2%AE-Radiant-Office-Heaters-Portable/dp/B099PR2GQJ/ref=sr_1_197?qid=1672923600&amp;s=kitchen&amp;sr=1-197"/>
  </r>
  <r>
    <x v="860"/>
    <x v="828"/>
    <x v="3"/>
    <n v="300"/>
    <n v="300"/>
    <n v="0"/>
    <x v="1"/>
    <s v="5.0"/>
    <n v="419"/>
    <n v="125700"/>
    <x v="1"/>
    <n v="1759.8000000000002"/>
    <n v="423.2"/>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61"/>
    <x v="829"/>
    <x v="0"/>
    <n v="579"/>
    <n v="1090"/>
    <n v="0.47"/>
    <x v="4"/>
    <s v="5.0"/>
    <n v="3482"/>
    <n v="3795380"/>
    <x v="0"/>
    <n v="15320.800000000001"/>
    <n v="3486.4"/>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862"/>
    <x v="830"/>
    <x v="2"/>
    <n v="1052"/>
    <n v="1790"/>
    <n v="0.41"/>
    <x v="2"/>
    <s v="5.0"/>
    <n v="1404"/>
    <n v="2513160"/>
    <x v="0"/>
    <n v="6037.2"/>
    <n v="1408.3"/>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s v="https://m.media-amazon.com/images/W/WEBP_402378-T1/images/I/31qZm3DyDhL._SX300_SY300_QL70_FMwebp_.jpg"/>
    <s v="https://www.amazon.in/Wipro-Electric-Stainless-Automatic-VB021070/dp/B099Z83VRC/ref=sr_1_237?qid=1672923603&amp;s=kitchen&amp;sr=1-237"/>
  </r>
  <r>
    <x v="863"/>
    <x v="831"/>
    <x v="1"/>
    <n v="349"/>
    <n v="799"/>
    <n v="0.56000000000000005"/>
    <x v="7"/>
    <s v="4.0"/>
    <n v="323"/>
    <n v="258077"/>
    <x v="0"/>
    <n v="1162.8"/>
    <n v="326.60000000000002"/>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864"/>
    <x v="832"/>
    <x v="0"/>
    <n v="499"/>
    <n v="1299"/>
    <n v="0.62"/>
    <x v="0"/>
    <s v="5.0"/>
    <n v="2740"/>
    <n v="3559260"/>
    <x v="0"/>
    <n v="11233.999999999998"/>
    <n v="2744.1"/>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865"/>
    <x v="833"/>
    <x v="1"/>
    <n v="139"/>
    <n v="499"/>
    <n v="0.72"/>
    <x v="1"/>
    <s v="5.0"/>
    <n v="4971"/>
    <n v="2480529"/>
    <x v="1"/>
    <n v="20878.2"/>
    <n v="4975.2"/>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866"/>
    <x v="834"/>
    <x v="1"/>
    <n v="1055"/>
    <n v="1249"/>
    <n v="0.16"/>
    <x v="10"/>
    <s v="4.0"/>
    <n v="2352"/>
    <n v="2937648"/>
    <x v="0"/>
    <n v="8937.6"/>
    <n v="2355.800000000000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867"/>
    <x v="835"/>
    <x v="2"/>
    <n v="231"/>
    <n v="260"/>
    <n v="0.11"/>
    <x v="0"/>
    <s v="5.0"/>
    <n v="490"/>
    <n v="127400"/>
    <x v="1"/>
    <n v="2008.9999999999998"/>
    <n v="494.1"/>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868"/>
    <x v="836"/>
    <x v="1"/>
    <n v="1699"/>
    <n v="3495"/>
    <n v="0.51"/>
    <x v="0"/>
    <s v="5.0"/>
    <n v="14371"/>
    <n v="50226645"/>
    <x v="0"/>
    <n v="58921.099999999991"/>
    <n v="14375.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869"/>
    <x v="837"/>
    <x v="1"/>
    <n v="2799"/>
    <n v="6499"/>
    <n v="0.56999999999999995"/>
    <x v="0"/>
    <s v="5.0"/>
    <n v="38879"/>
    <n v="252674621"/>
    <x v="0"/>
    <n v="159403.9"/>
    <n v="38883.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
    <s v="https://m.media-amazon.com/images/I/41AGCk95dpL._SX300_SY300_QL70_ML2_.jpg"/>
    <s v="https://www.amazon.in/Noise-ColorFit-Ultra-SE-Smartwatch/dp/B09BNXQ6BR/ref=sr_1_303?qid=1672895835&amp;s=electronics&amp;sr=1-303"/>
  </r>
  <r>
    <x v="870"/>
    <x v="838"/>
    <x v="0"/>
    <n v="2649"/>
    <n v="3499"/>
    <n v="0.24"/>
    <x v="3"/>
    <s v="5.0"/>
    <n v="1271"/>
    <n v="4447229"/>
    <x v="0"/>
    <n v="5719.5"/>
    <n v="1275.5"/>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s v="https://m.media-amazon.com/images/I/41nRBNNDnNL._SX300_SY300_QL70_FMwebp_.jpg"/>
    <s v="https://www.amazon.in/Redragon-K617-Keyboard-Mechanical-Supported/dp/B09BVCVTBC/ref=sr_1_362?qid=1672903013&amp;s=computers&amp;sr=1-362"/>
  </r>
  <r>
    <x v="871"/>
    <x v="839"/>
    <x v="0"/>
    <n v="129"/>
    <n v="1000"/>
    <n v="0.87"/>
    <x v="5"/>
    <s v="4.0"/>
    <n v="295"/>
    <n v="295000"/>
    <x v="0"/>
    <n v="1150.5"/>
    <n v="298.89999999999998"/>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872"/>
    <x v="840"/>
    <x v="1"/>
    <n v="349"/>
    <n v="1499"/>
    <n v="0.77"/>
    <x v="2"/>
    <s v="5.0"/>
    <n v="4145"/>
    <n v="6213355"/>
    <x v="0"/>
    <n v="17823.5"/>
    <n v="4149.3"/>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873"/>
    <x v="841"/>
    <x v="1"/>
    <n v="349"/>
    <n v="999"/>
    <n v="0.65"/>
    <x v="9"/>
    <s v="4.0"/>
    <n v="839"/>
    <n v="838161"/>
    <x v="0"/>
    <n v="3356"/>
    <n v="843"/>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
    <s v="https://m.media-amazon.com/images/W/WEBP_402378-T1/images/I/413aXXtr4CL._SX300_SY300_QL70_FMwebp_.jpg"/>
    <s v="https://www.amazon.in/Cotbolt-Compatible-BN59-01312A-Shockproof-Protective/dp/B09C635BMM/ref=sr_1_224?qid=1672909135&amp;s=electronics&amp;sr=1-224"/>
  </r>
  <r>
    <x v="874"/>
    <x v="842"/>
    <x v="0"/>
    <n v="320"/>
    <n v="599"/>
    <n v="0.47"/>
    <x v="0"/>
    <s v="5.0"/>
    <n v="491"/>
    <n v="294109"/>
    <x v="0"/>
    <n v="2013.1"/>
    <n v="495.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875"/>
    <x v="843"/>
    <x v="0"/>
    <n v="368"/>
    <n v="699"/>
    <n v="0.47"/>
    <x v="1"/>
    <s v="5.0"/>
    <n v="387"/>
    <n v="270513"/>
    <x v="0"/>
    <n v="1625.4"/>
    <n v="391.2"/>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
    <s v="https://m.media-amazon.com/images/W/WEBP_402378-T1/images/I/41qhsp6qcNL._SX300_SY300_QL70_FMwebp_.jpg"/>
    <s v="https://www.amazon.in/DURACELL-Type-C-Micro-braided-Charge/dp/B09C6H53KH/ref=sr_1_168?qid=1672909131&amp;s=electronics&amp;sr=1-168"/>
  </r>
  <r>
    <x v="876"/>
    <x v="844"/>
    <x v="0"/>
    <n v="970"/>
    <n v="1999"/>
    <n v="0.51"/>
    <x v="1"/>
    <s v="5.0"/>
    <n v="462"/>
    <n v="923538"/>
    <x v="0"/>
    <n v="1940.4"/>
    <n v="46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s v="https://m.media-amazon.com/images/W/WEBP_402378-T1/images/I/41v5BQZzfAL._SX300_SY300_QL70_FMwebp_.jpg"/>
    <s v="https://www.amazon.in/DURACELL-Type-C-braided-Charge-Cable/dp/B09C6HWG18/ref=sr_1_43?qid=1672909125&amp;s=electronics&amp;sr=1-43"/>
  </r>
  <r>
    <x v="877"/>
    <x v="845"/>
    <x v="0"/>
    <n v="970"/>
    <n v="1799"/>
    <n v="0.46"/>
    <x v="3"/>
    <s v="5.0"/>
    <n v="815"/>
    <n v="1466185"/>
    <x v="0"/>
    <n v="3667.5"/>
    <n v="819.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878"/>
    <x v="846"/>
    <x v="2"/>
    <n v="1959"/>
    <n v="2400"/>
    <n v="0.18"/>
    <x v="9"/>
    <s v="4.0"/>
    <n v="237"/>
    <n v="568800"/>
    <x v="0"/>
    <n v="948"/>
    <n v="241"/>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879"/>
    <x v="847"/>
    <x v="2"/>
    <n v="999"/>
    <n v="1499"/>
    <n v="0.33"/>
    <x v="0"/>
    <s v="5.0"/>
    <n v="1646"/>
    <n v="2467354"/>
    <x v="0"/>
    <n v="6748.5999999999995"/>
    <n v="1650.1"/>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880"/>
    <x v="848"/>
    <x v="0"/>
    <n v="179"/>
    <n v="499"/>
    <n v="0.64"/>
    <x v="9"/>
    <s v="4.0"/>
    <n v="1934"/>
    <n v="965066"/>
    <x v="1"/>
    <n v="7736"/>
    <n v="1938"/>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
    <s v="https://m.media-amazon.com/images/W/WEBP_402378-T1/images/I/41cCZ5EPnvL._SX300_SY300_QL70_FMwebp_.jpg"/>
    <s v="https://www.amazon.in/Ambrane-Charging-Unbreakable-Braided-Connector/dp/B09CMM3VGK/ref=sr_1_35?qid=1672909125&amp;s=electronics&amp;sr=1-35"/>
  </r>
  <r>
    <x v="881"/>
    <x v="849"/>
    <x v="0"/>
    <n v="199"/>
    <n v="499"/>
    <n v="0.6"/>
    <x v="0"/>
    <s v="5.0"/>
    <n v="602"/>
    <n v="300398"/>
    <x v="1"/>
    <n v="2468.1999999999998"/>
    <n v="606.1"/>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
    <s v="https://m.media-amazon.com/images/I/31x3IUfMneL._SX300_SY300_QL70_FMwebp_.jpg"/>
    <s v="https://www.amazon.in/Ambrane-ABDC-10-Charging-Transmission-Compatible/dp/B09CMP1SC8/ref=sr_1_84?qid=1672909128&amp;s=electronics&amp;sr=1-84"/>
  </r>
  <r>
    <x v="882"/>
    <x v="850"/>
    <x v="0"/>
    <n v="499"/>
    <n v="899"/>
    <n v="0.44"/>
    <x v="1"/>
    <s v="5.0"/>
    <n v="919"/>
    <n v="826181"/>
    <x v="0"/>
    <n v="3859.8"/>
    <n v="923.2"/>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
    <s v="https://m.media-amazon.com/images/I/31y7uO5DU8L._SX300_SY300_QL70_FMwebp_.jpg"/>
    <s v="https://www.amazon.in/Ambrane-Charging-480mbps-ABCC-100-Black-Grey/dp/B09CMQRQM6/ref=sr_1_166?qid=1672909131&amp;s=electronics&amp;sr=1-166"/>
  </r>
  <r>
    <x v="883"/>
    <x v="851"/>
    <x v="0"/>
    <n v="217"/>
    <n v="237"/>
    <n v="0.08"/>
    <x v="10"/>
    <s v="4.0"/>
    <n v="7354"/>
    <n v="1742898"/>
    <x v="1"/>
    <n v="27945.199999999997"/>
    <n v="7357.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884"/>
    <x v="852"/>
    <x v="2"/>
    <n v="7199"/>
    <n v="9995"/>
    <n v="0.28000000000000003"/>
    <x v="4"/>
    <s v="5.0"/>
    <n v="1964"/>
    <n v="19630180"/>
    <x v="0"/>
    <n v="8641.6"/>
    <n v="1968.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885"/>
    <x v="853"/>
    <x v="1"/>
    <n v="4499"/>
    <n v="5999"/>
    <n v="0.25"/>
    <x v="2"/>
    <s v="5.0"/>
    <n v="44696"/>
    <n v="268131304"/>
    <x v="0"/>
    <n v="192192.8"/>
    <n v="44700.3"/>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
    <s v="https://m.media-amazon.com/images/I/317cwpkk1-L._SX300_SY300_QL70_FMwebp_.jpg"/>
    <s v="https://www.amazon.in/Security-Bluetooth-Connection-Low-Light-Detection/dp/B09CYTJV3N/ref=sr_1_369?qid=1672903013&amp;s=computers&amp;sr=1-369"/>
  </r>
  <r>
    <x v="886"/>
    <x v="854"/>
    <x v="1"/>
    <n v="1299"/>
    <n v="1999"/>
    <n v="0.35"/>
    <x v="7"/>
    <s v="4.0"/>
    <n v="590"/>
    <n v="1179410"/>
    <x v="0"/>
    <n v="2124"/>
    <n v="593.6"/>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887"/>
    <x v="855"/>
    <x v="1"/>
    <n v="12000"/>
    <n v="29999"/>
    <n v="0.6"/>
    <x v="2"/>
    <s v="5.0"/>
    <n v="4744"/>
    <n v="142315256"/>
    <x v="0"/>
    <n v="20399.2"/>
    <n v="4748.3"/>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
    <s v="https://m.media-amazon.com/images/I/31CuxaU77jL._SY300_SX300_QL70_FMwebp_.jpg"/>
    <s v="https://www.amazon.in/Samsung-Galaxy-Bluetooth-Compatible-Android/dp/B09DG9VNWB/ref=sr_1_131?qid=1672903001&amp;s=computers&amp;sr=1-131"/>
  </r>
  <r>
    <x v="888"/>
    <x v="856"/>
    <x v="2"/>
    <n v="2399"/>
    <n v="4590"/>
    <n v="0.48"/>
    <x v="0"/>
    <s v="5.0"/>
    <n v="444"/>
    <n v="2037960"/>
    <x v="0"/>
    <n v="1820.3999999999999"/>
    <n v="448.1"/>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889"/>
    <x v="857"/>
    <x v="2"/>
    <n v="299"/>
    <n v="499"/>
    <n v="0.4"/>
    <x v="5"/>
    <s v="4.0"/>
    <n v="1015"/>
    <n v="506485"/>
    <x v="1"/>
    <n v="3958.5"/>
    <n v="1018.9"/>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s v="https://m.media-amazon.com/images/I/31t6ATbG1jL._SX300_SY300_QL70_FMwebp_.jpg"/>
    <s v="https://www.amazon.in/House-Quirk-Reusable-Easy-Tear-Multicolour/dp/B09DSQXCM8/ref=sr_1_292?qid=1672923606&amp;s=kitchen&amp;sr=1-292"/>
  </r>
  <r>
    <x v="890"/>
    <x v="858"/>
    <x v="1"/>
    <n v="10499"/>
    <n v="19499"/>
    <n v="0.46"/>
    <x v="1"/>
    <s v="5.0"/>
    <n v="1510"/>
    <n v="29443490"/>
    <x v="0"/>
    <n v="6342"/>
    <n v="1514.2"/>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891"/>
    <x v="859"/>
    <x v="0"/>
    <n v="349"/>
    <n v="999"/>
    <n v="0.65"/>
    <x v="5"/>
    <s v="4.0"/>
    <n v="817"/>
    <n v="816183"/>
    <x v="0"/>
    <n v="3186.2999999999997"/>
    <n v="820.9"/>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s v="https://m.media-amazon.com/images/W/WEBP_402378-T2/images/I/41FrpTwOndL._SX300_SY300_QL70_FMwebp_.jpg"/>
    <s v="https://www.amazon.in/LAPSTER-SATA-CABLE-LAPTOP-DESKTOP/dp/B09F3PDDRF/ref=sr_1_353?qid=1672903012&amp;s=computers&amp;sr=1-353"/>
  </r>
  <r>
    <x v="892"/>
    <x v="860"/>
    <x v="0"/>
    <n v="8349"/>
    <n v="9625"/>
    <n v="0.13"/>
    <x v="10"/>
    <s v="4.0"/>
    <n v="3652"/>
    <n v="35150500"/>
    <x v="0"/>
    <n v="13877.599999999999"/>
    <n v="3655.8"/>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
    <s v="https://m.media-amazon.com/images/W/WEBP_402378-T1/images/I/31AZelC8URL._SX300_SY300_QL70_FMwebp_.jpg"/>
    <s v="https://www.amazon.in/Canon-E4570-Efficient-Printing-Compatible/dp/B09F5Z694W/ref=sr_1_485?qid=1672903019&amp;s=computers&amp;sr=1-485"/>
  </r>
  <r>
    <x v="893"/>
    <x v="861"/>
    <x v="1"/>
    <n v="790"/>
    <n v="1999"/>
    <n v="0.6"/>
    <x v="17"/>
    <s v="3.0"/>
    <n v="103"/>
    <n v="205897"/>
    <x v="0"/>
    <n v="309"/>
    <n v="106"/>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894"/>
    <x v="862"/>
    <x v="2"/>
    <n v="1414"/>
    <n v="2799"/>
    <n v="0.49"/>
    <x v="9"/>
    <s v="4.0"/>
    <n v="1498"/>
    <n v="4192902"/>
    <x v="0"/>
    <n v="5992"/>
    <n v="15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895"/>
    <x v="863"/>
    <x v="1"/>
    <n v="13490"/>
    <n v="22900"/>
    <n v="0.41"/>
    <x v="2"/>
    <s v="5.0"/>
    <n v="16299"/>
    <n v="373247100"/>
    <x v="0"/>
    <n v="70085.7"/>
    <n v="16303.3"/>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896"/>
    <x v="864"/>
    <x v="1"/>
    <n v="7390"/>
    <n v="20000"/>
    <n v="0.63"/>
    <x v="0"/>
    <s v="5.0"/>
    <n v="2581"/>
    <n v="51620000"/>
    <x v="0"/>
    <n v="10582.099999999999"/>
    <n v="2585.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897"/>
    <x v="865"/>
    <x v="1"/>
    <n v="13999"/>
    <n v="24999"/>
    <n v="0.44"/>
    <x v="1"/>
    <s v="5.0"/>
    <n v="45238"/>
    <n v="1130904762"/>
    <x v="0"/>
    <n v="189999.6"/>
    <n v="45242.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s v="https://m.media-amazon.com/images/W/WEBP_402378-T2/images/I/41611VFTGwL._SY300_SX300_QL70_FMwebp_.jpg"/>
    <s v="https://www.amazon.in/Redmi-inches-Ready-L32M6-RA-Android/dp/B09F9YQQ7B/ref=sr_1_72?qid=1672909126&amp;s=electronics&amp;sr=1-72"/>
  </r>
  <r>
    <x v="898"/>
    <x v="866"/>
    <x v="1"/>
    <n v="873"/>
    <n v="1699"/>
    <n v="0.49"/>
    <x v="4"/>
    <s v="5.0"/>
    <n v="1680"/>
    <n v="2854320"/>
    <x v="0"/>
    <n v="7392.0000000000009"/>
    <n v="1684.4"/>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899"/>
    <x v="867"/>
    <x v="2"/>
    <n v="85"/>
    <n v="199"/>
    <n v="0.56999999999999995"/>
    <x v="0"/>
    <s v="5.0"/>
    <n v="212"/>
    <n v="42188"/>
    <x v="2"/>
    <n v="869.19999999999993"/>
    <n v="216.1"/>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900"/>
    <x v="868"/>
    <x v="1"/>
    <n v="7499"/>
    <n v="7999"/>
    <n v="0.06"/>
    <x v="9"/>
    <s v="4.0"/>
    <n v="30907"/>
    <n v="247225093"/>
    <x v="0"/>
    <n v="123628"/>
    <n v="30911"/>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901"/>
    <x v="869"/>
    <x v="2"/>
    <n v="1624"/>
    <n v="2495"/>
    <n v="0.35"/>
    <x v="0"/>
    <s v="5.0"/>
    <n v="827"/>
    <n v="2063365"/>
    <x v="0"/>
    <n v="3390.7"/>
    <n v="831.1"/>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
    <s v="https://m.media-amazon.com/images/I/31afXBXOUVL._SX300_SY300_QL70_FMwebp_.jpg"/>
    <s v="https://www.amazon.in/Glen-Electric-Multi-Cooker-Boiler/dp/B09FPP3R1D/ref=sr_1_456?qid=1672923614&amp;s=kitchen&amp;sr=1-456"/>
  </r>
  <r>
    <x v="902"/>
    <x v="870"/>
    <x v="2"/>
    <n v="5999"/>
    <n v="9999"/>
    <n v="0.4"/>
    <x v="1"/>
    <s v="5.0"/>
    <n v="1191"/>
    <n v="11908809"/>
    <x v="0"/>
    <n v="5002.2"/>
    <n v="1195.2"/>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
    <s v="https://m.media-amazon.com/images/W/WEBP_402378-T1/images/I/31ixn2s6IbL._SX300_SY300_QL70_FMwebp_.jpg"/>
    <s v="https://www.amazon.in/Eureka-Forbes-Powerful-Technology-GFCDSFSVL00000/dp/B09FZ89DK6/ref=sr_1_180?qid=1672923600&amp;s=kitchen&amp;sr=1-180"/>
  </r>
  <r>
    <x v="903"/>
    <x v="871"/>
    <x v="2"/>
    <n v="587"/>
    <n v="1295"/>
    <n v="0.55000000000000004"/>
    <x v="0"/>
    <s v="5.0"/>
    <n v="557"/>
    <n v="721315"/>
    <x v="0"/>
    <n v="2283.6999999999998"/>
    <n v="561.1"/>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
    <s v="https://m.media-amazon.com/images/W/WEBP_402378-T1/images/I/310umqMFDRL._SX300_SY300_QL70_FMwebp_.jpg"/>
    <s v="https://www.amazon.in/AGARO-Portable-Capacity-Automatic-33603/dp/B09G2VTHQM/ref=sr_1_362?qid=1672923610&amp;s=kitchen&amp;sr=1-362"/>
  </r>
  <r>
    <x v="904"/>
    <x v="872"/>
    <x v="0"/>
    <n v="254"/>
    <n v="799"/>
    <n v="0.68"/>
    <x v="9"/>
    <s v="4.0"/>
    <n v="2905"/>
    <n v="2321095"/>
    <x v="0"/>
    <n v="11620"/>
    <n v="2909"/>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905"/>
    <x v="873"/>
    <x v="0"/>
    <n v="599"/>
    <n v="899"/>
    <n v="0.33"/>
    <x v="9"/>
    <s v="4.0"/>
    <n v="4018"/>
    <n v="3612182"/>
    <x v="0"/>
    <n v="16072"/>
    <n v="402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906"/>
    <x v="874"/>
    <x v="0"/>
    <n v="1409"/>
    <n v="2199"/>
    <n v="0.36"/>
    <x v="5"/>
    <s v="4.0"/>
    <n v="427"/>
    <n v="938973"/>
    <x v="0"/>
    <n v="1665.3"/>
    <n v="430.9"/>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
    <s v="https://m.media-amazon.com/images/W/WEBP_402378-T2/images/I/31hqtiqWTaL._SX300_SY300_QL70_FMwebp_.jpg"/>
    <s v="https://www.amazon.in/HP-330-Wireless-Keyboard-Mouse/dp/B09GBBJV72/ref=sr_1_398?qid=1672903014&amp;s=computers&amp;sr=1-398"/>
  </r>
  <r>
    <x v="907"/>
    <x v="875"/>
    <x v="1"/>
    <n v="6499"/>
    <n v="8499"/>
    <n v="0.24"/>
    <x v="0"/>
    <s v="5.0"/>
    <n v="313836"/>
    <n v="2667292164"/>
    <x v="0"/>
    <n v="1286727.5999999999"/>
    <n v="313840.0999999999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908"/>
    <x v="875"/>
    <x v="1"/>
    <n v="6499"/>
    <n v="7999"/>
    <n v="0.19"/>
    <x v="0"/>
    <s v="5.0"/>
    <n v="313832"/>
    <n v="2510342168"/>
    <x v="0"/>
    <n v="1286711.2"/>
    <n v="313836.0999999999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909"/>
    <x v="876"/>
    <x v="0"/>
    <n v="378"/>
    <n v="999"/>
    <n v="0.62"/>
    <x v="0"/>
    <s v="5.0"/>
    <n v="1779"/>
    <n v="1777221"/>
    <x v="0"/>
    <n v="7293.9"/>
    <n v="1783.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910"/>
    <x v="875"/>
    <x v="1"/>
    <n v="7499"/>
    <n v="9499"/>
    <n v="0.21"/>
    <x v="0"/>
    <s v="5.0"/>
    <n v="313832"/>
    <n v="2981090168"/>
    <x v="0"/>
    <n v="1286711.2"/>
    <n v="313836.0999999999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911"/>
    <x v="877"/>
    <x v="1"/>
    <n v="8499"/>
    <n v="10999"/>
    <n v="0.23"/>
    <x v="0"/>
    <s v="5.0"/>
    <n v="313836"/>
    <n v="3451882164"/>
    <x v="0"/>
    <n v="1286727.5999999999"/>
    <n v="313840.09999999998"/>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912"/>
    <x v="878"/>
    <x v="1"/>
    <n v="499"/>
    <n v="1499"/>
    <n v="0.67"/>
    <x v="7"/>
    <s v="4.0"/>
    <n v="9169"/>
    <n v="13744331"/>
    <x v="0"/>
    <n v="33008.400000000001"/>
    <n v="9172.6"/>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913"/>
    <x v="879"/>
    <x v="1"/>
    <n v="299"/>
    <n v="999"/>
    <n v="0.7"/>
    <x v="2"/>
    <s v="5.0"/>
    <n v="8891"/>
    <n v="8882109"/>
    <x v="0"/>
    <n v="38231.299999999996"/>
    <n v="8895.2999999999993"/>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
    <s v="https://m.media-amazon.com/images/I/51WJbMPuROL._SX300_SY300_QL70_ML2_.jpg"/>
    <s v="https://www.amazon.in/OpenTech%C2%AE-Military-Grade-Tempered-Protector-Installation/dp/B09GP6FBZT/ref=sr_1_274?qid=1672895828&amp;s=electronics&amp;sr=1-274"/>
  </r>
  <r>
    <x v="914"/>
    <x v="880"/>
    <x v="2"/>
    <n v="1149"/>
    <n v="2499"/>
    <n v="0.54"/>
    <x v="10"/>
    <s v="4.0"/>
    <n v="4383"/>
    <n v="10953117"/>
    <x v="0"/>
    <n v="16655.399999999998"/>
    <n v="4386.8"/>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915"/>
    <x v="881"/>
    <x v="2"/>
    <n v="1349"/>
    <n v="2495"/>
    <n v="0.46"/>
    <x v="10"/>
    <s v="4.0"/>
    <n v="166"/>
    <n v="414170"/>
    <x v="0"/>
    <n v="630.79999999999995"/>
    <n v="169.8"/>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
    <s v="https://m.media-amazon.com/images/W/WEBP_402378-T2/images/I/411uVIJr+QL._SY300_SX300_.jpg"/>
    <s v="https://www.amazon.in/Inalsa-Electric-Heater-Hotty-Certification/dp/B09H34V36W/ref=sr_1_298_mod_primary_new?qid=1672923607&amp;s=kitchen&amp;sbo=RZvfv%2F%2FHxDF%2BO5021pAnSA%3D%3D&amp;sr=1-298"/>
  </r>
  <r>
    <x v="916"/>
    <x v="882"/>
    <x v="1"/>
    <n v="213"/>
    <n v="499"/>
    <n v="0.56999999999999995"/>
    <x v="6"/>
    <s v="4.0"/>
    <n v="246"/>
    <n v="122754"/>
    <x v="1"/>
    <n v="910.2"/>
    <n v="249.7"/>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917"/>
    <x v="883"/>
    <x v="2"/>
    <n v="599"/>
    <n v="2799"/>
    <n v="0.79"/>
    <x v="5"/>
    <s v="4.0"/>
    <n v="578"/>
    <n v="1617822"/>
    <x v="0"/>
    <n v="2254.1999999999998"/>
    <n v="581.9"/>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918"/>
    <x v="884"/>
    <x v="2"/>
    <n v="2999"/>
    <n v="3595"/>
    <n v="0.17"/>
    <x v="9"/>
    <s v="4.0"/>
    <n v="178"/>
    <n v="639910"/>
    <x v="0"/>
    <n v="712"/>
    <n v="182"/>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919"/>
    <x v="885"/>
    <x v="1"/>
    <n v="699"/>
    <n v="1899"/>
    <n v="0.63"/>
    <x v="4"/>
    <s v="5.0"/>
    <n v="390"/>
    <n v="740610"/>
    <x v="0"/>
    <n v="1716.0000000000002"/>
    <n v="394.4"/>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
    <s v="https://m.media-amazon.com/images/I/4175g2Idd9L._SY445_SX342_QL70_FMwebp_.jpg"/>
    <s v="https://www.amazon.in/BESTOR%C2%AE-48Gbps-9-80FT-Braided-Cord-4K/dp/B09HCH3JZG/ref=sr_1_478?qid=1672909147&amp;s=electronics&amp;sr=1-478"/>
  </r>
  <r>
    <x v="920"/>
    <x v="886"/>
    <x v="1"/>
    <n v="199"/>
    <n v="399"/>
    <n v="0.5"/>
    <x v="1"/>
    <s v="5.0"/>
    <n v="1335"/>
    <n v="532665"/>
    <x v="1"/>
    <n v="5607"/>
    <n v="1339.2"/>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921"/>
    <x v="887"/>
    <x v="1"/>
    <n v="1850"/>
    <n v="4500"/>
    <n v="0.59"/>
    <x v="9"/>
    <s v="4.0"/>
    <n v="184"/>
    <n v="828000"/>
    <x v="0"/>
    <n v="736"/>
    <n v="188"/>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922"/>
    <x v="888"/>
    <x v="1"/>
    <n v="21999"/>
    <n v="29999"/>
    <n v="0.27"/>
    <x v="1"/>
    <s v="5.0"/>
    <n v="32840"/>
    <n v="985167160"/>
    <x v="0"/>
    <n v="137928"/>
    <n v="32844.199999999997"/>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923"/>
    <x v="889"/>
    <x v="2"/>
    <n v="390"/>
    <n v="799"/>
    <n v="0.51"/>
    <x v="10"/>
    <s v="4.0"/>
    <n v="287"/>
    <n v="229313"/>
    <x v="0"/>
    <n v="1090.5999999999999"/>
    <n v="290.8"/>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924"/>
    <x v="890"/>
    <x v="1"/>
    <n v="7915"/>
    <n v="9999"/>
    <n v="0.21"/>
    <x v="2"/>
    <s v="5.0"/>
    <n v="1376"/>
    <n v="13758624"/>
    <x v="0"/>
    <n v="5916.8"/>
    <n v="1380.3"/>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925"/>
    <x v="891"/>
    <x v="0"/>
    <n v="719"/>
    <n v="1499"/>
    <n v="0.52"/>
    <x v="0"/>
    <s v="5.0"/>
    <n v="1045"/>
    <n v="1566455"/>
    <x v="0"/>
    <n v="4284.5"/>
    <n v="1049.0999999999999"/>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926"/>
    <x v="892"/>
    <x v="1"/>
    <n v="279"/>
    <n v="1499"/>
    <n v="0.81"/>
    <x v="1"/>
    <s v="5.0"/>
    <n v="2646"/>
    <n v="3966354"/>
    <x v="0"/>
    <n v="11113.2"/>
    <n v="2650.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927"/>
    <x v="893"/>
    <x v="2"/>
    <n v="1499"/>
    <n v="3500"/>
    <n v="0.56999999999999995"/>
    <x v="0"/>
    <s v="5.0"/>
    <n v="303"/>
    <n v="1060500"/>
    <x v="0"/>
    <n v="1242.3"/>
    <n v="307.10000000000002"/>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
    <s v="https://m.media-amazon.com/images/I/21TQo2rZRbL._SX300_SY300_QL70_FMwebp_.jpg"/>
    <s v="https://www.amazon.in/Havells-Zella-Immersion-Watts-White/dp/B09J2QCKKM/ref=sr_1_299?qid=1672923607&amp;s=kitchen&amp;sr=1-299"/>
  </r>
  <r>
    <x v="928"/>
    <x v="894"/>
    <x v="2"/>
    <n v="1969"/>
    <n v="5000"/>
    <n v="0.61"/>
    <x v="0"/>
    <s v="5.0"/>
    <n v="4927"/>
    <n v="24635000"/>
    <x v="0"/>
    <n v="20200.699999999997"/>
    <n v="4931.1000000000004"/>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
    <s v="https://m.media-amazon.com/images/W/WEBP_402378-T1/images/I/41TUgf0W8uL._SX300_SY300_QL70_FMwebp_.jpg"/>
    <s v="https://www.amazon.in/NutriPro-Bullet-Juicer-Grinder-Blades/dp/B09J2SCVQT/ref=sr_1_52?qid=1672923592&amp;s=kitchen&amp;sr=1-52"/>
  </r>
  <r>
    <x v="929"/>
    <x v="895"/>
    <x v="2"/>
    <n v="1399"/>
    <n v="2290"/>
    <n v="0.39"/>
    <x v="4"/>
    <s v="5.0"/>
    <n v="461"/>
    <n v="1055690"/>
    <x v="0"/>
    <n v="2028.4"/>
    <n v="465.4"/>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s v="https://m.media-amazon.com/images/W/WEBP_402378-T1/images/I/41MJ2hsq4LL._SX300_SY300_QL70_FMwebp_.jpg"/>
    <s v="https://www.amazon.in/Borosil-Electric-Vegetables-Transparent-Stainless/dp/B09J4YQYX3/ref=sr_1_270?qid=1672923606&amp;s=kitchen&amp;sr=1-270"/>
  </r>
  <r>
    <x v="930"/>
    <x v="896"/>
    <x v="2"/>
    <n v="215"/>
    <n v="1499"/>
    <n v="0.86"/>
    <x v="5"/>
    <s v="4.0"/>
    <n v="1004"/>
    <n v="1504996"/>
    <x v="0"/>
    <n v="3915.6"/>
    <n v="1007.9"/>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931"/>
    <x v="897"/>
    <x v="1"/>
    <n v="339"/>
    <n v="1999"/>
    <n v="0.83"/>
    <x v="9"/>
    <s v="4.0"/>
    <n v="343"/>
    <n v="685657"/>
    <x v="0"/>
    <n v="1372"/>
    <n v="34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932"/>
    <x v="898"/>
    <x v="2"/>
    <n v="319"/>
    <n v="749"/>
    <n v="0.56999999999999995"/>
    <x v="11"/>
    <s v="5.0"/>
    <n v="124"/>
    <n v="92876"/>
    <x v="0"/>
    <n v="570.4"/>
    <n v="128.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933"/>
    <x v="899"/>
    <x v="1"/>
    <n v="19999"/>
    <n v="34999"/>
    <n v="0.43"/>
    <x v="2"/>
    <s v="5.0"/>
    <n v="27151"/>
    <n v="950257849"/>
    <x v="0"/>
    <n v="116749.29999999999"/>
    <n v="27155.3"/>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
    <s v="https://m.media-amazon.com/images/I/41nsy8kxWUL._SY300_SX300_QL70_FMwebp_.jpg"/>
    <s v="https://www.amazon.in/inches-Full-Android-L43M6-INC-Black/dp/B09JPC82QC/ref=sr_1_45?qid=1672909125&amp;s=electronics&amp;sr=1-45"/>
  </r>
  <r>
    <x v="934"/>
    <x v="900"/>
    <x v="1"/>
    <n v="1399"/>
    <n v="1630"/>
    <n v="0.14000000000000001"/>
    <x v="9"/>
    <s v="4.0"/>
    <n v="9378"/>
    <n v="15286140"/>
    <x v="0"/>
    <n v="37512"/>
    <n v="938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935"/>
    <x v="900"/>
    <x v="1"/>
    <n v="1399"/>
    <n v="1630"/>
    <n v="0.14000000000000001"/>
    <x v="9"/>
    <s v="4.0"/>
    <n v="9378"/>
    <n v="15286140"/>
    <x v="0"/>
    <n v="37512"/>
    <n v="9382"/>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936"/>
    <x v="901"/>
    <x v="0"/>
    <n v="849"/>
    <n v="1490"/>
    <n v="0.43"/>
    <x v="5"/>
    <s v="4.0"/>
    <n v="356"/>
    <n v="530440"/>
    <x v="0"/>
    <n v="1388.3999999999999"/>
    <n v="359.9"/>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937"/>
    <x v="902"/>
    <x v="1"/>
    <n v="2099"/>
    <n v="5999"/>
    <n v="0.65"/>
    <x v="2"/>
    <s v="5.0"/>
    <n v="17129"/>
    <n v="102756871"/>
    <x v="0"/>
    <n v="73654.7"/>
    <n v="17133.3"/>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
    <s v="https://m.media-amazon.com/images/I/31jgUvSar0L._SX300_SY300_QL70_ML2_.jpg"/>
    <s v="https://www.amazon.in/Upgraded-Precision-Sensitivity-Rejection-Adsorption/dp/B09KGV7WSV/ref=sr_1_131?qid=1672895784&amp;s=electronics&amp;sr=1-131"/>
  </r>
  <r>
    <x v="938"/>
    <x v="903"/>
    <x v="0"/>
    <n v="210"/>
    <n v="399"/>
    <n v="0.47"/>
    <x v="0"/>
    <s v="5.0"/>
    <n v="1717"/>
    <n v="685083"/>
    <x v="1"/>
    <n v="7039.7"/>
    <n v="1721.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
    <s v="https://m.media-amazon.com/images/I/21rxGo3S7FL._SY445_SX342_QL70_FMwebp_.jpg"/>
    <s v="https://www.amazon.in/Portronics-Konnect-POR-1403-Charging-Function/dp/B09KH58JZR/ref=sr_1_129?qid=1672909130&amp;s=electronics&amp;sr=1-129"/>
  </r>
  <r>
    <x v="939"/>
    <x v="904"/>
    <x v="0"/>
    <n v="159"/>
    <n v="399"/>
    <n v="0.6"/>
    <x v="0"/>
    <s v="5.0"/>
    <n v="4768"/>
    <n v="1902432"/>
    <x v="1"/>
    <n v="19548.8"/>
    <n v="4772.100000000000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940"/>
    <x v="905"/>
    <x v="2"/>
    <n v="398"/>
    <n v="1999"/>
    <n v="0.8"/>
    <x v="0"/>
    <s v="5.0"/>
    <n v="257"/>
    <n v="513743"/>
    <x v="0"/>
    <n v="1053.6999999999998"/>
    <n v="261.10000000000002"/>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
    <s v="https://m.media-amazon.com/images/I/51oPN7WqUwL._SY300_SX300_QL70_FMwebp_.jpg"/>
    <s v="https://www.amazon.in/Remover-Sweaters-Blankets-Jackets-Carpets/dp/B09KNMLH4Y/ref=sr_1_37_mod_primary_new?qid=1672923592&amp;s=kitchen&amp;sbo=RZvfv%2F%2FHxDF%2BO5021pAnSA%3D%3D&amp;sr=1-37"/>
  </r>
  <r>
    <x v="941"/>
    <x v="906"/>
    <x v="2"/>
    <n v="949"/>
    <n v="1999"/>
    <n v="0.53"/>
    <x v="9"/>
    <s v="4.0"/>
    <n v="1679"/>
    <n v="3356321"/>
    <x v="0"/>
    <n v="6716"/>
    <n v="1683"/>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942"/>
    <x v="907"/>
    <x v="2"/>
    <n v="1069"/>
    <n v="1699"/>
    <n v="0.37"/>
    <x v="5"/>
    <s v="4.0"/>
    <n v="313"/>
    <n v="531787"/>
    <x v="0"/>
    <n v="1220.7"/>
    <n v="316.89999999999998"/>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943"/>
    <x v="886"/>
    <x v="1"/>
    <n v="199"/>
    <n v="399"/>
    <n v="0.5"/>
    <x v="1"/>
    <s v="5.0"/>
    <n v="1335"/>
    <n v="532665"/>
    <x v="1"/>
    <n v="5607"/>
    <n v="1339.2"/>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944"/>
    <x v="908"/>
    <x v="1"/>
    <n v="399"/>
    <n v="999"/>
    <n v="0.6"/>
    <x v="7"/>
    <s v="4.0"/>
    <n v="493"/>
    <n v="492507"/>
    <x v="0"/>
    <n v="1774.8"/>
    <n v="496.6"/>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945"/>
    <x v="909"/>
    <x v="1"/>
    <n v="205"/>
    <n v="499"/>
    <n v="0.59"/>
    <x v="10"/>
    <s v="4.0"/>
    <n v="313"/>
    <n v="156187"/>
    <x v="1"/>
    <n v="1189.3999999999999"/>
    <n v="316.8"/>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946"/>
    <x v="910"/>
    <x v="1"/>
    <n v="2490"/>
    <n v="3990"/>
    <n v="0.38"/>
    <x v="0"/>
    <s v="5.0"/>
    <n v="3606"/>
    <n v="14387940"/>
    <x v="0"/>
    <n v="14784.599999999999"/>
    <n v="3610.1"/>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
    <s v="https://m.media-amazon.com/images/I/31R3Qf2nO0L._SX300_SY300_QL70_FMwebp_.jpg"/>
    <s v="https://www.amazon.in/Smart-Camera-Coverage-Intruder-Google/dp/B09LD3116F/ref=sr_1_357?qid=1672903012&amp;s=computers&amp;sr=1-357"/>
  </r>
  <r>
    <x v="947"/>
    <x v="911"/>
    <x v="2"/>
    <n v="899"/>
    <n v="1999"/>
    <n v="0.55000000000000004"/>
    <x v="9"/>
    <s v="4.0"/>
    <n v="832"/>
    <n v="1663168"/>
    <x v="0"/>
    <n v="3328"/>
    <n v="836"/>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
    <s v="https://m.media-amazon.com/images/W/WEBP_402378-T2/images/I/41Ps3i9b4HL._SY300_SX300_QL70_FMwebp_.jpg"/>
    <s v="https://www.amazon.in/BONIRY-Waffle-Maker-Inch-Watts/dp/B09LH32678/ref=sr_1_390?qid=1672923611&amp;s=kitchen&amp;sr=1-390"/>
  </r>
  <r>
    <x v="948"/>
    <x v="912"/>
    <x v="0"/>
    <n v="199"/>
    <n v="499"/>
    <n v="0.6"/>
    <x v="6"/>
    <s v="4.0"/>
    <n v="612"/>
    <n v="305388"/>
    <x v="1"/>
    <n v="2264.4"/>
    <n v="615.70000000000005"/>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949"/>
    <x v="913"/>
    <x v="1"/>
    <n v="16999"/>
    <n v="20999"/>
    <n v="0.19"/>
    <x v="0"/>
    <s v="5.0"/>
    <n v="31822"/>
    <n v="668230178"/>
    <x v="0"/>
    <n v="130470.19999999998"/>
    <n v="31826.1"/>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
    <s v="https://m.media-amazon.com/images/I/41iec5VPMlL._SX300_SY300_QL70_ML2_.jpg"/>
    <s v="https://www.amazon.in/Redmi-Note-11T-5G-Dimensity/dp/B09LHYZ3GJ/ref=sr_1_196?qid=1672895806&amp;s=electronics&amp;sr=1-196"/>
  </r>
  <r>
    <x v="950"/>
    <x v="913"/>
    <x v="1"/>
    <n v="16999"/>
    <n v="20999"/>
    <n v="0.19"/>
    <x v="0"/>
    <s v="5.0"/>
    <n v="31822"/>
    <n v="668230178"/>
    <x v="0"/>
    <n v="130470.19999999998"/>
    <n v="31826.1"/>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
    <s v="https://m.media-amazon.com/images/I/41sJ50FH9OL._SX300_SY300_QL70_ML2_.jpg"/>
    <s v="https://www.amazon.in/Redmi-Note-11T-5G-Dimensity/dp/B09LHZSMRR/ref=sr_1_297?qid=1672895835&amp;s=electronics&amp;sr=1-297"/>
  </r>
  <r>
    <x v="951"/>
    <x v="914"/>
    <x v="1"/>
    <n v="16999"/>
    <n v="20999"/>
    <n v="0.19"/>
    <x v="0"/>
    <s v="5.0"/>
    <n v="31822"/>
    <n v="668230178"/>
    <x v="0"/>
    <n v="130470.19999999998"/>
    <n v="31826.1"/>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
    <s v="https://m.media-amazon.com/images/I/417k0DCw0GL._SX300_SY300_QL70_ML2_.jpg"/>
    <s v="https://www.amazon.in/Redmi-Note-11T-5G-Aquamarine/dp/B09LJ116B5/ref=sr_1_221?qid=1672895814&amp;s=electronics&amp;sr=1-221"/>
  </r>
  <r>
    <x v="952"/>
    <x v="915"/>
    <x v="2"/>
    <n v="229"/>
    <n v="399"/>
    <n v="0.43"/>
    <x v="7"/>
    <s v="4.0"/>
    <n v="451"/>
    <n v="179949"/>
    <x v="1"/>
    <n v="1623.6000000000001"/>
    <n v="454.6"/>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
    <s v="https://m.media-amazon.com/images/W/WEBP_402378-T2/images/I/21JwUdnWL4L._SX300_SY300_QL70_FMwebp_.jpg"/>
    <s v="https://www.amazon.in/IKEA-Frother-Coffee-Drinks-Black/dp/B09LMMFW3S/ref=sr_1_487_mod_primary_new?qid=1672923617&amp;s=kitchen&amp;sbo=RZvfv%2F%2FHxDF%2BO5021pAnSA%3D%3D&amp;sr=1-487"/>
  </r>
  <r>
    <x v="953"/>
    <x v="916"/>
    <x v="2"/>
    <n v="999"/>
    <n v="2000"/>
    <n v="0.5"/>
    <x v="10"/>
    <s v="4.0"/>
    <n v="1163"/>
    <n v="2326000"/>
    <x v="0"/>
    <n v="4419.3999999999996"/>
    <n v="1166.8"/>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54"/>
    <x v="917"/>
    <x v="1"/>
    <n v="4699"/>
    <n v="4699"/>
    <n v="0"/>
    <x v="3"/>
    <s v="5.0"/>
    <n v="224"/>
    <n v="1052576"/>
    <x v="0"/>
    <n v="1008"/>
    <n v="228.5"/>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
    <s v="https://m.media-amazon.com/images/W/WEBP_402378-T2/images/I/31M+JM+KZIL._SY300_SX300_.jpg"/>
    <s v="https://www.amazon.in/Realme-Smart-TV-Stick-4K/dp/B09LQQYNZQ/ref=sr_1_352?qid=1672909141&amp;s=electronics&amp;sr=1-352"/>
  </r>
  <r>
    <x v="955"/>
    <x v="918"/>
    <x v="1"/>
    <n v="2299"/>
    <n v="3999"/>
    <n v="0.43"/>
    <x v="10"/>
    <s v="4.0"/>
    <n v="282"/>
    <n v="1127718"/>
    <x v="0"/>
    <n v="1071.5999999999999"/>
    <n v="285.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956"/>
    <x v="919"/>
    <x v="1"/>
    <n v="399"/>
    <n v="999"/>
    <n v="0.6"/>
    <x v="13"/>
    <s v="4.0"/>
    <n v="23"/>
    <n v="22977"/>
    <x v="0"/>
    <n v="75.899999999999991"/>
    <n v="26.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957"/>
    <x v="920"/>
    <x v="2"/>
    <n v="899"/>
    <n v="2000"/>
    <n v="0.55000000000000004"/>
    <x v="7"/>
    <s v="4.0"/>
    <n v="291"/>
    <n v="582000"/>
    <x v="0"/>
    <n v="1047.6000000000001"/>
    <n v="294.60000000000002"/>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58"/>
    <x v="921"/>
    <x v="2"/>
    <n v="9495"/>
    <n v="18990"/>
    <n v="0.5"/>
    <x v="1"/>
    <s v="5.0"/>
    <n v="79"/>
    <n v="1500210"/>
    <x v="0"/>
    <n v="331.8"/>
    <n v="83.2"/>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s v="https://m.media-amazon.com/images/I/41qqrzjPySL._SX300_SY300_QL70_FMwebp_.jpg"/>
    <s v="https://www.amazon.in/Borosil-Volcano-Filled-Radiator-Heater/dp/B09M3F4HGB/ref=sr_1_371?qid=1672923611&amp;s=kitchen&amp;sr=1-371"/>
  </r>
  <r>
    <x v="959"/>
    <x v="922"/>
    <x v="0"/>
    <n v="570"/>
    <n v="999"/>
    <n v="0.43"/>
    <x v="1"/>
    <s v="5.0"/>
    <n v="3201"/>
    <n v="3197799"/>
    <x v="0"/>
    <n v="13444.2"/>
    <n v="3205.2"/>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
    <s v="https://m.media-amazon.com/images/I/21qdAZyu9xL._SX300_SY300_QL70_FMwebp_.jpg"/>
    <s v="https://www.amazon.in/Portronics-MPORT-Type-Ports-Transfer/dp/B09M869Z5V/ref=sr_1_183?qid=1672903004&amp;s=computers&amp;sr=1-183"/>
  </r>
  <r>
    <x v="960"/>
    <x v="923"/>
    <x v="0"/>
    <n v="499"/>
    <n v="799"/>
    <n v="0.38"/>
    <x v="2"/>
    <s v="5.0"/>
    <n v="2125"/>
    <n v="1697875"/>
    <x v="0"/>
    <n v="9137.5"/>
    <n v="2129.3000000000002"/>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
    <s v="https://m.media-amazon.com/images/W/WEBP_402378-T2/images/I/21UKIwf0IVL._SX300_SY300_QL70_FMwebp_.jpg"/>
    <s v="https://www.amazon.in/Portronics-MPORT-Ports-USB-Connector/dp/B09M8888DM/ref=sr_1_231?qid=1672903006&amp;s=computers&amp;sr=1-231"/>
  </r>
  <r>
    <x v="961"/>
    <x v="924"/>
    <x v="2"/>
    <n v="2199"/>
    <n v="3999"/>
    <n v="0.45"/>
    <x v="8"/>
    <s v="4.0"/>
    <n v="340"/>
    <n v="1359660"/>
    <x v="0"/>
    <n v="1190"/>
    <n v="343.5"/>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
    <s v="https://m.media-amazon.com/images/W/WEBP_402378-T2/images/I/41UBtJFuwEL._SX300_SY300_QL70_FMwebp_.jpg"/>
    <s v="https://www.amazon.in/KHAITAN-AVAANTE-KA-2013-Halogen-Heater/dp/B09MB3DKG1/ref=sr_1_387?qid=1672923611&amp;s=kitchen&amp;sr=1-387"/>
  </r>
  <r>
    <x v="962"/>
    <x v="925"/>
    <x v="0"/>
    <n v="1199"/>
    <n v="5499"/>
    <n v="0.78"/>
    <x v="10"/>
    <s v="4.0"/>
    <n v="2043"/>
    <n v="11234457"/>
    <x v="0"/>
    <n v="7763.4"/>
    <n v="2046.8"/>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963"/>
    <x v="926"/>
    <x v="2"/>
    <n v="3042"/>
    <n v="5999"/>
    <n v="0.49"/>
    <x v="9"/>
    <s v="4.0"/>
    <n v="777"/>
    <n v="4661223"/>
    <x v="0"/>
    <n v="3108"/>
    <n v="781"/>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964"/>
    <x v="927"/>
    <x v="1"/>
    <n v="31999"/>
    <n v="49999"/>
    <n v="0.36"/>
    <x v="2"/>
    <s v="5.0"/>
    <n v="21252"/>
    <n v="1062578748"/>
    <x v="0"/>
    <n v="91383.599999999991"/>
    <n v="21256.3"/>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
    <s v="https://images-na.ssl-images-amazon.com/images/W/WEBP_402378-T2/images/I/51Y4ApH7emL._SX300_SY300_QL70_FMwebp_.jpg"/>
    <s v="https://www.amazon.in/Inches-Ultra-Smart-Android-L43M6-ES/dp/B09MJ77786/ref=sr_1_253?qid=1672909136&amp;s=electronics&amp;sr=1-253"/>
  </r>
  <r>
    <x v="965"/>
    <x v="928"/>
    <x v="0"/>
    <n v="1565"/>
    <n v="2999"/>
    <n v="0.48"/>
    <x v="9"/>
    <s v="4.0"/>
    <n v="11113"/>
    <n v="33327887"/>
    <x v="0"/>
    <n v="44452"/>
    <n v="1111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966"/>
    <x v="929"/>
    <x v="1"/>
    <n v="8499"/>
    <n v="12999"/>
    <n v="0.35"/>
    <x v="0"/>
    <s v="5.0"/>
    <n v="6662"/>
    <n v="86599338"/>
    <x v="0"/>
    <n v="27314.199999999997"/>
    <n v="6666.1"/>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967"/>
    <x v="930"/>
    <x v="1"/>
    <n v="349"/>
    <n v="599"/>
    <n v="0.42"/>
    <x v="1"/>
    <s v="5.0"/>
    <n v="284"/>
    <n v="170116"/>
    <x v="0"/>
    <n v="1192.8"/>
    <n v="288.2"/>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
    <s v="https://m.media-amazon.com/images/I/31Bfu6liMWL._SX300_SY300_QL70_FMwebp_.jpg"/>
    <s v="https://www.amazon.in/7SEVENTM-Universal-Replacement-Original-AKB75095303/dp/B09MM6P76N/ref=sr_1_143?qid=1672909130&amp;s=electronics&amp;sr=1-143"/>
  </r>
  <r>
    <x v="968"/>
    <x v="931"/>
    <x v="1"/>
    <n v="349"/>
    <n v="699"/>
    <n v="0.5"/>
    <x v="5"/>
    <s v="4.0"/>
    <n v="214"/>
    <n v="149586"/>
    <x v="0"/>
    <n v="834.6"/>
    <n v="217.9"/>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969"/>
    <x v="932"/>
    <x v="2"/>
    <n v="979"/>
    <n v="1999"/>
    <n v="0.51"/>
    <x v="5"/>
    <s v="4.0"/>
    <n v="157"/>
    <n v="313843"/>
    <x v="0"/>
    <n v="612.29999999999995"/>
    <n v="160.9"/>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970"/>
    <x v="933"/>
    <x v="1"/>
    <n v="2299"/>
    <n v="7990"/>
    <n v="0.71"/>
    <x v="1"/>
    <s v="5.0"/>
    <n v="69622"/>
    <n v="556279780"/>
    <x v="0"/>
    <n v="292412.40000000002"/>
    <n v="69626.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971"/>
    <x v="934"/>
    <x v="1"/>
    <n v="599"/>
    <n v="1899"/>
    <n v="0.68"/>
    <x v="2"/>
    <s v="5.0"/>
    <n v="140036"/>
    <n v="265928364"/>
    <x v="0"/>
    <n v="602154.79999999993"/>
    <n v="140040.29999999999"/>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s v="https://m.media-amazon.com/images/I/31P2d7102lL._SY300_SX300_QL70_ML2_.jpg"/>
    <s v="https://www.amazon.in/Samsung-microSDXC-Memory-Adapter-MB-MC64KA/dp/B09MT6XSFW/ref=sr_1_85?qid=1672895770&amp;s=electronics&amp;sr=1-85"/>
  </r>
  <r>
    <x v="972"/>
    <x v="935"/>
    <x v="1"/>
    <n v="1149"/>
    <n v="3999"/>
    <n v="0.71"/>
    <x v="2"/>
    <s v="5.0"/>
    <n v="140036"/>
    <n v="560003964"/>
    <x v="0"/>
    <n v="602154.79999999993"/>
    <n v="140040.29999999999"/>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s v="https://m.media-amazon.com/images/I/31R6RP26dzL._SY300_SX300_QL70_ML2_.jpg"/>
    <s v="https://www.amazon.in/Samsung-microSDXC-Memory-Adapter-MB-MC128KA/dp/B09MT84WV5/ref=sr_1_66?qid=1672895762&amp;s=electronics&amp;sr=1-66"/>
  </r>
  <r>
    <x v="973"/>
    <x v="936"/>
    <x v="2"/>
    <n v="1999"/>
    <n v="4775"/>
    <n v="0.57999999999999996"/>
    <x v="1"/>
    <s v="5.0"/>
    <n v="1353"/>
    <n v="6460575"/>
    <x v="0"/>
    <n v="5682.6"/>
    <n v="1357.2"/>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974"/>
    <x v="937"/>
    <x v="2"/>
    <n v="453"/>
    <n v="999"/>
    <n v="0.55000000000000004"/>
    <x v="2"/>
    <s v="5.0"/>
    <n v="610"/>
    <n v="609390"/>
    <x v="0"/>
    <n v="2623"/>
    <n v="614.29999999999995"/>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975"/>
    <x v="938"/>
    <x v="1"/>
    <n v="474"/>
    <n v="1799"/>
    <n v="0.74"/>
    <x v="2"/>
    <s v="5.0"/>
    <n v="1454"/>
    <n v="2615746"/>
    <x v="0"/>
    <n v="6252.2"/>
    <n v="1458.3"/>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976"/>
    <x v="939"/>
    <x v="0"/>
    <n v="499"/>
    <n v="999"/>
    <n v="0.5"/>
    <x v="4"/>
    <s v="5.0"/>
    <n v="1030"/>
    <n v="1028970"/>
    <x v="0"/>
    <n v="4532"/>
    <n v="1034.4000000000001"/>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977"/>
    <x v="822"/>
    <x v="1"/>
    <n v="999"/>
    <n v="1599"/>
    <n v="0.38"/>
    <x v="9"/>
    <s v="4.0"/>
    <n v="7222"/>
    <n v="11547978"/>
    <x v="0"/>
    <n v="28888"/>
    <n v="7226"/>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
    <s v="https://m.media-amazon.com/images/I/31oA0-q5UzL._SX300_SY300_QL70_ML2_.jpg"/>
    <s v="https://www.amazon.in/Ambrane-Multi-Layer-Protection-Li-Polymer-Stylo-10k/dp/B09MZCQYHZ/ref=sr_1_120?qid=1672895777&amp;s=electronics&amp;sr=1-120"/>
  </r>
  <r>
    <x v="978"/>
    <x v="940"/>
    <x v="2"/>
    <n v="5499"/>
    <n v="11500"/>
    <n v="0.52"/>
    <x v="5"/>
    <s v="4.0"/>
    <n v="959"/>
    <n v="11028500"/>
    <x v="0"/>
    <n v="3740.1"/>
    <n v="962.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979"/>
    <x v="941"/>
    <x v="1"/>
    <n v="1499"/>
    <n v="4490"/>
    <n v="0.67"/>
    <x v="5"/>
    <s v="4.0"/>
    <n v="136954"/>
    <n v="614923460"/>
    <x v="0"/>
    <n v="534120.6"/>
    <n v="136957.9"/>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
    <s v="https://m.media-amazon.com/images/I/31GUbeFG3FL._SX300_SY300_QL70_FMwebp_.jpg"/>
    <s v="https://www.amazon.in/Airdopes-141-Playtime-Resistance-Bluetooth/dp/B09N3ZNHTY/ref=sr_1_2?qid=1672902995&amp;s=computers&amp;sr=1-2"/>
  </r>
  <r>
    <x v="980"/>
    <x v="942"/>
    <x v="0"/>
    <n v="89"/>
    <n v="99"/>
    <n v="0.1"/>
    <x v="1"/>
    <s v="5.0"/>
    <n v="241"/>
    <n v="23859"/>
    <x v="2"/>
    <n v="1012.2"/>
    <n v="245.2"/>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981"/>
    <x v="943"/>
    <x v="2"/>
    <n v="2089"/>
    <n v="4000"/>
    <n v="0.48"/>
    <x v="1"/>
    <s v="5.0"/>
    <n v="11199"/>
    <n v="44796000"/>
    <x v="0"/>
    <n v="47035.8"/>
    <n v="11203.2"/>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982"/>
    <x v="944"/>
    <x v="1"/>
    <n v="2499"/>
    <n v="5999"/>
    <n v="0.57999999999999996"/>
    <x v="0"/>
    <s v="5.0"/>
    <n v="5852"/>
    <n v="35106148"/>
    <x v="0"/>
    <n v="23993.199999999997"/>
    <n v="5856.1"/>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983"/>
    <x v="945"/>
    <x v="1"/>
    <n v="1099"/>
    <n v="5999"/>
    <n v="0.82"/>
    <x v="8"/>
    <s v="4.0"/>
    <n v="12966"/>
    <n v="77783034"/>
    <x v="0"/>
    <n v="45381"/>
    <n v="12969.5"/>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
    <s v="https://m.media-amazon.com/images/W/WEBP_402378-T1/images/I/31nIcqmP0zL._SX300_SY300_QL70_FMwebp_.jpg"/>
    <s v="https://www.amazon.in/Boult-Audio-Bluetooth-Resistant-Assistant/dp/B09ND94ZRG/ref=sr_1_310?qid=1672903010&amp;s=computers&amp;sr=1-310"/>
  </r>
  <r>
    <x v="984"/>
    <x v="946"/>
    <x v="2"/>
    <n v="1149"/>
    <n v="1899"/>
    <n v="0.39"/>
    <x v="8"/>
    <s v="4.0"/>
    <n v="24"/>
    <n v="45576"/>
    <x v="0"/>
    <n v="84"/>
    <n v="27.5"/>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985"/>
    <x v="947"/>
    <x v="0"/>
    <n v="59"/>
    <n v="199"/>
    <n v="0.7"/>
    <x v="9"/>
    <s v="4.0"/>
    <n v="9378"/>
    <n v="1866222"/>
    <x v="2"/>
    <n v="37512"/>
    <n v="938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986"/>
    <x v="948"/>
    <x v="0"/>
    <n v="59"/>
    <n v="199"/>
    <n v="0.7"/>
    <x v="9"/>
    <s v="4.0"/>
    <n v="9378"/>
    <n v="1866222"/>
    <x v="2"/>
    <n v="37512"/>
    <n v="938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987"/>
    <x v="949"/>
    <x v="0"/>
    <n v="139"/>
    <n v="249"/>
    <n v="0.44"/>
    <x v="9"/>
    <s v="4.0"/>
    <n v="9378"/>
    <n v="2335122"/>
    <x v="1"/>
    <n v="37512"/>
    <n v="938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988"/>
    <x v="950"/>
    <x v="1"/>
    <n v="249"/>
    <n v="599"/>
    <n v="0.57999999999999996"/>
    <x v="5"/>
    <s v="4.0"/>
    <n v="2147"/>
    <n v="1286053"/>
    <x v="0"/>
    <n v="8373.2999999999993"/>
    <n v="2150.9"/>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989"/>
    <x v="951"/>
    <x v="0"/>
    <n v="139"/>
    <n v="249"/>
    <n v="0.44"/>
    <x v="9"/>
    <s v="4.0"/>
    <n v="9377"/>
    <n v="2334873"/>
    <x v="1"/>
    <n v="37508"/>
    <n v="9381"/>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990"/>
    <x v="952"/>
    <x v="2"/>
    <n v="1099"/>
    <n v="1999"/>
    <n v="0.45"/>
    <x v="9"/>
    <s v="4.0"/>
    <n v="604"/>
    <n v="1207396"/>
    <x v="0"/>
    <n v="2416"/>
    <n v="608"/>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s v="https://m.media-amazon.com/images/I/41KeuNgJDiL._SX300_SY300_QL70_FMwebp_.jpg"/>
    <s v="https://www.amazon.in/Bulfyss-Rechargeable-Effectively-Cashmere-Warranty/dp/B09NL7LBWT/ref=sr_1_74?qid=1672923593&amp;s=kitchen&amp;sr=1-74"/>
  </r>
  <r>
    <x v="991"/>
    <x v="953"/>
    <x v="1"/>
    <n v="32990"/>
    <n v="56790"/>
    <n v="0.42"/>
    <x v="2"/>
    <s v="5.0"/>
    <n v="567"/>
    <n v="32199930"/>
    <x v="0"/>
    <n v="2438.1"/>
    <n v="571.29999999999995"/>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
    <s v="https://m.media-amazon.com/images/I/51TJwbyAtNL._SX300_SY300_QL70_FMwebp_.jpg"/>
    <s v="https://www.amazon.in/Sansui-Certified-Android-JSW55ASUHD-Mystique/dp/B09NNGHG22/ref=sr_1_254?qid=1672909136&amp;s=electronics&amp;sr=1-254"/>
  </r>
  <r>
    <x v="992"/>
    <x v="954"/>
    <x v="1"/>
    <n v="1999"/>
    <n v="4700"/>
    <n v="0.56999999999999995"/>
    <x v="10"/>
    <s v="4.0"/>
    <n v="1880"/>
    <n v="8836000"/>
    <x v="0"/>
    <n v="7144"/>
    <n v="1883.8"/>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993"/>
    <x v="955"/>
    <x v="1"/>
    <n v="10990"/>
    <n v="19990"/>
    <n v="0.45"/>
    <x v="6"/>
    <s v="4.0"/>
    <n v="129"/>
    <n v="2578710"/>
    <x v="0"/>
    <n v="477.3"/>
    <n v="132.6999999999999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994"/>
    <x v="937"/>
    <x v="2"/>
    <n v="445"/>
    <n v="999"/>
    <n v="0.55000000000000004"/>
    <x v="2"/>
    <s v="5.0"/>
    <n v="229"/>
    <n v="228771"/>
    <x v="0"/>
    <n v="984.69999999999993"/>
    <n v="233.3"/>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995"/>
    <x v="956"/>
    <x v="1"/>
    <n v="1199"/>
    <n v="4999"/>
    <n v="0.76"/>
    <x v="10"/>
    <s v="4.0"/>
    <n v="14961"/>
    <n v="74790039"/>
    <x v="0"/>
    <n v="56851.799999999996"/>
    <n v="14964.8"/>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
    <s v="https://m.media-amazon.com/images/I/31-1GGUrjUL._SX300_SY300_QL70_FMwebp_.jpg"/>
    <s v="https://www.amazon.in/Boult-Audio-Bluetooth-Environmental-Cancellation/dp/B09NR6G588/ref=sr_1_67?qid=1672902997&amp;s=computers&amp;sr=1-67"/>
  </r>
  <r>
    <x v="996"/>
    <x v="957"/>
    <x v="2"/>
    <n v="42990"/>
    <n v="75990"/>
    <n v="0.43"/>
    <x v="2"/>
    <s v="5.0"/>
    <n v="3231"/>
    <n v="245523690"/>
    <x v="0"/>
    <n v="13893.3"/>
    <n v="3235.3"/>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s v="https://m.media-amazon.com/images/I/21ywp-zfTjL._SY445_SX342_QL70_FMwebp_.jpg"/>
    <s v="https://www.amazon.in/LG-Convertible-Anti-Virus-Protection-PS-Q19YNZE/dp/B09NS5TKPN/ref=sr_1_381?qid=1672923611&amp;s=kitchen&amp;sr=1-381"/>
  </r>
  <r>
    <x v="997"/>
    <x v="958"/>
    <x v="2"/>
    <n v="1999"/>
    <n v="2499"/>
    <n v="0.2"/>
    <x v="0"/>
    <s v="5.0"/>
    <n v="1034"/>
    <n v="2583966"/>
    <x v="0"/>
    <n v="4239.3999999999996"/>
    <n v="1038.0999999999999"/>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
    <s v="https://m.media-amazon.com/images/W/WEBP_402378-T2/images/I/312FrvLA2RL._SX300_SY300_QL70_FMwebp_.jpg"/>
    <s v="https://www.amazon.in/InstaCuppa-Portable-Smoothie-Crushing-Rechargeable/dp/B09NTHQRW3/ref=sr_1_140?qid=1672923597&amp;s=kitchen&amp;sr=1-140"/>
  </r>
  <r>
    <x v="998"/>
    <x v="959"/>
    <x v="1"/>
    <n v="1999"/>
    <n v="3999"/>
    <n v="0.5"/>
    <x v="9"/>
    <s v="4.0"/>
    <n v="30254"/>
    <n v="120985746"/>
    <x v="0"/>
    <n v="121016"/>
    <n v="30258"/>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999"/>
    <x v="960"/>
    <x v="1"/>
    <n v="1599"/>
    <n v="3999"/>
    <n v="0.6"/>
    <x v="9"/>
    <s v="4.0"/>
    <n v="30254"/>
    <n v="120985746"/>
    <x v="0"/>
    <n v="121016"/>
    <n v="30258"/>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1000"/>
    <x v="961"/>
    <x v="1"/>
    <n v="8499"/>
    <n v="11999"/>
    <n v="0.28999999999999998"/>
    <x v="5"/>
    <s v="4.0"/>
    <n v="276"/>
    <n v="3311724"/>
    <x v="0"/>
    <n v="1076.3999999999999"/>
    <n v="279.89999999999998"/>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1001"/>
    <x v="962"/>
    <x v="1"/>
    <n v="7998"/>
    <n v="11999"/>
    <n v="0.33"/>
    <x v="10"/>
    <s v="4.0"/>
    <n v="125"/>
    <n v="1499875"/>
    <x v="0"/>
    <n v="475"/>
    <n v="128.80000000000001"/>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1002"/>
    <x v="963"/>
    <x v="2"/>
    <n v="3290"/>
    <n v="5799"/>
    <n v="0.43"/>
    <x v="2"/>
    <s v="5.0"/>
    <n v="168"/>
    <n v="974232"/>
    <x v="0"/>
    <n v="722.4"/>
    <n v="172.3"/>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
    <s v="https://m.media-amazon.com/images/I/31hQyi26uAL._SX300_SY300_QL70_FMwebp_.jpg"/>
    <s v="https://www.amazon.in/AGARO-Ultrasonic-Humidifier-4-5Litres-Adjustable/dp/B09P182Z2H/ref=sr_1_441?qid=1672923614&amp;s=kitchen&amp;sr=1-441"/>
  </r>
  <r>
    <x v="1003"/>
    <x v="964"/>
    <x v="1"/>
    <n v="2499"/>
    <n v="4999"/>
    <n v="0.5"/>
    <x v="5"/>
    <s v="4.0"/>
    <n v="7571"/>
    <n v="37847429"/>
    <x v="0"/>
    <n v="29526.899999999998"/>
    <n v="7574.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1004"/>
    <x v="965"/>
    <x v="2"/>
    <n v="998"/>
    <n v="2999"/>
    <n v="0.67"/>
    <x v="11"/>
    <s v="5.0"/>
    <n v="9"/>
    <n v="26991"/>
    <x v="0"/>
    <n v="41.4"/>
    <n v="13.6"/>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005"/>
    <x v="966"/>
    <x v="0"/>
    <n v="1890"/>
    <n v="5490"/>
    <n v="0.66"/>
    <x v="0"/>
    <s v="5.0"/>
    <n v="10976"/>
    <n v="60258240"/>
    <x v="0"/>
    <n v="45001.599999999999"/>
    <n v="10980.1"/>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
    <s v="https://m.media-amazon.com/images/W/WEBP_402378-T1/images/I/31psvbJkfOL._SY300_SX300_QL70_FMwebp_.jpg"/>
    <s v="https://www.amazon.in/Lenovo-Megapixel-Ultra-Wide-Rotation-Plug-n-Play/dp/B09P22HXH6/ref=sr_1_323?qid=1672903011&amp;s=computers&amp;sr=1-323"/>
  </r>
  <r>
    <x v="1006"/>
    <x v="967"/>
    <x v="0"/>
    <n v="235"/>
    <n v="1599"/>
    <n v="0.85"/>
    <x v="10"/>
    <s v="4.0"/>
    <n v="1173"/>
    <n v="1875627"/>
    <x v="0"/>
    <n v="4457.3999999999996"/>
    <n v="1176.8"/>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
    <s v="https://m.media-amazon.com/images/I/411H6yi-tGL._SX300_SY300_QL70_FMwebp_.jpg"/>
    <s v="https://www.amazon.in/Wembley-LCD-Writing-Tablet-8-5/dp/B09P564ZTJ/ref=sr_1_216?qid=1672903005&amp;s=computers&amp;sr=1-216"/>
  </r>
  <r>
    <x v="1007"/>
    <x v="968"/>
    <x v="1"/>
    <n v="489"/>
    <n v="1999"/>
    <n v="0.76"/>
    <x v="9"/>
    <s v="4.0"/>
    <n v="3626"/>
    <n v="7248374"/>
    <x v="0"/>
    <n v="14504"/>
    <n v="3630"/>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1008"/>
    <x v="969"/>
    <x v="1"/>
    <n v="1369"/>
    <n v="2999"/>
    <n v="0.54"/>
    <x v="13"/>
    <s v="4.0"/>
    <n v="227"/>
    <n v="680773"/>
    <x v="0"/>
    <n v="749.09999999999991"/>
    <n v="230.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1009"/>
    <x v="970"/>
    <x v="2"/>
    <n v="2575"/>
    <n v="6700"/>
    <n v="0.62"/>
    <x v="1"/>
    <s v="5.0"/>
    <n v="611"/>
    <n v="4093700"/>
    <x v="0"/>
    <n v="2566.2000000000003"/>
    <n v="615.20000000000005"/>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
    <s v="https://m.media-amazon.com/images/W/WEBP_402378-T1/images/I/21df9THeM-L._SX300_SY300_QL70_FMwebp_.jpg"/>
    <s v="https://www.amazon.in/Goodscity-Garment-Steamer-Clothes-Steam/dp/B09PDZNSBG/ref=sr_1_351?qid=1672923610&amp;s=kitchen&amp;sr=1-351"/>
  </r>
  <r>
    <x v="1010"/>
    <x v="971"/>
    <x v="1"/>
    <n v="1598"/>
    <n v="2990"/>
    <n v="0.47"/>
    <x v="10"/>
    <s v="4.0"/>
    <n v="11015"/>
    <n v="32934850"/>
    <x v="0"/>
    <n v="41857"/>
    <n v="11018.8"/>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
    <s v="https://m.media-amazon.com/images/I/314g1W9h2rL._SX300_SY300_QL70_FMwebp_.jpg"/>
    <s v="https://www.amazon.in/Airdopes-181-Playtime-Bluetooth-Wireless/dp/B09PL79D2X/ref=sr_1_116?qid=1672903000&amp;s=computers&amp;sr=1-116"/>
  </r>
  <r>
    <x v="1011"/>
    <x v="972"/>
    <x v="1"/>
    <n v="26999"/>
    <n v="42999"/>
    <n v="0.37"/>
    <x v="1"/>
    <s v="5.0"/>
    <n v="1510"/>
    <n v="64928490"/>
    <x v="0"/>
    <n v="6342"/>
    <n v="1514.2"/>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1012"/>
    <x v="973"/>
    <x v="1"/>
    <n v="1999"/>
    <n v="4999"/>
    <n v="0.6"/>
    <x v="5"/>
    <s v="4.0"/>
    <n v="7571"/>
    <n v="37847429"/>
    <x v="0"/>
    <n v="29526.899999999998"/>
    <n v="7574.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1013"/>
    <x v="960"/>
    <x v="1"/>
    <n v="1999"/>
    <n v="3990"/>
    <n v="0.5"/>
    <x v="9"/>
    <s v="4.0"/>
    <n v="30254"/>
    <n v="120713460"/>
    <x v="0"/>
    <n v="121016"/>
    <n v="30258"/>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1014"/>
    <x v="974"/>
    <x v="0"/>
    <n v="249"/>
    <n v="399"/>
    <n v="0.38"/>
    <x v="9"/>
    <s v="4.0"/>
    <n v="6558"/>
    <n v="2616642"/>
    <x v="1"/>
    <n v="26232"/>
    <n v="656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015"/>
    <x v="975"/>
    <x v="0"/>
    <n v="417"/>
    <n v="670"/>
    <n v="0.38"/>
    <x v="5"/>
    <s v="4.0"/>
    <n v="523"/>
    <n v="350410"/>
    <x v="0"/>
    <n v="2039.7"/>
    <n v="526.9"/>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1016"/>
    <x v="976"/>
    <x v="0"/>
    <n v="399"/>
    <n v="1499"/>
    <n v="0.73"/>
    <x v="9"/>
    <s v="4.0"/>
    <n v="691"/>
    <n v="1035809"/>
    <x v="0"/>
    <n v="2764"/>
    <n v="695"/>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1017"/>
    <x v="977"/>
    <x v="1"/>
    <n v="24999"/>
    <n v="31999"/>
    <n v="0.22"/>
    <x v="1"/>
    <s v="5.0"/>
    <n v="34899"/>
    <n v="1116733101"/>
    <x v="0"/>
    <n v="146575.80000000002"/>
    <n v="34903.199999999997"/>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
    <s v="https://m.media-amazon.com/images/I/51F6FClq10L._SX300_SY300_QL70_FMwebp_.jpg"/>
    <s v="https://www.amazon.in/OnePlus-inches-Smart-Android-Black/dp/B09Q5P2MT3/ref=sr_1_100?qid=1672909129&amp;s=electronics&amp;sr=1-100"/>
  </r>
  <r>
    <x v="1018"/>
    <x v="978"/>
    <x v="1"/>
    <n v="15999"/>
    <n v="21999"/>
    <n v="0.27"/>
    <x v="1"/>
    <s v="5.0"/>
    <n v="34899"/>
    <n v="767743101"/>
    <x v="0"/>
    <n v="146575.80000000002"/>
    <n v="34903.199999999997"/>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
    <s v="https://m.media-amazon.com/images/I/512YHGuR4RL._SX300_SY300_QL70_FMwebp_.jpg"/>
    <s v="https://www.amazon.in/OnePlus-inches-Ready-Smart-Android/dp/B09Q5SWVBJ/ref=sr_1_63?qid=1672909126&amp;s=electronics&amp;sr=1-63"/>
  </r>
  <r>
    <x v="1019"/>
    <x v="979"/>
    <x v="0"/>
    <n v="263"/>
    <n v="699"/>
    <n v="0.62"/>
    <x v="0"/>
    <s v="5.0"/>
    <n v="450"/>
    <n v="314550"/>
    <x v="0"/>
    <n v="1844.9999999999998"/>
    <n v="454.1"/>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
    <s v="https://m.media-amazon.com/images/I/41x3iKbD-+L._SX342_SY445_.jpg"/>
    <s v="https://www.amazon.in/Portronics-Konnect-Charge-Charging-Resistant/dp/B09Q8HMKZX/ref=sr_1_74?qid=1672909128&amp;s=electronics&amp;sr=1-74"/>
  </r>
  <r>
    <x v="1020"/>
    <x v="980"/>
    <x v="0"/>
    <n v="249"/>
    <n v="499"/>
    <n v="0.5"/>
    <x v="0"/>
    <s v="5.0"/>
    <n v="1508"/>
    <n v="752492"/>
    <x v="1"/>
    <n v="6182.7999999999993"/>
    <n v="1512.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
    <s v="https://m.media-amazon.com/images/W/WEBP_402378-T1/images/I/41ngtt1EmoL._SX300_SY300_QL70_FMwebp_.jpg"/>
    <s v="https://www.amazon.in/Portronics-Konnect-Charging-Resistant-Braided/dp/B09Q8WQ5QJ/ref=sr_1_244?qid=1672909136&amp;s=electronics&amp;sr=1-244"/>
  </r>
  <r>
    <x v="1021"/>
    <x v="728"/>
    <x v="0"/>
    <n v="399"/>
    <n v="999"/>
    <n v="0.6"/>
    <x v="2"/>
    <s v="5.0"/>
    <n v="2806"/>
    <n v="2803194"/>
    <x v="0"/>
    <n v="12065.8"/>
    <n v="2810.3"/>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22"/>
    <x v="981"/>
    <x v="0"/>
    <n v="399"/>
    <n v="999"/>
    <n v="0.6"/>
    <x v="2"/>
    <s v="5.0"/>
    <n v="2806"/>
    <n v="2803194"/>
    <x v="0"/>
    <n v="12065.8"/>
    <n v="2810.3"/>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023"/>
    <x v="982"/>
    <x v="1"/>
    <n v="12999"/>
    <n v="17999"/>
    <n v="0.28000000000000003"/>
    <x v="0"/>
    <s v="5.0"/>
    <n v="50772"/>
    <n v="913845228"/>
    <x v="0"/>
    <n v="208165.19999999998"/>
    <n v="50776.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s v="https://m.media-amazon.com/images/I/411yU+n3UkL._SY300_SX300_.jpg"/>
    <s v="https://www.amazon.in/Redmi-Storage-Qualcomm%C2%AE-SnapdragonTM-Included/dp/B09QS8V5N8/ref=sr_1_96?qid=1672895770&amp;s=electronics&amp;sr=1-96"/>
  </r>
  <r>
    <x v="1024"/>
    <x v="983"/>
    <x v="1"/>
    <n v="12999"/>
    <n v="18999"/>
    <n v="0.32"/>
    <x v="0"/>
    <s v="5.0"/>
    <n v="50772"/>
    <n v="964617228"/>
    <x v="0"/>
    <n v="208165.19999999998"/>
    <n v="50776.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s v="https://m.media-amazon.com/images/I/4121yWSVFmL._SX300_SY300_QL70_ML2_.jpg"/>
    <s v="https://www.amazon.in/Redmi-Horizon-Qualcomm%C2%AE-SnapdragonTM-Included/dp/B09QS9CWLV/ref=sr_1_382?qid=1672895857&amp;s=electronics&amp;sr=1-382"/>
  </r>
  <r>
    <x v="1025"/>
    <x v="982"/>
    <x v="1"/>
    <n v="12999"/>
    <n v="18999"/>
    <n v="0.32"/>
    <x v="0"/>
    <s v="5.0"/>
    <n v="50772"/>
    <n v="964617228"/>
    <x v="0"/>
    <n v="208165.19999999998"/>
    <n v="50776.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s v="https://m.media-amazon.com/images/I/411yU+n3UkL._SY300_SX300_.jpg"/>
    <s v="https://www.amazon.in/Redmi-Storage-Qualcomm%C2%AE-SnapdragonTM-Included/dp/B09QS9X16F/ref=sr_1_218?qid=1672895814&amp;s=electronics&amp;sr=1-218"/>
  </r>
  <r>
    <x v="1026"/>
    <x v="984"/>
    <x v="1"/>
    <n v="12999"/>
    <n v="18999"/>
    <n v="0.32"/>
    <x v="0"/>
    <s v="5.0"/>
    <n v="50772"/>
    <n v="964617228"/>
    <x v="0"/>
    <n v="208165.19999999998"/>
    <n v="50776.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s v="https://m.media-amazon.com/images/I/4121yWSVFmL._SX300_SY300_QL70_ML2_.jpg"/>
    <s v="https://www.amazon.in/Redmi-Starburst-Qualcomm%C2%AE-SnapdragonTM-Included/dp/B09QS9X9L8/ref=sr_1_199?qid=1672895806&amp;s=electronics&amp;sr=1-199"/>
  </r>
  <r>
    <x v="1027"/>
    <x v="985"/>
    <x v="2"/>
    <n v="1090"/>
    <n v="2999"/>
    <n v="0.64"/>
    <x v="8"/>
    <s v="4.0"/>
    <n v="57"/>
    <n v="170943"/>
    <x v="0"/>
    <n v="199.5"/>
    <n v="60.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028"/>
    <x v="986"/>
    <x v="2"/>
    <n v="1484"/>
    <n v="2499"/>
    <n v="0.41"/>
    <x v="6"/>
    <s v="4.0"/>
    <n v="1067"/>
    <n v="2666433"/>
    <x v="0"/>
    <n v="3947.9"/>
    <n v="1070.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29"/>
    <x v="987"/>
    <x v="0"/>
    <n v="69"/>
    <n v="299"/>
    <n v="0.77"/>
    <x v="2"/>
    <s v="5.0"/>
    <n v="255"/>
    <n v="76245"/>
    <x v="1"/>
    <n v="1096.5"/>
    <n v="259.3"/>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1030"/>
    <x v="988"/>
    <x v="1"/>
    <n v="499"/>
    <n v="1899"/>
    <n v="0.74"/>
    <x v="0"/>
    <s v="5.0"/>
    <n v="412"/>
    <n v="782388"/>
    <x v="0"/>
    <n v="1689.1999999999998"/>
    <n v="416.1"/>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1031"/>
    <x v="989"/>
    <x v="1"/>
    <n v="26999"/>
    <n v="42999"/>
    <n v="0.37"/>
    <x v="1"/>
    <s v="5.0"/>
    <n v="45238"/>
    <n v="1945188762"/>
    <x v="0"/>
    <n v="189999.6"/>
    <n v="45242.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s v="https://m.media-amazon.com/images/W/WEBP_402378-T2/images/I/41w1didcczL._SY300_SX300_QL70_FMwebp_.jpg"/>
    <s v="https://www.amazon.in/Redmi-inches-Ultra-Android-L43R7-7AIN/dp/B09RFC46VP/ref=sr_1_81?qid=1672909128&amp;s=electronics&amp;sr=1-81"/>
  </r>
  <r>
    <x v="1032"/>
    <x v="990"/>
    <x v="1"/>
    <n v="1999"/>
    <n v="7999"/>
    <n v="0.75"/>
    <x v="1"/>
    <s v="5.0"/>
    <n v="31305"/>
    <n v="250408695"/>
    <x v="0"/>
    <n v="131481"/>
    <n v="31309.200000000001"/>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
    <s v="https://m.media-amazon.com/images/W/WEBP_402378-T2/images/I/41W4O2H532L._SX300_SY300_QL70_FMwebp_.jpg"/>
    <s v="https://www.amazon.in/Fire-Boltt-Bluetooth-Smartwatch-Monitoring-Assistant/dp/B09RKFBCV7/ref=sr_1_265?qid=1672903008&amp;s=computers&amp;sr=1-265"/>
  </r>
  <r>
    <x v="1033"/>
    <x v="991"/>
    <x v="1"/>
    <n v="12999"/>
    <n v="15999"/>
    <n v="0.19"/>
    <x v="1"/>
    <s v="5.0"/>
    <n v="13246"/>
    <n v="211922754"/>
    <x v="0"/>
    <n v="55633.200000000004"/>
    <n v="13250.2"/>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
    <s v="https://m.media-amazon.com/images/I/51UzDSGpNWL._SX300_SY300_QL70_ML2_.jpg"/>
    <s v="https://www.amazon.in/realme-Storage-Processor-Triple-Display/dp/B09RMQYHLH/ref=sr_1_52?qid=1672895762&amp;s=electronics&amp;sr=1-52"/>
  </r>
  <r>
    <x v="1034"/>
    <x v="992"/>
    <x v="1"/>
    <n v="499"/>
    <n v="899"/>
    <n v="0.44"/>
    <x v="6"/>
    <s v="4.0"/>
    <n v="185"/>
    <n v="166315"/>
    <x v="0"/>
    <n v="684.5"/>
    <n v="188.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1035"/>
    <x v="993"/>
    <x v="1"/>
    <n v="46999"/>
    <n v="69999"/>
    <n v="0.33"/>
    <x v="2"/>
    <s v="5.0"/>
    <n v="21252"/>
    <n v="1487618748"/>
    <x v="0"/>
    <n v="91383.599999999991"/>
    <n v="21256.3"/>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
    <s v="https://m.media-amazon.com/images/W/WEBP_402378-T2/images/I/41mW+TS5WKL._SY300_SX300_.jpg"/>
    <s v="https://www.amazon.in/138-8-inches-Ultra-Android-L55M6-ES/dp/B09RWQ7YR6/ref=sr_1_499?qid=1672909149&amp;s=electronics&amp;sr=1-499"/>
  </r>
  <r>
    <x v="1036"/>
    <x v="994"/>
    <x v="0"/>
    <n v="399"/>
    <n v="999"/>
    <n v="0.6"/>
    <x v="0"/>
    <s v="5.0"/>
    <n v="1780"/>
    <n v="1778220"/>
    <x v="0"/>
    <n v="7297.9999999999991"/>
    <n v="1784.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
    <s v="https://m.media-amazon.com/images/I/41jlh3c7UbL._SX300_SY300_QL70_FMwebp_.jpg"/>
    <s v="https://www.amazon.in/boAt-A750-Tangle-free-Transmission-Rebellious/dp/B09RWZRCP1/ref=sr_1_83?qid=1672909128&amp;s=electronics&amp;sr=1-83"/>
  </r>
  <r>
    <x v="1037"/>
    <x v="995"/>
    <x v="0"/>
    <n v="399"/>
    <n v="999"/>
    <n v="0.6"/>
    <x v="0"/>
    <s v="5.0"/>
    <n v="1780"/>
    <n v="1778220"/>
    <x v="0"/>
    <n v="7297.9999999999991"/>
    <n v="1784.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
    <s v="https://m.media-amazon.com/images/W/WEBP_402378-T1/images/I/41+3EsgcpzL._SY300_SX300_.jpg"/>
    <s v="https://www.amazon.in/boAt-A750-Resistant-Tangle-free-Transmission/dp/B09RX1FK54/ref=sr_1_126?qid=1672909130&amp;s=electronics&amp;sr=1-126"/>
  </r>
  <r>
    <x v="1038"/>
    <x v="996"/>
    <x v="0"/>
    <n v="199"/>
    <n v="999"/>
    <n v="0.8"/>
    <x v="9"/>
    <s v="4.0"/>
    <n v="576"/>
    <n v="575424"/>
    <x v="0"/>
    <n v="2304"/>
    <n v="58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1039"/>
    <x v="997"/>
    <x v="0"/>
    <n v="129"/>
    <n v="599"/>
    <n v="0.78"/>
    <x v="0"/>
    <s v="5.0"/>
    <n v="265"/>
    <n v="158735"/>
    <x v="0"/>
    <n v="1086.5"/>
    <n v="269.10000000000002"/>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1040"/>
    <x v="998"/>
    <x v="2"/>
    <n v="1799"/>
    <n v="3295"/>
    <n v="0.45"/>
    <x v="10"/>
    <s v="4.0"/>
    <n v="687"/>
    <n v="2263665"/>
    <x v="0"/>
    <n v="2610.6"/>
    <n v="690.8"/>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
    <s v="https://m.media-amazon.com/images/W/WEBP_402378-T1/images/I/41MrcJcvi3L._SX300_SY300_QL70_FMwebp_.jpg"/>
    <s v="https://www.amazon.in/Handheld-Powerful-Filtration-Lightweight-Accessories/dp/B09SDDQQKP/ref=sr_1_343?qid=1672923610&amp;s=kitchen&amp;sr=1-343"/>
  </r>
  <r>
    <x v="1041"/>
    <x v="999"/>
    <x v="2"/>
    <n v="298"/>
    <n v="499"/>
    <n v="0.4"/>
    <x v="4"/>
    <s v="5.0"/>
    <n v="290"/>
    <n v="144710"/>
    <x v="1"/>
    <n v="1276"/>
    <n v="294.39999999999998"/>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42"/>
    <x v="1000"/>
    <x v="1"/>
    <n v="199"/>
    <n v="499"/>
    <n v="0.6"/>
    <x v="7"/>
    <s v="4.0"/>
    <n v="2492"/>
    <n v="1243508"/>
    <x v="1"/>
    <n v="8971.2000000000007"/>
    <n v="2495.6"/>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
    <s v="https://m.media-amazon.com/images/W/WEBP_402378-T1/images/I/31CndDabh2L._SX300_SY300_QL70_FMwebp_.jpg"/>
    <s v="https://www.amazon.in/Zebronics-Zeb-Buds-30-Multifunction-Lightweight/dp/B09SGGRKV8/ref=sr_1_278?qid=1672903008&amp;s=computers&amp;sr=1-278"/>
  </r>
  <r>
    <x v="1043"/>
    <x v="1001"/>
    <x v="1"/>
    <n v="199"/>
    <n v="1899"/>
    <n v="0.9"/>
    <x v="9"/>
    <s v="4.0"/>
    <n v="4740"/>
    <n v="9001260"/>
    <x v="0"/>
    <n v="18960"/>
    <n v="4744"/>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1044"/>
    <x v="1002"/>
    <x v="2"/>
    <n v="1449"/>
    <n v="2349"/>
    <n v="0.38"/>
    <x v="5"/>
    <s v="4.0"/>
    <n v="9019"/>
    <n v="21185631"/>
    <x v="0"/>
    <n v="35174.1"/>
    <n v="9022.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45"/>
    <x v="1003"/>
    <x v="2"/>
    <n v="1547"/>
    <n v="2890"/>
    <n v="0.46"/>
    <x v="5"/>
    <s v="4.0"/>
    <n v="463"/>
    <n v="1338070"/>
    <x v="0"/>
    <n v="1805.7"/>
    <n v="466.9"/>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
    <s v="https://m.media-amazon.com/images/W/WEBP_402378-T2/images/I/418x3St8EAL._SX300_SY300_QL70_FMwebp_.jpg"/>
    <s v="https://www.amazon.in/Swiss-Military-VC03-Wireless-Collection/dp/B09SZ5TWHW/ref=sr_1_242?qid=1672923603&amp;s=kitchen&amp;sr=1-242"/>
  </r>
  <r>
    <x v="1046"/>
    <x v="1004"/>
    <x v="1"/>
    <n v="22999"/>
    <n v="28999"/>
    <n v="0.21"/>
    <x v="5"/>
    <s v="4.0"/>
    <n v="25824"/>
    <n v="748870176"/>
    <x v="0"/>
    <n v="100713.59999999999"/>
    <n v="25827.9"/>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
    <s v="https://m.media-amazon.com/images/I/41iEZV6nKbL._SX300_SY300_QL70_ML2_.jpg"/>
    <s v="https://www.amazon.in/Redmi-Stealth-Additional-Exchange-Included/dp/B09T2S8X9C/ref=sr_1_109?qid=1672895777&amp;s=electronics&amp;sr=1-109"/>
  </r>
  <r>
    <x v="1047"/>
    <x v="1005"/>
    <x v="1"/>
    <n v="20999"/>
    <n v="26999"/>
    <n v="0.22"/>
    <x v="5"/>
    <s v="4.0"/>
    <n v="25824"/>
    <n v="697222176"/>
    <x v="0"/>
    <n v="100713.59999999999"/>
    <n v="25827.9"/>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
    <s v="https://m.media-amazon.com/images/I/410TBgL2KXL._SX300_SY300_QL70_ML2_.jpg"/>
    <s v="https://www.amazon.in/Redmi-Phantom-Additional-Exchange-Included/dp/B09T2WRLJJ/ref=sr_1_101?qid=1672895777&amp;s=electronics&amp;sr=1-101"/>
  </r>
  <r>
    <x v="1048"/>
    <x v="1006"/>
    <x v="1"/>
    <n v="239"/>
    <n v="599"/>
    <n v="0.6"/>
    <x v="5"/>
    <s v="4.0"/>
    <n v="2147"/>
    <n v="1286053"/>
    <x v="0"/>
    <n v="8373.2999999999993"/>
    <n v="2150.9"/>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1049"/>
    <x v="1004"/>
    <x v="1"/>
    <n v="19999"/>
    <n v="24999"/>
    <n v="0.2"/>
    <x v="5"/>
    <s v="4.0"/>
    <n v="25824"/>
    <n v="645574176"/>
    <x v="0"/>
    <n v="100713.59999999999"/>
    <n v="25827.9"/>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
    <s v="https://m.media-amazon.com/images/I/41iEZV6nKbL._SX300_SY300_QL70_ML2_.jpg"/>
    <s v="https://www.amazon.in/Redmi-Stealth-Additional-Exchange-Included/dp/B09T39K9YL/ref=sr_1_56?qid=1672895762&amp;s=electronics&amp;sr=1-56"/>
  </r>
  <r>
    <x v="1050"/>
    <x v="1007"/>
    <x v="0"/>
    <n v="1399"/>
    <n v="2498"/>
    <n v="0.44"/>
    <x v="1"/>
    <s v="5.0"/>
    <n v="33717"/>
    <n v="84225066"/>
    <x v="0"/>
    <n v="141611.4"/>
    <n v="33721.19999999999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
    <s v="https://m.media-amazon.com/images/W/WEBP_402378-T1/images/I/415yl0HeDQL._SY300_SX300_QL70_FMwebp_.jpg"/>
    <s v="https://www.amazon.in/Dell-Wireless-Keyboard-Mouse-Spill-Resistant/dp/B09T3H12GV/ref=sr_1_40?qid=1672902996&amp;s=computers&amp;sr=1-40"/>
  </r>
  <r>
    <x v="1051"/>
    <x v="1008"/>
    <x v="1"/>
    <n v="18990"/>
    <n v="40990"/>
    <n v="0.54"/>
    <x v="1"/>
    <s v="5.0"/>
    <n v="6659"/>
    <n v="272952410"/>
    <x v="0"/>
    <n v="27967.800000000003"/>
    <n v="6663.2"/>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
    <s v="https://m.media-amazon.com/images/W/WEBP_402378-T1/images/I/41mMrtrwgyL._SY300_SX300_QL70_FMwebp_.jpg"/>
    <s v="https://www.amazon.in/TCL-inches-Certified-Android-40S6505/dp/B09T3KB6JZ/ref=sr_1_103?qid=1672909129&amp;s=electronics&amp;sr=1-103"/>
  </r>
  <r>
    <x v="1052"/>
    <x v="1009"/>
    <x v="1"/>
    <n v="5998"/>
    <n v="7999"/>
    <n v="0.25"/>
    <x v="1"/>
    <s v="5.0"/>
    <n v="30355"/>
    <n v="242809645"/>
    <x v="0"/>
    <n v="127491"/>
    <n v="30359.200000000001"/>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
    <s v="https://m.media-amazon.com/images/W/WEBP_402378-T1/images/I/41eEK+FeFyL._SY300_SX300_.jpg"/>
    <s v="https://www.amazon.in/Amazfit-Version-Always-Display-Monitoring/dp/B09TBCVJS3/ref=sr_1_403?qid=1672903014&amp;s=computers&amp;sr=1-403"/>
  </r>
  <r>
    <x v="1053"/>
    <x v="1010"/>
    <x v="0"/>
    <n v="1709"/>
    <n v="4000"/>
    <n v="0.56999999999999995"/>
    <x v="4"/>
    <s v="5.0"/>
    <n v="3029"/>
    <n v="12116000"/>
    <x v="0"/>
    <n v="13327.6"/>
    <n v="3033.4"/>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1054"/>
    <x v="1011"/>
    <x v="1"/>
    <n v="199"/>
    <n v="1099"/>
    <n v="0.82"/>
    <x v="9"/>
    <s v="4.0"/>
    <n v="3197"/>
    <n v="3513503"/>
    <x v="0"/>
    <n v="12788"/>
    <n v="3201"/>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1055"/>
    <x v="1012"/>
    <x v="1"/>
    <n v="399"/>
    <n v="1999"/>
    <n v="0.8"/>
    <x v="3"/>
    <s v="5.0"/>
    <n v="505"/>
    <n v="1009495"/>
    <x v="0"/>
    <n v="2272.5"/>
    <n v="50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056"/>
    <x v="1013"/>
    <x v="1"/>
    <n v="16999"/>
    <n v="24999"/>
    <n v="0.32"/>
    <x v="0"/>
    <s v="5.0"/>
    <n v="22318"/>
    <n v="557927682"/>
    <x v="0"/>
    <n v="91503.799999999988"/>
    <n v="22322.1"/>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
    <s v="https://m.media-amazon.com/images/I/419KF2t1nML._SX300_SY300_QL70_ML2_.jpg"/>
    <s v="https://www.amazon.in/Samsung-Storage-6000mAh-Purchased-Separately/dp/B09TWH8YHM/ref=sr_1_35?qid=1672895755&amp;s=electronics&amp;sr=1-35"/>
  </r>
  <r>
    <x v="1057"/>
    <x v="1014"/>
    <x v="1"/>
    <n v="18499"/>
    <n v="25999"/>
    <n v="0.28999999999999998"/>
    <x v="0"/>
    <s v="5.0"/>
    <n v="22318"/>
    <n v="580245682"/>
    <x v="0"/>
    <n v="91503.799999999988"/>
    <n v="22322.1"/>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
    <s v="https://m.media-amazon.com/images/I/41t61osAZHL._SX300_SY300_QL70_ML2_.jpg"/>
    <s v="https://www.amazon.in/Samsung-Mystique-Storage-Purchased-Separately/dp/B09TWHTBKQ/ref=sr_1_30?qid=1672895755&amp;s=electronics&amp;sr=1-30"/>
  </r>
  <r>
    <x v="1058"/>
    <x v="1015"/>
    <x v="1"/>
    <n v="1289"/>
    <n v="2499"/>
    <n v="0.48"/>
    <x v="13"/>
    <s v="4.0"/>
    <n v="73"/>
    <n v="182427"/>
    <x v="0"/>
    <n v="240.89999999999998"/>
    <n v="76.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
    <s v="https://m.media-amazon.com/images/I/31jcyZIAWWL._SX300_SY300_QL70_FMwebp_.jpg"/>
    <s v="https://www.amazon.in/V-smash-Firestick-Remote/dp/B09TY4MSH3/ref=sr_1_453?qid=1672909146&amp;s=electronics&amp;sr=1-453"/>
  </r>
  <r>
    <x v="1059"/>
    <x v="1016"/>
    <x v="1"/>
    <n v="1499"/>
    <n v="6990"/>
    <n v="0.79"/>
    <x v="5"/>
    <s v="4.0"/>
    <n v="21796"/>
    <n v="152354040"/>
    <x v="0"/>
    <n v="85004.4"/>
    <n v="21799.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1060"/>
    <x v="1017"/>
    <x v="1"/>
    <n v="1499"/>
    <n v="6990"/>
    <n v="0.79"/>
    <x v="5"/>
    <s v="4.0"/>
    <n v="21796"/>
    <n v="152354040"/>
    <x v="0"/>
    <n v="85004.4"/>
    <n v="21799.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1061"/>
    <x v="1017"/>
    <x v="1"/>
    <n v="1499"/>
    <n v="6990"/>
    <n v="0.79"/>
    <x v="5"/>
    <s v="4.0"/>
    <n v="21796"/>
    <n v="152354040"/>
    <x v="0"/>
    <n v="85004.4"/>
    <n v="21799.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1062"/>
    <x v="1018"/>
    <x v="1"/>
    <n v="1299"/>
    <n v="1599"/>
    <n v="0.19"/>
    <x v="9"/>
    <s v="4.0"/>
    <n v="128311"/>
    <n v="205169289"/>
    <x v="0"/>
    <n v="513244"/>
    <n v="128315"/>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1063"/>
    <x v="1019"/>
    <x v="1"/>
    <n v="1299"/>
    <n v="1599"/>
    <n v="0.19"/>
    <x v="9"/>
    <s v="4.0"/>
    <n v="128311"/>
    <n v="205169289"/>
    <x v="0"/>
    <n v="513244"/>
    <n v="128315"/>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1064"/>
    <x v="1020"/>
    <x v="0"/>
    <n v="469"/>
    <n v="1499"/>
    <n v="0.69"/>
    <x v="0"/>
    <s v="5.0"/>
    <n v="352"/>
    <n v="527648"/>
    <x v="0"/>
    <n v="1443.1999999999998"/>
    <n v="356.1"/>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s v="https://m.media-amazon.com/images/W/WEBP_402378-T2/images/I/41t4-FpawsL._SX300_SY300_QL70_FMwebp_.jpg"/>
    <s v="https://www.amazon.in/Portronics-Ruffpad-Re-Writable-Writing-Battery/dp/B09VC2D2WG/ref=sr_1_283?qid=1672903008&amp;s=computers&amp;sr=1-283"/>
  </r>
  <r>
    <x v="1065"/>
    <x v="1021"/>
    <x v="1"/>
    <n v="29999"/>
    <n v="39999"/>
    <n v="0.25"/>
    <x v="1"/>
    <s v="5.0"/>
    <n v="7298"/>
    <n v="291912702"/>
    <x v="0"/>
    <n v="30651.600000000002"/>
    <n v="7302.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
    <s v="https://m.media-amazon.com/images/W/WEBP_402378-T2/images/I/51ovMTXv9RL._SX300_SY300_QL70_FMwebp_.jpg"/>
    <s v="https://www.amazon.in/OnePlus-43-inches-Android-Pro/dp/B09VCHLSJF/ref=sr_1_94?qid=1672909128&amp;s=electronics&amp;sr=1-94"/>
  </r>
  <r>
    <x v="1066"/>
    <x v="1022"/>
    <x v="1"/>
    <n v="219"/>
    <n v="499"/>
    <n v="0.56000000000000005"/>
    <x v="4"/>
    <s v="5.0"/>
    <n v="14"/>
    <n v="6986"/>
    <x v="1"/>
    <n v="61.600000000000009"/>
    <n v="18.399999999999999"/>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1067"/>
    <x v="1023"/>
    <x v="2"/>
    <n v="1349"/>
    <n v="1850"/>
    <n v="0.27"/>
    <x v="4"/>
    <s v="5.0"/>
    <n v="638"/>
    <n v="1180300"/>
    <x v="0"/>
    <n v="2807.2000000000003"/>
    <n v="642.4"/>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
    <s v="https://m.media-amazon.com/images/W/WEBP_402378-T1/images/I/31qaROshXhL._SX300_SY300_QL70_FMwebp_.jpg"/>
    <s v="https://www.amazon.in/Tesora-Electric-Stainless-Protection-White/dp/B09VGS66FV/ref=sr_1_266?qid=1672923605&amp;s=kitchen&amp;sr=1-266"/>
  </r>
  <r>
    <x v="1068"/>
    <x v="1024"/>
    <x v="0"/>
    <n v="119"/>
    <n v="299"/>
    <n v="0.6"/>
    <x v="10"/>
    <s v="4.0"/>
    <n v="51"/>
    <n v="15249"/>
    <x v="1"/>
    <n v="193.79999999999998"/>
    <n v="54.8"/>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1069"/>
    <x v="1025"/>
    <x v="2"/>
    <n v="4789"/>
    <n v="8990"/>
    <n v="0.47"/>
    <x v="2"/>
    <s v="5.0"/>
    <n v="1017"/>
    <n v="9142830"/>
    <x v="0"/>
    <n v="4373.0999999999995"/>
    <n v="1021.3"/>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
    <s v="https://m.media-amazon.com/images/W/WEBP_402378-T1/images/I/416t5HILjUL._SX300_SY300_QL70_FMwebp_.jpg"/>
    <s v="https://www.amazon.in/Supreme-Pressure-Portable-Cleaning-Purpose/dp/B09VKWGZD7/ref=sr_1_102?qid=1672923596&amp;s=kitchen&amp;sr=1-102"/>
  </r>
  <r>
    <x v="1070"/>
    <x v="1026"/>
    <x v="2"/>
    <n v="2399"/>
    <n v="4200"/>
    <n v="0.43"/>
    <x v="10"/>
    <s v="4.0"/>
    <n v="397"/>
    <n v="1667400"/>
    <x v="0"/>
    <n v="1508.6"/>
    <n v="400.8"/>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071"/>
    <x v="1027"/>
    <x v="2"/>
    <n v="697"/>
    <n v="1499"/>
    <n v="0.54"/>
    <x v="10"/>
    <s v="4.0"/>
    <n v="144"/>
    <n v="215856"/>
    <x v="0"/>
    <n v="547.19999999999993"/>
    <n v="147.80000000000001"/>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072"/>
    <x v="1028"/>
    <x v="0"/>
    <n v="199"/>
    <n v="999"/>
    <n v="0.8"/>
    <x v="0"/>
    <s v="5.0"/>
    <n v="425"/>
    <n v="424575"/>
    <x v="0"/>
    <n v="1742.4999999999998"/>
    <n v="429.1"/>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1073"/>
    <x v="1029"/>
    <x v="1"/>
    <n v="99"/>
    <n v="499"/>
    <n v="0.8"/>
    <x v="0"/>
    <s v="5.0"/>
    <n v="2451"/>
    <n v="1223049"/>
    <x v="1"/>
    <n v="10049.099999999999"/>
    <n v="245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1074"/>
    <x v="1030"/>
    <x v="0"/>
    <n v="970"/>
    <n v="1999"/>
    <n v="0.51"/>
    <x v="4"/>
    <s v="5.0"/>
    <n v="184"/>
    <n v="367816"/>
    <x v="0"/>
    <n v="809.6"/>
    <n v="18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1075"/>
    <x v="1031"/>
    <x v="2"/>
    <n v="759"/>
    <n v="1999"/>
    <n v="0.62"/>
    <x v="2"/>
    <s v="5.0"/>
    <n v="532"/>
    <n v="1063468"/>
    <x v="0"/>
    <n v="2287.6"/>
    <n v="536.29999999999995"/>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
    <s v="https://m.media-amazon.com/images/W/WEBP_402378-T2/images/I/41HoeX-PcDL._SY445_SX342_QL70_FMwebp_.jpg"/>
    <s v="https://www.amazon.in/Themisto-TH-WS20-Digital-Weighing-Stainless/dp/B09W9V2PXG/ref=sr_1_420?qid=1672923613&amp;s=kitchen&amp;sr=1-420"/>
  </r>
  <r>
    <x v="1076"/>
    <x v="1032"/>
    <x v="2"/>
    <n v="1799"/>
    <n v="2599"/>
    <n v="0.31"/>
    <x v="7"/>
    <s v="4.0"/>
    <n v="771"/>
    <n v="2003829"/>
    <x v="0"/>
    <n v="2775.6"/>
    <n v="774.6"/>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
    <s v="https://m.media-amazon.com/images/W/WEBP_402378-T1/images/I/41YFjcEIwWL._SX300_SY300_QL70_FMwebp_.jpg"/>
    <s v="https://www.amazon.in/Cordless-resistant-soleplate-Vertical-Horizontal/dp/B09WF4Q7B3/ref=sr_1_463?qid=1672923615&amp;s=kitchen&amp;sr=1-463"/>
  </r>
  <r>
    <x v="1077"/>
    <x v="1033"/>
    <x v="2"/>
    <n v="2599"/>
    <n v="4400"/>
    <n v="0.41"/>
    <x v="0"/>
    <s v="5.0"/>
    <n v="14947"/>
    <n v="65766800"/>
    <x v="0"/>
    <n v="61282.7"/>
    <n v="14951.1"/>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
    <s v="https://m.media-amazon.com/images/I/31yPDf0htkL._SX300_SY300_QL70_FMwebp_.jpg"/>
    <s v="https://www.amazon.in/Crompton-InstaBliss-Instant-Heater-Advanced/dp/B09WMTJPG7/ref=sr_1_153?qid=1672923598&amp;s=kitchen&amp;sr=1-153"/>
  </r>
  <r>
    <x v="1078"/>
    <x v="1034"/>
    <x v="1"/>
    <n v="77990"/>
    <n v="139900"/>
    <n v="0.44"/>
    <x v="18"/>
    <s v="5.0"/>
    <n v="5935"/>
    <n v="830306500"/>
    <x v="0"/>
    <n v="27894.5"/>
    <n v="5939.7"/>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
    <s v="https://m.media-amazon.com/images/I/51uVckL1jRL._SY300_SX300_QL70_FMwebp_.jpg"/>
    <s v="https://www.amazon.in/Sony-Bravia-inches-Google-KD-65X74K/dp/B09WN3SRC7/ref=sr_1_291?qid=1672909138&amp;s=electronics&amp;sr=1-291"/>
  </r>
  <r>
    <x v="1079"/>
    <x v="1035"/>
    <x v="1"/>
    <n v="34999"/>
    <n v="38999"/>
    <n v="0.1"/>
    <x v="1"/>
    <s v="5.0"/>
    <n v="11029"/>
    <n v="430119971"/>
    <x v="0"/>
    <n v="46321.8"/>
    <n v="11033.2"/>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
    <s v="https://m.media-amazon.com/images/I/41pQ4gJMwEL._SX300_SY300_QL70_ML2_.jpg"/>
    <s v="https://www.amazon.in/OnePlus-Forest-Green-Storage-SuperVOOC/dp/B09WRMNJ9G/ref=sr_1_79?qid=1672895770&amp;s=electronics&amp;sr=1-79"/>
  </r>
  <r>
    <x v="1080"/>
    <x v="1036"/>
    <x v="1"/>
    <n v="9999"/>
    <n v="27990"/>
    <n v="0.64"/>
    <x v="1"/>
    <s v="5.0"/>
    <n v="1269"/>
    <n v="35519310"/>
    <x v="0"/>
    <n v="5329.8"/>
    <n v="1273.2"/>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081"/>
    <x v="1037"/>
    <x v="2"/>
    <n v="1299"/>
    <n v="3500"/>
    <n v="0.63"/>
    <x v="10"/>
    <s v="4.0"/>
    <n v="44050"/>
    <n v="154175000"/>
    <x v="0"/>
    <n v="167390"/>
    <n v="44053.8"/>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1082"/>
    <x v="1038"/>
    <x v="2"/>
    <n v="229"/>
    <n v="499"/>
    <n v="0.54"/>
    <x v="8"/>
    <s v="4.0"/>
    <n v="185"/>
    <n v="92315"/>
    <x v="1"/>
    <n v="647.5"/>
    <n v="18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083"/>
    <x v="1039"/>
    <x v="1"/>
    <n v="1599"/>
    <n v="3490"/>
    <n v="0.54"/>
    <x v="6"/>
    <s v="4.0"/>
    <n v="676"/>
    <n v="2359240"/>
    <x v="0"/>
    <n v="2501.2000000000003"/>
    <n v="679.7"/>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s v="https://m.media-amazon.com/images/W/WEBP_402378-T1/images/I/41akwKtryWL._SX300_SY300_QL70_FMwebp_.jpg"/>
    <s v="https://www.amazon.in/boAt-Airdopes-191G-Wireless-Appealing/dp/B09X76VL5L/ref=sr_1_301?qid=1672903010&amp;s=computers&amp;sr=1-301"/>
  </r>
  <r>
    <x v="1084"/>
    <x v="1040"/>
    <x v="0"/>
    <n v="179"/>
    <n v="299"/>
    <n v="0.4"/>
    <x v="5"/>
    <s v="4.0"/>
    <n v="81"/>
    <n v="24219"/>
    <x v="1"/>
    <n v="315.89999999999998"/>
    <n v="84.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085"/>
    <x v="1041"/>
    <x v="1"/>
    <n v="939"/>
    <n v="1800"/>
    <n v="0.48"/>
    <x v="3"/>
    <s v="5.0"/>
    <n v="205052"/>
    <n v="369093600"/>
    <x v="0"/>
    <n v="922734"/>
    <n v="205056.5"/>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1086"/>
    <x v="1042"/>
    <x v="2"/>
    <n v="179"/>
    <n v="799"/>
    <n v="0.78"/>
    <x v="8"/>
    <s v="4.0"/>
    <n v="132"/>
    <n v="105468"/>
    <x v="0"/>
    <n v="462"/>
    <n v="135.5"/>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87"/>
    <x v="1043"/>
    <x v="1"/>
    <n v="8999"/>
    <n v="11999"/>
    <n v="0.25"/>
    <x v="9"/>
    <s v="4.0"/>
    <n v="12796"/>
    <n v="153539204"/>
    <x v="0"/>
    <n v="51184"/>
    <n v="1280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1088"/>
    <x v="1043"/>
    <x v="1"/>
    <n v="8999"/>
    <n v="11999"/>
    <n v="0.25"/>
    <x v="9"/>
    <s v="4.0"/>
    <n v="12796"/>
    <n v="153539204"/>
    <x v="0"/>
    <n v="51184"/>
    <n v="1280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1089"/>
    <x v="1044"/>
    <x v="1"/>
    <n v="8999"/>
    <n v="11999"/>
    <n v="0.25"/>
    <x v="9"/>
    <s v="4.0"/>
    <n v="12796"/>
    <n v="153539204"/>
    <x v="0"/>
    <n v="51184"/>
    <n v="1280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1090"/>
    <x v="1045"/>
    <x v="1"/>
    <n v="649"/>
    <n v="999"/>
    <n v="0.35"/>
    <x v="1"/>
    <s v="5.0"/>
    <n v="1315"/>
    <n v="1313685"/>
    <x v="0"/>
    <n v="5523"/>
    <n v="1319.2"/>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s v="https://m.media-amazon.com/images/I/21df1gnW1SL._SX300_SY300_QL70_ML2_.jpg"/>
    <s v="https://www.amazon.in/Xiaomi-22-5W-Fast-Charger-Cable/dp/B09XBJ1CTN/ref=sr_1_93?qid=1672895770&amp;s=electronics&amp;sr=1-93"/>
  </r>
  <r>
    <x v="1091"/>
    <x v="1046"/>
    <x v="2"/>
    <n v="3685"/>
    <n v="5495"/>
    <n v="0.33"/>
    <x v="0"/>
    <s v="5.0"/>
    <n v="290"/>
    <n v="1593550"/>
    <x v="0"/>
    <n v="1189"/>
    <n v="294.10000000000002"/>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092"/>
    <x v="1047"/>
    <x v="1"/>
    <n v="399"/>
    <n v="799"/>
    <n v="0.5"/>
    <x v="2"/>
    <s v="5.0"/>
    <n v="12"/>
    <n v="9588"/>
    <x v="0"/>
    <n v="51.599999999999994"/>
    <n v="16.3"/>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093"/>
    <x v="1048"/>
    <x v="1"/>
    <n v="23999"/>
    <n v="32999"/>
    <n v="0.27"/>
    <x v="5"/>
    <s v="4.0"/>
    <n v="8866"/>
    <n v="292569134"/>
    <x v="0"/>
    <n v="34577.4"/>
    <n v="8869.9"/>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
    <s v="https://m.media-amazon.com/images/I/418vxJS4AML._SX300_SY300_QL70_ML2_.jpg"/>
    <s v="https://www.amazon.in/Samsung-Storage-sAmoled-Purchased-Separately/dp/B09XJ5LD6L/ref=sr_1_333?qid=1672895842&amp;s=electronics&amp;sr=1-333"/>
  </r>
  <r>
    <x v="1094"/>
    <x v="1049"/>
    <x v="2"/>
    <n v="2092"/>
    <n v="4600"/>
    <n v="0.55000000000000004"/>
    <x v="2"/>
    <s v="5.0"/>
    <n v="562"/>
    <n v="2585200"/>
    <x v="0"/>
    <n v="2416.6"/>
    <n v="566.29999999999995"/>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
    <s v="https://m.media-amazon.com/images/I/41iHB-nmy8L._SX300_SY300_QL70_FMwebp_.jpg"/>
    <s v="https://www.amazon.in/SM1301-Sandwich-Detachable-Plates-Waffle/dp/B09XRBJ94N/ref=sr_1_300?qid=1672923607&amp;s=kitchen&amp;sr=1-300"/>
  </r>
  <r>
    <x v="1095"/>
    <x v="1050"/>
    <x v="2"/>
    <n v="2669"/>
    <n v="3199"/>
    <n v="0.17"/>
    <x v="5"/>
    <s v="4.0"/>
    <n v="260"/>
    <n v="831740"/>
    <x v="0"/>
    <n v="1014"/>
    <n v="263.89999999999998"/>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
    <s v="https://m.media-amazon.com/images/I/41R4IgGsMaL._SX300_SY300_QL70_FMwebp_.jpg"/>
    <s v="https://www.amazon.in/FYA-Handheld-Cordless-Wireless-Rechargeable/dp/B09XTQFFCG/ref=sr_1_421?qid=1672923613&amp;s=kitchen&amp;sr=1-421"/>
  </r>
  <r>
    <x v="1096"/>
    <x v="1051"/>
    <x v="0"/>
    <n v="449"/>
    <n v="999"/>
    <n v="0.55000000000000004"/>
    <x v="9"/>
    <s v="4.0"/>
    <n v="2102"/>
    <n v="2099898"/>
    <x v="0"/>
    <n v="8408"/>
    <n v="2106"/>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1097"/>
    <x v="1052"/>
    <x v="0"/>
    <n v="26999"/>
    <n v="37999"/>
    <n v="0.28999999999999998"/>
    <x v="11"/>
    <s v="5.0"/>
    <n v="2886"/>
    <n v="109665114"/>
    <x v="0"/>
    <n v="13275.599999999999"/>
    <n v="2890.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
    <s v="https://m.media-amazon.com/images/I/31jUKdJdjHL._SX300_SY300_QL70_FMwebp_.jpg"/>
    <s v="https://www.amazon.in/Snapdragon-Resolution-Refresh-27-81Cm-Display/dp/B09XXZXQC1/ref=sr_1_437?qid=1672903017&amp;s=computers&amp;sr=1-437"/>
  </r>
  <r>
    <x v="1098"/>
    <x v="1029"/>
    <x v="1"/>
    <n v="99"/>
    <n v="499"/>
    <n v="0.8"/>
    <x v="0"/>
    <s v="5.0"/>
    <n v="2451"/>
    <n v="1223049"/>
    <x v="1"/>
    <n v="10049.099999999999"/>
    <n v="245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1099"/>
    <x v="1053"/>
    <x v="2"/>
    <n v="2033"/>
    <n v="4295"/>
    <n v="0.53"/>
    <x v="12"/>
    <s v="4.0"/>
    <n v="422"/>
    <n v="1812490"/>
    <x v="0"/>
    <n v="1434.8"/>
    <n v="425.4"/>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100"/>
    <x v="1054"/>
    <x v="2"/>
    <n v="809"/>
    <n v="1545"/>
    <n v="0.48"/>
    <x v="6"/>
    <s v="4.0"/>
    <n v="976"/>
    <n v="1507920"/>
    <x v="0"/>
    <n v="3611.2000000000003"/>
    <n v="979.7"/>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1101"/>
    <x v="1055"/>
    <x v="1"/>
    <n v="1299"/>
    <n v="3499"/>
    <n v="0.63"/>
    <x v="5"/>
    <s v="4.0"/>
    <n v="12452"/>
    <n v="43569548"/>
    <x v="0"/>
    <n v="48562.799999999996"/>
    <n v="12455.9"/>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
    <s v="https://m.media-amazon.com/images/I/31YW3+kpZQL._SY300_SX300_.jpg"/>
    <s v="https://www.amazon.in/Noise-Bluetooth-Wireless-30-Hours-Instacharge/dp/B09Y5MP7C4/ref=sr_1_132?qid=1672903001&amp;s=computers&amp;sr=1-132"/>
  </r>
  <r>
    <x v="1102"/>
    <x v="1018"/>
    <x v="1"/>
    <n v="1324"/>
    <n v="1699"/>
    <n v="0.22"/>
    <x v="9"/>
    <s v="4.0"/>
    <n v="128311"/>
    <n v="218000389"/>
    <x v="0"/>
    <n v="513244"/>
    <n v="128315"/>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1103"/>
    <x v="1019"/>
    <x v="1"/>
    <n v="1324"/>
    <n v="1699"/>
    <n v="0.22"/>
    <x v="9"/>
    <s v="4.0"/>
    <n v="128311"/>
    <n v="218000389"/>
    <x v="0"/>
    <n v="513244"/>
    <n v="128315"/>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1104"/>
    <x v="1056"/>
    <x v="1"/>
    <n v="246"/>
    <n v="600"/>
    <n v="0.59"/>
    <x v="1"/>
    <s v="5.0"/>
    <n v="143"/>
    <n v="85800"/>
    <x v="0"/>
    <n v="600.6"/>
    <n v="147.19999999999999"/>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1105"/>
    <x v="1057"/>
    <x v="1"/>
    <n v="15990"/>
    <n v="23990"/>
    <n v="0.33"/>
    <x v="2"/>
    <s v="5.0"/>
    <n v="1035"/>
    <n v="24829650"/>
    <x v="0"/>
    <n v="4450.5"/>
    <n v="1039.3"/>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s v="https://m.media-amazon.com/images/W/WEBP_402378-T1/images/I/41WD+zBGibL._SY300_SX300_.jpg"/>
    <s v="https://www.amazon.in/LG-inches-Ready-32LQ576BPSA-Ceramic/dp/B09YL9SN9B/ref=sr_1_125?qid=1672909130&amp;s=electronics&amp;sr=1-125"/>
  </r>
  <r>
    <x v="1106"/>
    <x v="1058"/>
    <x v="1"/>
    <n v="1599"/>
    <n v="2790"/>
    <n v="0.43"/>
    <x v="7"/>
    <s v="4.0"/>
    <n v="2272"/>
    <n v="6338880"/>
    <x v="0"/>
    <n v="8179.2"/>
    <n v="2275.6"/>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
    <s v="https://m.media-amazon.com/images/I/31lF-FdlrHL._SX300_SY300_QL70_FMwebp_.jpg"/>
    <s v="https://www.amazon.in/Sony-Headphones-Customizable-Equalizer-DSEE-Upscale/dp/B09YLFHFDW/ref=sr_1_325?qid=1672903011&amp;s=computers&amp;sr=1-325"/>
  </r>
  <r>
    <x v="1107"/>
    <x v="1059"/>
    <x v="2"/>
    <n v="9199"/>
    <n v="18000"/>
    <n v="0.49"/>
    <x v="9"/>
    <s v="4.0"/>
    <n v="16020"/>
    <n v="288360000"/>
    <x v="0"/>
    <n v="64080"/>
    <n v="16024"/>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s v="https://m.media-amazon.com/images/I/31Anei7Di0L._SX300_SY300_QL70_FMwebp_.jpg"/>
    <s v="https://www.amazon.in/Aquaguard-purification-municipal-Eureka-Forbes/dp/B09YLWT89W/ref=sr_1_263?qid=1672923605&amp;s=kitchen&amp;sr=1-263"/>
  </r>
  <r>
    <x v="1108"/>
    <x v="1060"/>
    <x v="0"/>
    <n v="179"/>
    <n v="399"/>
    <n v="0.55000000000000004"/>
    <x v="9"/>
    <s v="4.0"/>
    <n v="1423"/>
    <n v="567777"/>
    <x v="1"/>
    <n v="5692"/>
    <n v="142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1109"/>
    <x v="1060"/>
    <x v="0"/>
    <n v="179"/>
    <n v="399"/>
    <n v="0.55000000000000004"/>
    <x v="9"/>
    <s v="4.0"/>
    <n v="1423"/>
    <n v="567777"/>
    <x v="1"/>
    <n v="5692"/>
    <n v="142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1110"/>
    <x v="1061"/>
    <x v="0"/>
    <n v="149"/>
    <n v="399"/>
    <n v="0.63"/>
    <x v="9"/>
    <s v="4.0"/>
    <n v="1423"/>
    <n v="567777"/>
    <x v="1"/>
    <n v="5692"/>
    <n v="142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111"/>
    <x v="1062"/>
    <x v="1"/>
    <n v="2199"/>
    <n v="9999"/>
    <n v="0.78"/>
    <x v="1"/>
    <s v="5.0"/>
    <n v="29472"/>
    <n v="294690528"/>
    <x v="0"/>
    <n v="123782.40000000001"/>
    <n v="29476.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
    <s v="https://m.media-amazon.com/images/I/41vMaBVWDjL._SX300_SY300_QL70_ML2_.jpg"/>
    <s v="https://www.amazon.in/Fire-Boltt-Smartwatch-Bluetooth-Calling-Assistance/dp/B09YV3K34W/ref=sr_1_168?qid=1672895791&amp;s=electronics&amp;sr=1-168"/>
  </r>
  <r>
    <x v="1112"/>
    <x v="1063"/>
    <x v="1"/>
    <n v="1499"/>
    <n v="7999"/>
    <n v="0.81"/>
    <x v="1"/>
    <s v="5.0"/>
    <n v="22638"/>
    <n v="181081362"/>
    <x v="0"/>
    <n v="95079.6"/>
    <n v="22642.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
    <s v="https://m.media-amazon.com/images/I/41GwFR981CL._SX300_SY300_QL70_ML2_.jpg"/>
    <s v="https://www.amazon.in/Fire-Boltt-Ninja-Smartwatch-Sports-Tracking/dp/B09YV42QHZ/ref=sr_1_408?qid=1672895864&amp;s=electronics&amp;sr=1-408"/>
  </r>
  <r>
    <x v="1113"/>
    <x v="1064"/>
    <x v="1"/>
    <n v="1499"/>
    <n v="9999"/>
    <n v="0.85"/>
    <x v="1"/>
    <s v="5.0"/>
    <n v="22638"/>
    <n v="226357362"/>
    <x v="0"/>
    <n v="95079.6"/>
    <n v="22642.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
    <s v="https://m.media-amazon.com/images/I/41-IPkI1Y5L._SX300_SY300_QL70_ML2_.jpg"/>
    <s v="https://www.amazon.in/Fire-Boltt-Smartwatch-Sports-Tracking-Silver/dp/B09YV463SW/ref=sr_1_242?qid=1672895821&amp;s=electronics&amp;sr=1-242"/>
  </r>
  <r>
    <x v="1114"/>
    <x v="1062"/>
    <x v="1"/>
    <n v="2199"/>
    <n v="9999"/>
    <n v="0.78"/>
    <x v="1"/>
    <s v="5.0"/>
    <n v="29471"/>
    <n v="294680529"/>
    <x v="0"/>
    <n v="123778.20000000001"/>
    <n v="29475.20000000000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
    <s v="https://m.media-amazon.com/images/I/41Mce3f9faL._SX300_SY300_QL70_ML2_.jpg"/>
    <s v="https://www.amazon.in/Fire-Boltt-Smartwatch-Bluetooth-Calling-Assistance/dp/B09YV4MW2T/ref=sr_1_34?qid=1672895755&amp;s=electronics&amp;sr=1-34"/>
  </r>
  <r>
    <x v="1115"/>
    <x v="1063"/>
    <x v="1"/>
    <n v="1499"/>
    <n v="7999"/>
    <n v="0.81"/>
    <x v="1"/>
    <s v="5.0"/>
    <n v="22636"/>
    <n v="181065364"/>
    <x v="0"/>
    <n v="95071.2"/>
    <n v="22640.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
    <s v="https://m.media-amazon.com/images/I/41ApzUQQFVL._SX300_SY300_QL70_ML2_.jpg"/>
    <s v="https://www.amazon.in/Fire-Boltt-Ninja-Smartwatch-Sports-Tracking/dp/B09YV4RG4D/ref=sr_1_29?qid=1672895755&amp;s=electronics&amp;sr=1-29"/>
  </r>
  <r>
    <x v="1116"/>
    <x v="1065"/>
    <x v="1"/>
    <n v="2499"/>
    <n v="9999"/>
    <n v="0.75"/>
    <x v="9"/>
    <s v="4.0"/>
    <n v="9090"/>
    <n v="90890910"/>
    <x v="0"/>
    <n v="36360"/>
    <n v="9094"/>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1117"/>
    <x v="1066"/>
    <x v="0"/>
    <n v="599"/>
    <n v="3999"/>
    <n v="0.85"/>
    <x v="5"/>
    <s v="4.0"/>
    <n v="1087"/>
    <n v="4346913"/>
    <x v="0"/>
    <n v="4239.3"/>
    <n v="1090.9000000000001"/>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
    <s v="https://m.media-amazon.com/images/I/315g5ipEPAL._SY300_SX300_QL70_FMwebp_.jpg"/>
    <s v="https://www.amazon.in/Amazon-Basics-Multipurpose-Foldable-Laptop/dp/B09Z28BQZT/ref=sr_1_170?qid=1672903004&amp;s=computers&amp;sr=1-170"/>
  </r>
  <r>
    <x v="1118"/>
    <x v="1067"/>
    <x v="1"/>
    <n v="95"/>
    <n v="499"/>
    <n v="0.81"/>
    <x v="1"/>
    <s v="5.0"/>
    <n v="1949"/>
    <n v="972551"/>
    <x v="1"/>
    <n v="8185.8"/>
    <n v="1953.2"/>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1119"/>
    <x v="1068"/>
    <x v="0"/>
    <n v="269"/>
    <n v="699"/>
    <n v="0.62"/>
    <x v="9"/>
    <s v="4.0"/>
    <n v="93"/>
    <n v="65007"/>
    <x v="0"/>
    <n v="372"/>
    <n v="9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
    <s v="https://m.media-amazon.com/images/I/51ucu0nCeSL._SX300_SY300_QL70_FMwebp_.jpg"/>
    <s v="https://www.amazon.in/Anjaney-Enterprise-Multipurpose-Breakfast-Ergonomic/dp/B09Z7YGV3R/ref=sr_1_287?qid=1672903008&amp;s=computers&amp;sr=1-287"/>
  </r>
  <r>
    <x v="1120"/>
    <x v="1069"/>
    <x v="2"/>
    <n v="2199"/>
    <n v="3895"/>
    <n v="0.44"/>
    <x v="5"/>
    <s v="4.0"/>
    <n v="1085"/>
    <n v="4226075"/>
    <x v="0"/>
    <n v="4231.5"/>
    <n v="1088.9000000000001"/>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121"/>
    <x v="1070"/>
    <x v="0"/>
    <n v="499"/>
    <n v="1000"/>
    <n v="0.5"/>
    <x v="19"/>
    <s v="5.0"/>
    <n v="23"/>
    <n v="23000"/>
    <x v="0"/>
    <n v="115"/>
    <n v="28"/>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s v="https://m.media-amazon.com/images/I/31+Rg6Z46dL._SX300_SY300_.jpg"/>
    <s v="https://www.amazon.in/Wireless-Connection-Battery-Ambidextrous-Suitable/dp/B09ZHCJDP1/ref=sr_1_209?qid=1672903005&amp;s=computers&amp;sr=1-209"/>
  </r>
  <r>
    <x v="1122"/>
    <x v="1071"/>
    <x v="2"/>
    <n v="479"/>
    <n v="1000"/>
    <n v="0.52"/>
    <x v="1"/>
    <s v="5.0"/>
    <n v="1559"/>
    <n v="1559000"/>
    <x v="0"/>
    <n v="6547.8"/>
    <n v="1563.2"/>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123"/>
    <x v="1072"/>
    <x v="1"/>
    <n v="11990"/>
    <n v="31990"/>
    <n v="0.63"/>
    <x v="1"/>
    <s v="5.0"/>
    <n v="64"/>
    <n v="2047360"/>
    <x v="0"/>
    <n v="268.8"/>
    <n v="68.2"/>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1124"/>
    <x v="1073"/>
    <x v="1"/>
    <n v="199"/>
    <n v="499"/>
    <n v="0.6"/>
    <x v="0"/>
    <s v="5.0"/>
    <n v="1786"/>
    <n v="891214"/>
    <x v="1"/>
    <n v="7322.5999999999995"/>
    <n v="1790.1"/>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1125"/>
    <x v="1074"/>
    <x v="1"/>
    <n v="10901"/>
    <n v="30990"/>
    <n v="0.65"/>
    <x v="0"/>
    <s v="5.0"/>
    <n v="398"/>
    <n v="12334020"/>
    <x v="0"/>
    <n v="1631.8"/>
    <n v="402.1"/>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1126"/>
    <x v="1075"/>
    <x v="1"/>
    <n v="2998"/>
    <n v="5999"/>
    <n v="0.5"/>
    <x v="0"/>
    <s v="5.0"/>
    <n v="5179"/>
    <n v="31068821"/>
    <x v="0"/>
    <n v="21233.899999999998"/>
    <n v="5183.1000000000004"/>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127"/>
    <x v="1076"/>
    <x v="2"/>
    <n v="1049"/>
    <n v="1699"/>
    <n v="0.38"/>
    <x v="16"/>
    <s v="4.0"/>
    <n v="111"/>
    <n v="188589"/>
    <x v="0"/>
    <n v="344.1"/>
    <n v="114.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1128"/>
    <x v="1077"/>
    <x v="2"/>
    <n v="778"/>
    <n v="999"/>
    <n v="0.22"/>
    <x v="13"/>
    <s v="4.0"/>
    <n v="8"/>
    <n v="7992"/>
    <x v="0"/>
    <n v="26.4"/>
    <n v="11.3"/>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129"/>
    <x v="1078"/>
    <x v="1"/>
    <n v="1049"/>
    <n v="2299"/>
    <n v="0.54"/>
    <x v="5"/>
    <s v="4.0"/>
    <n v="1779"/>
    <n v="4089921"/>
    <x v="0"/>
    <n v="6938.0999999999995"/>
    <n v="1782.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1130"/>
    <x v="1079"/>
    <x v="1"/>
    <n v="16999"/>
    <n v="24999"/>
    <n v="0.32"/>
    <x v="0"/>
    <s v="5.0"/>
    <n v="22318"/>
    <n v="557927682"/>
    <x v="0"/>
    <n v="91503.799999999988"/>
    <n v="22322.1"/>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
    <s v="https://m.media-amazon.com/images/I/419KF2t1nML._SX300_SY300_QL70_ML2_.jpg"/>
    <s v="https://www.amazon.in/Samsung-Emerald-Storage-Purchased-Separately/dp/B0B14MR9L1/ref=sr_1_80?qid=1672895770&amp;s=electronics&amp;sr=1-80"/>
  </r>
  <r>
    <x v="1131"/>
    <x v="1080"/>
    <x v="1"/>
    <n v="32990"/>
    <n v="47900"/>
    <n v="0.31"/>
    <x v="2"/>
    <s v="5.0"/>
    <n v="7109"/>
    <n v="340521100"/>
    <x v="0"/>
    <n v="30568.699999999997"/>
    <n v="7113.3"/>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
    <s v="https://m.media-amazon.com/images/I/41Tz1YnJkoL._SY300_SX300_QL70_FMwebp_.jpg"/>
    <s v="https://www.amazon.in/Samsung-inches-Crystal-Ultra-UA43AUE65AKXXL/dp/B0B15CPR37/ref=sr_1_67?qid=1672909126&amp;s=electronics&amp;sr=1-67"/>
  </r>
  <r>
    <x v="1132"/>
    <x v="1081"/>
    <x v="1"/>
    <n v="47990"/>
    <n v="70900"/>
    <n v="0.32"/>
    <x v="2"/>
    <s v="5.0"/>
    <n v="7109"/>
    <n v="504028100"/>
    <x v="0"/>
    <n v="30568.699999999997"/>
    <n v="7113.3"/>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
    <s v="https://m.media-amazon.com/images/W/WEBP_402378-T1/images/I/41IAkUhz1NL._SY300_SX300_QL70_FMwebp_.jpg"/>
    <s v="https://www.amazon.in/Samsung-inches-Crystal-Ultra-UA55AUE65AKXXL/dp/B0B15GSPQW/ref=sr_1_212?qid=1672909134&amp;s=electronics&amp;sr=1-212"/>
  </r>
  <r>
    <x v="1133"/>
    <x v="1082"/>
    <x v="1"/>
    <n v="8499"/>
    <n v="15999"/>
    <n v="0.47"/>
    <x v="2"/>
    <s v="5.0"/>
    <n v="592"/>
    <n v="9471408"/>
    <x v="0"/>
    <n v="2545.6"/>
    <n v="596.29999999999995"/>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134"/>
    <x v="1083"/>
    <x v="2"/>
    <n v="27900"/>
    <n v="59900"/>
    <n v="0.53"/>
    <x v="4"/>
    <s v="5.0"/>
    <n v="5298"/>
    <n v="317350200"/>
    <x v="0"/>
    <n v="23311.200000000001"/>
    <n v="5302.4"/>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
    <s v="https://m.media-amazon.com/images/W/WEBP_402378-T2/images/I/31Ly7OehCGL._SX300_SY300_QL70_FMwebp_.jpg"/>
    <s v="https://www.amazon.in/ECOVACS-Robotic-Powerful-Advanced-Technology/dp/B0B19VJXQZ/ref=sr_1_323?qid=1672923609&amp;s=kitchen&amp;sr=1-323"/>
  </r>
  <r>
    <x v="1135"/>
    <x v="1084"/>
    <x v="1"/>
    <n v="999"/>
    <n v="4499"/>
    <n v="0.78"/>
    <x v="10"/>
    <s v="4.0"/>
    <n v="3390"/>
    <n v="15251610"/>
    <x v="0"/>
    <n v="12882"/>
    <n v="3393.8"/>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1136"/>
    <x v="1085"/>
    <x v="2"/>
    <n v="2286"/>
    <n v="4495"/>
    <n v="0.49"/>
    <x v="5"/>
    <s v="4.0"/>
    <n v="326"/>
    <n v="1465370"/>
    <x v="0"/>
    <n v="1271.3999999999999"/>
    <n v="329.9"/>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
    <s v="https://m.media-amazon.com/images/I/31RLcOp57gL._SX300_SY300_QL70_FMwebp_.jpg"/>
    <s v="https://www.amazon.in/Dura-Clean-Plus-Filtration-Accessories/dp/B0B1MDZV9C/ref=sr_1_334?qid=1672923609&amp;s=kitchen&amp;sr=1-334"/>
  </r>
  <r>
    <x v="1137"/>
    <x v="1086"/>
    <x v="1"/>
    <n v="1599"/>
    <n v="2599"/>
    <n v="0.38"/>
    <x v="2"/>
    <s v="5.0"/>
    <n v="1801"/>
    <n v="4680799"/>
    <x v="0"/>
    <n v="7744.2999999999993"/>
    <n v="1805.3"/>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1138"/>
    <x v="1087"/>
    <x v="1"/>
    <n v="11499"/>
    <n v="19990"/>
    <n v="0.42"/>
    <x v="2"/>
    <s v="5.0"/>
    <n v="4703"/>
    <n v="94012970"/>
    <x v="0"/>
    <n v="20222.899999999998"/>
    <n v="4707.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s v="https://m.media-amazon.com/images/I/41gikeSuhAL._SY300_SX300_QL70_FMwebp_.jpg"/>
    <s v="https://www.amazon.in/Acer-inches-Ready-Android-AR32AR2841HDFL/dp/B0B1YVCJ2Y/ref=sr_1_26?qid=1672909125&amp;s=electronics&amp;sr=1-26"/>
  </r>
  <r>
    <x v="1139"/>
    <x v="1088"/>
    <x v="1"/>
    <n v="23999"/>
    <n v="34990"/>
    <n v="0.31"/>
    <x v="2"/>
    <s v="5.0"/>
    <n v="4703"/>
    <n v="164557970"/>
    <x v="0"/>
    <n v="20222.899999999998"/>
    <n v="4707.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s v="https://m.media-amazon.com/images/W/WEBP_402378-T1/images/I/417QOjrqyBL._SY300_SX300_QL70_FMwebp_.jpg"/>
    <s v="https://www.amazon.in/Acer-inches-Ultra-Android-AR43AR2851UDFL/dp/B0B1YY6JJL/ref=sr_1_146?qid=1672909131&amp;s=electronics&amp;sr=1-146"/>
  </r>
  <r>
    <x v="1140"/>
    <x v="1089"/>
    <x v="1"/>
    <n v="32999"/>
    <n v="47990"/>
    <n v="0.31"/>
    <x v="2"/>
    <s v="5.0"/>
    <n v="4703"/>
    <n v="225696970"/>
    <x v="0"/>
    <n v="20222.899999999998"/>
    <n v="4707.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s v="https://m.media-amazon.com/images/W/WEBP_402378-T2/images/I/41ECCMs7tjL._SY300_SX300_QL70_FMwebp_.jpg"/>
    <s v="https://www.amazon.in/Acer-inches-Ultra-Android-AR55AR2851UDFL/dp/B0B1YZ9CB8/ref=sr_1_191?qid=1672909133&amp;s=electronics&amp;sr=1-191"/>
  </r>
  <r>
    <x v="1141"/>
    <x v="1090"/>
    <x v="1"/>
    <n v="27999"/>
    <n v="40990"/>
    <n v="0.32"/>
    <x v="2"/>
    <s v="5.0"/>
    <n v="4703"/>
    <n v="192775970"/>
    <x v="0"/>
    <n v="20222.899999999998"/>
    <n v="4707.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s v="https://m.media-amazon.com/images/W/WEBP_402378-T1/images/I/41imW51RweL._SY300_SX300_QL70_FMwebp_.jpg"/>
    <s v="https://www.amazon.in/Acer-inches-Ultra-Android-AR50AR2851UDFL/dp/B0B1YZX72F/ref=sr_1_95?qid=1672909128&amp;s=electronics&amp;sr=1-95"/>
  </r>
  <r>
    <x v="1142"/>
    <x v="1091"/>
    <x v="1"/>
    <n v="1799"/>
    <n v="3999"/>
    <n v="0.55000000000000004"/>
    <x v="5"/>
    <s v="4.0"/>
    <n v="3517"/>
    <n v="14064483"/>
    <x v="0"/>
    <n v="13716.3"/>
    <n v="3520.9"/>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1143"/>
    <x v="1092"/>
    <x v="0"/>
    <n v="228"/>
    <n v="899"/>
    <n v="0.75"/>
    <x v="10"/>
    <s v="4.0"/>
    <n v="132"/>
    <n v="118668"/>
    <x v="0"/>
    <n v="501.59999999999997"/>
    <n v="135.80000000000001"/>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144"/>
    <x v="1093"/>
    <x v="1"/>
    <n v="21990"/>
    <n v="34990"/>
    <n v="0.37"/>
    <x v="2"/>
    <s v="5.0"/>
    <n v="1657"/>
    <n v="57978430"/>
    <x v="0"/>
    <n v="7125.0999999999995"/>
    <n v="1661.3"/>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1145"/>
    <x v="787"/>
    <x v="1"/>
    <n v="999"/>
    <n v="2899"/>
    <n v="0.66"/>
    <x v="18"/>
    <s v="5.0"/>
    <n v="7779"/>
    <n v="22551321"/>
    <x v="0"/>
    <n v="36561.300000000003"/>
    <n v="7783.7"/>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
    <s v="https://m.media-amazon.com/images/I/51EiPNlJDgL._SX300_SY300_QL70_ML2_.jpg"/>
    <s v="https://www.amazon.in/Spigen-Tempered-Screen-Protector-iPhone/dp/B0B23LW7NV/ref=sr_1_130?qid=1672895784&amp;s=electronics&amp;sr=1-130"/>
  </r>
  <r>
    <x v="1146"/>
    <x v="787"/>
    <x v="1"/>
    <n v="999"/>
    <n v="2899"/>
    <n v="0.66"/>
    <x v="11"/>
    <s v="5.0"/>
    <n v="6129"/>
    <n v="17767971"/>
    <x v="0"/>
    <n v="28193.399999999998"/>
    <n v="6133.6"/>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
    <s v="https://m.media-amazon.com/images/I/51R2kfyMW5L._SX300_SY300_QL70_ML2_.jpg"/>
    <s v="https://www.amazon.in/Spigen-Tempered-Screen-Protector-iPhone/dp/B0B244R4KB/ref=sr_1_139?qid=1672895784&amp;s=electronics&amp;sr=1-139"/>
  </r>
  <r>
    <x v="1147"/>
    <x v="1094"/>
    <x v="2"/>
    <n v="353"/>
    <n v="1199"/>
    <n v="0.71"/>
    <x v="2"/>
    <s v="5.0"/>
    <n v="629"/>
    <n v="754171"/>
    <x v="0"/>
    <n v="2704.7"/>
    <n v="633.29999999999995"/>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1148"/>
    <x v="1095"/>
    <x v="0"/>
    <n v="3307"/>
    <n v="6100"/>
    <n v="0.46"/>
    <x v="2"/>
    <s v="5.0"/>
    <n v="2515"/>
    <n v="15341500"/>
    <x v="0"/>
    <n v="10814.5"/>
    <n v="2519.3000000000002"/>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
    <s v="https://m.media-amazon.com/images/W/WEBP_402378-T2/images/I/318lV0rfJoL._SY300_SX300_QL70_FMwebp_.jpg"/>
    <s v="https://www.amazon.in/Crucial-500GB-PCIe-NAND-3500MB/dp/B0B25LQQPC/ref=sr_1_486?qid=1672903019&amp;s=computers&amp;sr=1-486"/>
  </r>
  <r>
    <x v="1149"/>
    <x v="1096"/>
    <x v="1"/>
    <n v="999"/>
    <n v="4199"/>
    <n v="0.76"/>
    <x v="8"/>
    <s v="4.0"/>
    <n v="1913"/>
    <n v="8032687"/>
    <x v="0"/>
    <n v="6695.5"/>
    <n v="1916.5"/>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
    <s v="https://m.media-amazon.com/images/W/WEBP_402378-T2/images/I/31i5nmWFmhL._SX300_SY300_QL70_FMwebp_.jpg"/>
    <s v="https://www.amazon.in/Zebronics-Zeb-Sound-N1-Bluetooth-Assistant/dp/B0B2931FCV/ref=sr_1_338?qid=1672903012&amp;s=computers&amp;sr=1-338"/>
  </r>
  <r>
    <x v="1150"/>
    <x v="1097"/>
    <x v="0"/>
    <n v="299"/>
    <n v="599"/>
    <n v="0.5"/>
    <x v="0"/>
    <s v="5.0"/>
    <n v="1597"/>
    <n v="956603"/>
    <x v="0"/>
    <n v="6547.7"/>
    <n v="1601.1"/>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
    <s v="https://m.media-amazon.com/images/W/WEBP_402378-T1/images/I/218fOqSir3L._SX300_SY300_QL70_FMwebp_.jpg"/>
    <s v="https://www.amazon.in/Portronics-Wireless-Optical-Orientation-Adjustable/dp/B0B296NTFV/ref=sr_1_23?qid=1672902995&amp;s=computers&amp;sr=1-23"/>
  </r>
  <r>
    <x v="1151"/>
    <x v="1098"/>
    <x v="1"/>
    <n v="265"/>
    <n v="999"/>
    <n v="0.73"/>
    <x v="6"/>
    <s v="4.0"/>
    <n v="465"/>
    <n v="464535"/>
    <x v="0"/>
    <n v="1720.5"/>
    <n v="468.7"/>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
    <s v="https://m.media-amazon.com/images/I/516BHYFQ3JL._SX300_SY300_QL70_ML2_.jpg"/>
    <s v="https://www.amazon.in/Prolet-Classic-Bumper-Samsung-Protector/dp/B0B298D54H/ref=sr_1_433?qid=1672895879&amp;s=electronics&amp;sr=1-433"/>
  </r>
  <r>
    <x v="1152"/>
    <x v="1099"/>
    <x v="1"/>
    <n v="32990"/>
    <n v="54990"/>
    <n v="0.4"/>
    <x v="0"/>
    <s v="5.0"/>
    <n v="1555"/>
    <n v="85509450"/>
    <x v="0"/>
    <n v="6375.4999999999991"/>
    <n v="1559.1"/>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1153"/>
    <x v="1100"/>
    <x v="0"/>
    <n v="379"/>
    <n v="1499"/>
    <n v="0.75"/>
    <x v="0"/>
    <s v="5.0"/>
    <n v="670"/>
    <n v="1004330"/>
    <x v="0"/>
    <n v="2746.9999999999995"/>
    <n v="674.1"/>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1154"/>
    <x v="1101"/>
    <x v="2"/>
    <n v="5999"/>
    <n v="9999"/>
    <n v="0.4"/>
    <x v="1"/>
    <s v="5.0"/>
    <n v="170"/>
    <n v="1699830"/>
    <x v="0"/>
    <n v="714"/>
    <n v="174.2"/>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55"/>
    <x v="1102"/>
    <x v="2"/>
    <n v="1299"/>
    <n v="1999"/>
    <n v="0.35"/>
    <x v="10"/>
    <s v="4.0"/>
    <n v="311"/>
    <n v="621689"/>
    <x v="0"/>
    <n v="1181.8"/>
    <n v="314.8"/>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
    <s v="https://m.media-amazon.com/images/I/31iKMkOV-DL._SX300_SY300_QL70_FMwebp_.jpg"/>
    <s v="https://www.amazon.in/electric-Kettle-Double-Triple-Protection/dp/B0B2CZTCL2/ref=sr_1_127?qid=1672923597&amp;s=kitchen&amp;sr=1-127"/>
  </r>
  <r>
    <x v="1156"/>
    <x v="1103"/>
    <x v="1"/>
    <n v="1329"/>
    <n v="2900"/>
    <n v="0.54"/>
    <x v="3"/>
    <s v="5.0"/>
    <n v="19624"/>
    <n v="56909600"/>
    <x v="0"/>
    <n v="88308"/>
    <n v="19628.5"/>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
    <s v="https://m.media-amazon.com/images/I/41O4rjSlneL._SY300_SX300_QL70_FMwebp_.jpg"/>
    <s v="https://www.amazon.in/SanDisk-Extreme-microSD-Smartphones-Action/dp/B0B2DD66GS/ref=sr_1_182?qid=1672903004&amp;s=computers&amp;sr=1-182"/>
  </r>
  <r>
    <x v="1157"/>
    <x v="1104"/>
    <x v="2"/>
    <n v="2079"/>
    <n v="3099"/>
    <n v="0.33"/>
    <x v="0"/>
    <s v="5.0"/>
    <n v="282"/>
    <n v="873918"/>
    <x v="0"/>
    <n v="1156.1999999999998"/>
    <n v="286.1000000000000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
    <s v="https://m.media-amazon.com/images/I/31nbqS8FhKL._SX300_SY300_QL70_FMwebp_.jpg"/>
    <s v="https://www.amazon.in/Wipro-Sandwich-function-SW-warranty-Standard/dp/B0B2DD8BQ8/ref=sr_1_271?qid=1672923606&amp;s=kitchen&amp;sr=1-271"/>
  </r>
  <r>
    <x v="1158"/>
    <x v="1105"/>
    <x v="1"/>
    <n v="689"/>
    <n v="1999"/>
    <n v="0.66"/>
    <x v="2"/>
    <s v="5.0"/>
    <n v="1193"/>
    <n v="2384807"/>
    <x v="0"/>
    <n v="5129.8999999999996"/>
    <n v="1197.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1159"/>
    <x v="1106"/>
    <x v="0"/>
    <n v="209"/>
    <n v="499"/>
    <n v="0.57999999999999996"/>
    <x v="5"/>
    <s v="4.0"/>
    <n v="536"/>
    <n v="267464"/>
    <x v="1"/>
    <n v="2090.4"/>
    <n v="539.9"/>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1160"/>
    <x v="1107"/>
    <x v="2"/>
    <n v="749"/>
    <n v="1299"/>
    <n v="0.42"/>
    <x v="9"/>
    <s v="4.0"/>
    <n v="119"/>
    <n v="154581"/>
    <x v="0"/>
    <n v="476"/>
    <n v="123"/>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1161"/>
    <x v="1108"/>
    <x v="0"/>
    <n v="230"/>
    <n v="999"/>
    <n v="0.77"/>
    <x v="1"/>
    <s v="5.0"/>
    <n v="1528"/>
    <n v="1526472"/>
    <x v="0"/>
    <n v="6417.6"/>
    <n v="1532.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s v="https://m.media-amazon.com/images/W/WEBP_402378-T1/images/I/31tk9yOK-qL._SX300_SY300_QL70_FMwebp_.jpg"/>
    <s v="https://www.amazon.in/Lapster-Gaming-Nonslip-Laptop-Computer/dp/B0B2PQL5N3/ref=sr_1_221?qid=1672903006&amp;s=computers&amp;sr=1-221"/>
  </r>
  <r>
    <x v="1162"/>
    <x v="1109"/>
    <x v="0"/>
    <n v="37247"/>
    <n v="59890"/>
    <n v="0.38"/>
    <x v="9"/>
    <s v="4.0"/>
    <n v="323"/>
    <n v="19344470"/>
    <x v="0"/>
    <n v="1292"/>
    <n v="327"/>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
    <s v="https://m.media-amazon.com/images/I/41PnIUzyYML._SX300_SY300_QL70_FMwebp_.jpg"/>
    <s v="https://www.amazon.in/Lenovo-IdeaPad-Warranty-Platinum-81X800LGIN/dp/B0B2RBP83P/ref=sr_1_492?qid=1672903019&amp;s=computers&amp;sr=1-492"/>
  </r>
  <r>
    <x v="1163"/>
    <x v="1110"/>
    <x v="1"/>
    <n v="3999"/>
    <n v="6999"/>
    <n v="0.43"/>
    <x v="0"/>
    <s v="5.0"/>
    <n v="10229"/>
    <n v="71592771"/>
    <x v="0"/>
    <n v="41938.899999999994"/>
    <n v="10233.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1164"/>
    <x v="1111"/>
    <x v="1"/>
    <n v="1399"/>
    <n v="5499"/>
    <n v="0.75"/>
    <x v="5"/>
    <s v="4.0"/>
    <n v="9504"/>
    <n v="52262496"/>
    <x v="0"/>
    <n v="37065.599999999999"/>
    <n v="9507.9"/>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1165"/>
    <x v="1112"/>
    <x v="1"/>
    <n v="1999"/>
    <n v="9999"/>
    <n v="0.8"/>
    <x v="6"/>
    <s v="4.0"/>
    <n v="1986"/>
    <n v="19858014"/>
    <x v="0"/>
    <n v="7348.2000000000007"/>
    <n v="1989.7"/>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
    <s v="https://m.media-amazon.com/images/I/41sEmULXfAL._SX300_SY300_QL70_FMwebp_.jpg"/>
    <s v="https://www.amazon.in/Boult-Audio-Equalizer-Cancellation-Bluetooth/dp/B0B31FR4Y2/ref=sr_1_206?qid=1672903005&amp;s=computers&amp;sr=1-206"/>
  </r>
  <r>
    <x v="1166"/>
    <x v="1113"/>
    <x v="1"/>
    <n v="28999"/>
    <n v="28999"/>
    <n v="0"/>
    <x v="2"/>
    <s v="5.0"/>
    <n v="17415"/>
    <n v="505017585"/>
    <x v="0"/>
    <n v="74884.5"/>
    <n v="17419.3"/>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
    <s v="https://m.media-amazon.com/images/I/41iEc0hf6TL._SX300_SY300_QL70_ML2_.jpg"/>
    <s v="https://www.amazon.in/OnePlus-Nord-Jade-128GB-Storage/dp/B0B3CPQ5PF/ref=sr_1_8?qid=1672895748&amp;s=electronics&amp;sr=1-8"/>
  </r>
  <r>
    <x v="1167"/>
    <x v="1114"/>
    <x v="1"/>
    <n v="28999"/>
    <n v="28999"/>
    <n v="0"/>
    <x v="2"/>
    <s v="5.0"/>
    <n v="17415"/>
    <n v="505017585"/>
    <x v="0"/>
    <n v="74884.5"/>
    <n v="17419.3"/>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
    <s v="https://m.media-amazon.com/images/I/41qLZhKF5ZL._SX300_SY300_QL70_ML2_.jpg"/>
    <s v="https://www.amazon.in/OnePlus-Nord-Shadow-128GB-Storage/dp/B0B3CQBRB4/ref=sr_1_9?qid=1672895748&amp;s=electronics&amp;sr=1-9"/>
  </r>
  <r>
    <x v="1168"/>
    <x v="1115"/>
    <x v="1"/>
    <n v="33999"/>
    <n v="33999"/>
    <n v="0"/>
    <x v="2"/>
    <s v="5.0"/>
    <n v="17415"/>
    <n v="592092585"/>
    <x v="0"/>
    <n v="74884.5"/>
    <n v="17419.3"/>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
    <s v="https://m.media-amazon.com/images/I/41iEc0hf6TL._SX300_SY300_QL70_ML2_.jpg"/>
    <s v="https://www.amazon.in/OnePlus-Nord-Jade-256GB-Storage/dp/B0B3D39RKV/ref=sr_1_75?qid=1672895770&amp;s=electronics&amp;sr=1-75"/>
  </r>
  <r>
    <x v="1169"/>
    <x v="1116"/>
    <x v="1"/>
    <n v="209"/>
    <n v="499"/>
    <n v="0.57999999999999996"/>
    <x v="7"/>
    <s v="4.0"/>
    <n v="104"/>
    <n v="51896"/>
    <x v="1"/>
    <n v="374.40000000000003"/>
    <n v="107.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1170"/>
    <x v="958"/>
    <x v="2"/>
    <n v="2799"/>
    <n v="3499"/>
    <n v="0.2"/>
    <x v="3"/>
    <s v="5.0"/>
    <n v="546"/>
    <n v="1910454"/>
    <x v="0"/>
    <n v="2457"/>
    <n v="550.5"/>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
    <s v="https://m.media-amazon.com/images/I/31ZbGgybh0L._SX300_SY300_QL70_FMwebp_.jpg"/>
    <s v="https://www.amazon.in/InstaCuppa-Portable-Smoothie-Crushing-Rechargeable/dp/B0B3G5XZN5/ref=sr_1_148?qid=1672923598&amp;s=kitchen&amp;sr=1-148"/>
  </r>
  <r>
    <x v="1171"/>
    <x v="1117"/>
    <x v="2"/>
    <n v="199"/>
    <n v="999"/>
    <n v="0.8"/>
    <x v="16"/>
    <s v="4.0"/>
    <n v="2"/>
    <n v="1998"/>
    <x v="0"/>
    <n v="6.2"/>
    <n v="5.0999999999999996"/>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172"/>
    <x v="1118"/>
    <x v="1"/>
    <n v="32999"/>
    <n v="45999"/>
    <n v="0.28000000000000003"/>
    <x v="1"/>
    <s v="5.0"/>
    <n v="7298"/>
    <n v="335700702"/>
    <x v="0"/>
    <n v="30651.600000000002"/>
    <n v="7302.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
    <s v="https://m.media-amazon.com/images/I/51hQfTroMzL._SX300_SY300_QL70_FMwebp_.jpg"/>
    <s v="https://www.amazon.in/OnePlus-50-inches-Android-Pro/dp/B0B3MMYHYW/ref=sr_1_42?qid=1672909125&amp;s=electronics&amp;sr=1-42"/>
  </r>
  <r>
    <x v="1173"/>
    <x v="1119"/>
    <x v="0"/>
    <n v="58"/>
    <n v="199"/>
    <n v="0.71"/>
    <x v="9"/>
    <s v="4.0"/>
    <n v="9378"/>
    <n v="1866222"/>
    <x v="2"/>
    <n v="37512"/>
    <n v="938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174"/>
    <x v="1120"/>
    <x v="1"/>
    <n v="2999"/>
    <n v="9999"/>
    <n v="0.7"/>
    <x v="1"/>
    <s v="5.0"/>
    <n v="20879"/>
    <n v="208769121"/>
    <x v="0"/>
    <n v="87691.8"/>
    <n v="20883.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
    <s v="https://m.media-amazon.com/images/I/41ziJKWj9LL._SX300_SY300_QL70_ML2_.jpg"/>
    <s v="https://www.amazon.in/Fire-Boltt-Bluetooth-Assistance-Calculator-Monitoring/dp/B0B3MWYCHQ/ref=sr_1_145?qid=1672895791&amp;s=electronics&amp;sr=1-145"/>
  </r>
  <r>
    <x v="1175"/>
    <x v="1121"/>
    <x v="1"/>
    <n v="3999"/>
    <n v="16999"/>
    <n v="0.76"/>
    <x v="2"/>
    <s v="5.0"/>
    <n v="17159"/>
    <n v="291685841"/>
    <x v="0"/>
    <n v="73783.7"/>
    <n v="17163.3"/>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
    <s v="https://m.media-amazon.com/images/I/41r1d8a2WGL._SX300_SY300_QL70_ML2_.jpg"/>
    <s v="https://www.amazon.in/Fire-Boltt-Smartwatch-Resolution-Connection-Assistance/dp/B0B3N7LR6K/ref=sr_1_44?qid=1672895755&amp;s=electronics&amp;sr=1-44"/>
  </r>
  <r>
    <x v="1176"/>
    <x v="1122"/>
    <x v="0"/>
    <n v="88"/>
    <n v="299"/>
    <n v="0.71"/>
    <x v="9"/>
    <s v="4.0"/>
    <n v="9378"/>
    <n v="2804022"/>
    <x v="1"/>
    <n v="37512"/>
    <n v="938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177"/>
    <x v="1121"/>
    <x v="1"/>
    <n v="3999"/>
    <n v="17999"/>
    <n v="0.78"/>
    <x v="2"/>
    <s v="5.0"/>
    <n v="17161"/>
    <n v="308880839"/>
    <x v="0"/>
    <n v="73792.3"/>
    <n v="17165.3"/>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
    <s v="https://m.media-amazon.com/images/I/41dtbrNRHdL._SX300_SY300_QL70_ML2_.jpg"/>
    <s v="https://www.amazon.in/Fire-Boltt-Smartwatch-Resolution-Connection-Assistance/dp/B0B3NDPCS9/ref=sr_1_459?qid=1672895886&amp;s=electronics&amp;sr=1-459"/>
  </r>
  <r>
    <x v="1178"/>
    <x v="1123"/>
    <x v="0"/>
    <n v="149"/>
    <n v="399"/>
    <n v="0.63"/>
    <x v="5"/>
    <s v="4.0"/>
    <n v="57"/>
    <n v="22743"/>
    <x v="1"/>
    <n v="222.29999999999998"/>
    <n v="60.9"/>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179"/>
    <x v="1124"/>
    <x v="1"/>
    <n v="1998"/>
    <n v="9999"/>
    <n v="0.8"/>
    <x v="2"/>
    <s v="5.0"/>
    <n v="27696"/>
    <n v="276932304"/>
    <x v="0"/>
    <n v="119092.79999999999"/>
    <n v="27700.3"/>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
    <s v="https://m.media-amazon.com/images/I/41sHRWXCfvL._SX300_SY300_QL70_ML2_.jpg"/>
    <s v="https://www.amazon.in/Fire-Boltt-Phoenix-Bluetooth-Calling-Monitoring/dp/B0B3RRWSF6/ref=sr_1_4?qid=1672895748&amp;s=electronics&amp;sr=1-4"/>
  </r>
  <r>
    <x v="1180"/>
    <x v="1124"/>
    <x v="1"/>
    <n v="1999"/>
    <n v="9999"/>
    <n v="0.8"/>
    <x v="2"/>
    <s v="5.0"/>
    <n v="27704"/>
    <n v="277012296"/>
    <x v="0"/>
    <n v="119127.2"/>
    <n v="27708.3"/>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
    <s v="https://m.media-amazon.com/images/I/41vjHoqVHJL._SX300_SY300_QL70_ML2_.jpg"/>
    <s v="https://www.amazon.in/Fire-Boltt-Phoenix-Bluetooth-Calling-Monitoring/dp/B0B3RS9DNF/ref=sr_1_214?qid=1672895806&amp;s=electronics&amp;sr=1-214"/>
  </r>
  <r>
    <x v="1181"/>
    <x v="1124"/>
    <x v="1"/>
    <n v="1999"/>
    <n v="9999"/>
    <n v="0.8"/>
    <x v="2"/>
    <s v="5.0"/>
    <n v="27696"/>
    <n v="276932304"/>
    <x v="0"/>
    <n v="119092.79999999999"/>
    <n v="27700.3"/>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
    <s v="https://m.media-amazon.com/images/I/41-CKEKnjyL._SX300_SY300_QL70_ML2_.jpg"/>
    <s v="https://www.amazon.in/Fire-Boltt-Phoenix-Bluetooth-Calling-Monitoring/dp/B0B3RSDSZ3/ref=sr_1_54?qid=1672895762&amp;s=electronics&amp;sr=1-54"/>
  </r>
  <r>
    <x v="1182"/>
    <x v="1125"/>
    <x v="2"/>
    <n v="1260"/>
    <n v="2299"/>
    <n v="0.45"/>
    <x v="2"/>
    <s v="5.0"/>
    <n v="55"/>
    <n v="126445"/>
    <x v="0"/>
    <n v="236.5"/>
    <n v="59.3"/>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s v="https://m.media-amazon.com/images/I/310R9iLp3mL._SX300_SY300_QL70_FMwebp_.jpg"/>
    <s v="https://www.amazon.in/AGARO-Double-Layered-Boiling-Protection/dp/B0B3TBY2YX/ref=sr_1_433_mod_primary_new?qid=1672923613&amp;s=kitchen&amp;sbo=RZvfv%2F%2FHxDF%2BO5021pAnSA%3D%3D&amp;sr=1-433"/>
  </r>
  <r>
    <x v="1183"/>
    <x v="1126"/>
    <x v="2"/>
    <n v="3599"/>
    <n v="7299"/>
    <n v="0.51"/>
    <x v="9"/>
    <s v="4.0"/>
    <n v="10324"/>
    <n v="75354876"/>
    <x v="0"/>
    <n v="41296"/>
    <n v="10328"/>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1184"/>
    <x v="1127"/>
    <x v="1"/>
    <n v="47990"/>
    <n v="79990"/>
    <n v="0.4"/>
    <x v="2"/>
    <s v="5.0"/>
    <n v="1376"/>
    <n v="110066240"/>
    <x v="0"/>
    <n v="5916.8"/>
    <n v="1380.3"/>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
    <s v="https://m.media-amazon.com/images/W/WEBP_402378-T2/images/I/51dOjIreG4L._SX300_SY300_QL70_FMwebp_.jpg"/>
    <s v="https://www.amazon.in/LG-inches-Ultra-55UQ7500PSF-Ceramic/dp/B0B3XXSB1K/ref=sr_1_445?qid=1672909146&amp;s=electronics&amp;sr=1-445"/>
  </r>
  <r>
    <x v="1185"/>
    <x v="1128"/>
    <x v="1"/>
    <n v="30990"/>
    <n v="49990"/>
    <n v="0.38"/>
    <x v="2"/>
    <s v="5.0"/>
    <n v="1376"/>
    <n v="68786240"/>
    <x v="0"/>
    <n v="5916.8"/>
    <n v="1380.3"/>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
    <s v="https://m.media-amazon.com/images/W/WEBP_402378-T1/images/I/51dOjIreG4L._SX300_SY300_QL70_FMwebp_.jpg"/>
    <s v="https://www.amazon.in/LG-inches-Ultra-43UQ7500PSF-Ceramic/dp/B0B3XY5YT4/ref=sr_1_154?qid=1672909131&amp;s=electronics&amp;sr=1-154"/>
  </r>
  <r>
    <x v="1186"/>
    <x v="1129"/>
    <x v="1"/>
    <n v="8990"/>
    <n v="18990"/>
    <n v="0.53"/>
    <x v="5"/>
    <s v="4.0"/>
    <n v="350"/>
    <n v="6646500"/>
    <x v="0"/>
    <n v="1365"/>
    <n v="353.9"/>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
    <s v="https://m.media-amazon.com/images/W/WEBP_402378-T1/images/I/41Q5zqyjWPL._SY300_SX300_QL70_FMwebp_.jpg"/>
    <s v="https://www.amazon.in/Karbonn-Millennium-KJW32SKHD-Phantom-Bezel-Less/dp/B0B466C3G4/ref=sr_1_208?qid=1672909134&amp;s=electronics&amp;sr=1-208"/>
  </r>
  <r>
    <x v="1187"/>
    <x v="1130"/>
    <x v="1"/>
    <n v="6999"/>
    <n v="16990"/>
    <n v="0.59"/>
    <x v="10"/>
    <s v="4.0"/>
    <n v="110"/>
    <n v="1868900"/>
    <x v="0"/>
    <n v="418"/>
    <n v="113.8"/>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1188"/>
    <x v="1131"/>
    <x v="0"/>
    <n v="348"/>
    <n v="1499"/>
    <n v="0.77"/>
    <x v="1"/>
    <s v="5.0"/>
    <n v="656"/>
    <n v="983344"/>
    <x v="0"/>
    <n v="2755.2000000000003"/>
    <n v="660.2"/>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1189"/>
    <x v="1132"/>
    <x v="1"/>
    <n v="13999"/>
    <n v="19499"/>
    <n v="0.28000000000000003"/>
    <x v="0"/>
    <s v="5.0"/>
    <n v="18998"/>
    <n v="370442002"/>
    <x v="0"/>
    <n v="77891.799999999988"/>
    <n v="19002.0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
    <s v="https://m.media-amazon.com/images/I/413sCRKobNL._SX300_SY300_QL70_ML2_.jpg"/>
    <s v="https://www.amazon.in/Samsung-Midnight-Storage-5000mAh-Battery/dp/B0B4F1YC3J/ref=sr_1_162?qid=1672895791&amp;s=electronics&amp;sr=1-162"/>
  </r>
  <r>
    <x v="1190"/>
    <x v="1133"/>
    <x v="1"/>
    <n v="10999"/>
    <n v="14999"/>
    <n v="0.27"/>
    <x v="0"/>
    <s v="5.0"/>
    <n v="18998"/>
    <n v="284951002"/>
    <x v="0"/>
    <n v="77891.799999999988"/>
    <n v="19002.099999999999"/>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
    <s v="https://m.media-amazon.com/images/I/41op1vdp-UL._SX300_SY300_QL70_ML2_.jpg"/>
    <s v="https://www.amazon.in/Samsung-Galaxy-Storage-6000mAh-Battery/dp/B0B4F2TTTS/ref=sr_1_78?qid=1672895770&amp;s=electronics&amp;sr=1-78"/>
  </r>
  <r>
    <x v="1191"/>
    <x v="1133"/>
    <x v="1"/>
    <n v="12999"/>
    <n v="17999"/>
    <n v="0.28000000000000003"/>
    <x v="0"/>
    <s v="5.0"/>
    <n v="18998"/>
    <n v="341945002"/>
    <x v="0"/>
    <n v="77891.799999999988"/>
    <n v="19002.099999999999"/>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
    <s v="https://m.media-amazon.com/images/I/41op1vdp-UL._SX300_SY300_QL70_ML2_.jpg"/>
    <s v="https://www.amazon.in/Samsung-Galaxy-Storage-6000mAh-Battery/dp/B0B4F2XCK3/ref=sr_1_32?qid=1672895755&amp;s=electronics&amp;sr=1-32"/>
  </r>
  <r>
    <x v="1192"/>
    <x v="1134"/>
    <x v="1"/>
    <n v="12999"/>
    <n v="17999"/>
    <n v="0.28000000000000003"/>
    <x v="0"/>
    <s v="5.0"/>
    <n v="18998"/>
    <n v="341945002"/>
    <x v="0"/>
    <n v="77891.799999999988"/>
    <n v="19002.099999999999"/>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
    <s v="https://m.media-amazon.com/images/I/41fNkwj-vnL._SX300_SY300_QL70_ML2_.jpg"/>
    <s v="https://www.amazon.in/Samsung-Stardust-Storage-6000mAh-Battery/dp/B0B4F2ZWL3/ref=sr_1_121?qid=1672895777&amp;s=electronics&amp;sr=1-121"/>
  </r>
  <r>
    <x v="1193"/>
    <x v="1135"/>
    <x v="1"/>
    <n v="13999"/>
    <n v="19499"/>
    <n v="0.28000000000000003"/>
    <x v="0"/>
    <s v="5.0"/>
    <n v="18998"/>
    <n v="370442002"/>
    <x v="0"/>
    <n v="77891.799999999988"/>
    <n v="19002.0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
    <s v="https://m.media-amazon.com/images/I/413sCRKobNL._SX300_SY300_QL70_ML2_.jpg"/>
    <s v="https://www.amazon.in/Samsung-Galaxy-Storage-5000mAh-Battery/dp/B0B4F3QNDM/ref=sr_1_68?qid=1672895762&amp;s=electronics&amp;sr=1-68"/>
  </r>
  <r>
    <x v="1194"/>
    <x v="1136"/>
    <x v="1"/>
    <n v="13999"/>
    <n v="19499"/>
    <n v="0.28000000000000003"/>
    <x v="0"/>
    <s v="5.0"/>
    <n v="18998"/>
    <n v="370442002"/>
    <x v="0"/>
    <n v="77891.799999999988"/>
    <n v="19002.0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
    <s v="https://m.media-amazon.com/images/I/41Ims-JX0kL._SX300_SY300_QL70_ML2_.jpg"/>
    <s v="https://www.amazon.in/Samsung-Stardust-Storage-5000mAh-Battery/dp/B0B4F4QZ1H/ref=sr_1_496?qid=1672895894&amp;s=electronics&amp;sr=1-496"/>
  </r>
  <r>
    <x v="1195"/>
    <x v="1137"/>
    <x v="1"/>
    <n v="10999"/>
    <n v="14999"/>
    <n v="0.27"/>
    <x v="0"/>
    <s v="5.0"/>
    <n v="18998"/>
    <n v="284951002"/>
    <x v="0"/>
    <n v="77891.799999999988"/>
    <n v="19002.099999999999"/>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
    <s v="https://m.media-amazon.com/images/I/41Vj+8XWIQL._SY300_SX300_.jpg"/>
    <s v="https://www.amazon.in/Samsung-Midnight-Storage-6000mAh-Battery/dp/B0B4F52B5X/ref=sr_1_88?qid=1672895770&amp;s=electronics&amp;sr=1-88"/>
  </r>
  <r>
    <x v="1196"/>
    <x v="1132"/>
    <x v="1"/>
    <n v="13999"/>
    <n v="19499"/>
    <n v="0.28000000000000003"/>
    <x v="0"/>
    <s v="5.0"/>
    <n v="18998"/>
    <n v="370442002"/>
    <x v="0"/>
    <n v="77891.799999999988"/>
    <n v="19002.0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
    <s v="https://m.media-amazon.com/images/I/413sCRKobNL._SX300_SY300_QL70_ML2_.jpg"/>
    <s v="https://www.amazon.in/Samsung-Midnight-Storage-5000mAh-Battery/dp/B0B4F5L738/ref=sr_1_94?qid=1672895770&amp;s=electronics&amp;sr=1-94"/>
  </r>
  <r>
    <x v="1197"/>
    <x v="1138"/>
    <x v="0"/>
    <n v="149"/>
    <n v="999"/>
    <n v="0.85"/>
    <x v="9"/>
    <s v="4.0"/>
    <n v="1313"/>
    <n v="1311687"/>
    <x v="0"/>
    <n v="5252"/>
    <n v="131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
    <s v="https://m.media-amazon.com/images/W/WEBP_402378-T1/images/I/41ipWb8mrKL._SX300_SY300_QL70_FMwebp_.jpg"/>
    <s v="https://www.amazon.in/Lapster-camera-usb2-0-External-Readers/dp/B0B4G2MWSB/ref=sr_1_132?qid=1672909130&amp;s=electronics&amp;sr=1-132"/>
  </r>
  <r>
    <x v="1198"/>
    <x v="1139"/>
    <x v="0"/>
    <n v="199"/>
    <n v="999"/>
    <n v="0.8"/>
    <x v="5"/>
    <s v="4.0"/>
    <n v="1075"/>
    <n v="1073925"/>
    <x v="0"/>
    <n v="4192.5"/>
    <n v="1078.900000000000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1199"/>
    <x v="1140"/>
    <x v="0"/>
    <n v="249"/>
    <n v="931"/>
    <n v="0.73"/>
    <x v="5"/>
    <s v="4.0"/>
    <n v="1075"/>
    <n v="1000825"/>
    <x v="0"/>
    <n v="4192.5"/>
    <n v="1078.9000000000001"/>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200"/>
    <x v="1141"/>
    <x v="2"/>
    <n v="244"/>
    <n v="499"/>
    <n v="0.51"/>
    <x v="13"/>
    <s v="4.0"/>
    <n v="478"/>
    <n v="238522"/>
    <x v="1"/>
    <n v="1577.3999999999999"/>
    <n v="481.3"/>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201"/>
    <x v="1142"/>
    <x v="2"/>
    <n v="79"/>
    <n v="79"/>
    <n v="0"/>
    <x v="9"/>
    <s v="4.0"/>
    <n v="97"/>
    <n v="7663"/>
    <x v="2"/>
    <n v="388"/>
    <n v="101"/>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202"/>
    <x v="1143"/>
    <x v="2"/>
    <n v="239"/>
    <n v="239"/>
    <n v="0"/>
    <x v="2"/>
    <s v="5.0"/>
    <n v="7"/>
    <n v="1673"/>
    <x v="1"/>
    <n v="30.099999999999998"/>
    <n v="11.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203"/>
    <x v="1144"/>
    <x v="0"/>
    <n v="89"/>
    <n v="800"/>
    <n v="0.89"/>
    <x v="5"/>
    <s v="4.0"/>
    <n v="1075"/>
    <n v="860000"/>
    <x v="0"/>
    <n v="4192.5"/>
    <n v="1078.9000000000001"/>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1204"/>
    <x v="1145"/>
    <x v="0"/>
    <n v="99"/>
    <n v="800"/>
    <n v="0.88"/>
    <x v="5"/>
    <s v="4.0"/>
    <n v="1075"/>
    <n v="860000"/>
    <x v="0"/>
    <n v="4192.5"/>
    <n v="1078.900000000000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1205"/>
    <x v="1146"/>
    <x v="2"/>
    <n v="4995"/>
    <n v="20049"/>
    <n v="0.75"/>
    <x v="20"/>
    <s v="5.0"/>
    <n v="3964"/>
    <n v="79474236"/>
    <x v="0"/>
    <n v="19027.2"/>
    <n v="3968.8"/>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s v="https://m.media-amazon.com/images/W/WEBP_402378-T1/images/I/313WfOy8VSL._SX300_SY300_QL70_FMwebp_.jpg"/>
    <s v="https://www.amazon.in/Instant-Vortex-2QT-EvenCrispTM-Technology/dp/B0B53DS4TF/ref=sr_1_316?qid=1672923609&amp;s=kitchen&amp;sr=1-316"/>
  </r>
  <r>
    <x v="1206"/>
    <x v="1147"/>
    <x v="1"/>
    <n v="1399"/>
    <n v="5999"/>
    <n v="0.77"/>
    <x v="13"/>
    <s v="4.0"/>
    <n v="4415"/>
    <n v="26485585"/>
    <x v="0"/>
    <n v="14569.5"/>
    <n v="4418.3"/>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1207"/>
    <x v="1147"/>
    <x v="1"/>
    <n v="1299"/>
    <n v="5999"/>
    <n v="0.78"/>
    <x v="13"/>
    <s v="4.0"/>
    <n v="4415"/>
    <n v="26485585"/>
    <x v="0"/>
    <n v="14569.5"/>
    <n v="4418.3"/>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208"/>
    <x v="1147"/>
    <x v="1"/>
    <n v="1299"/>
    <n v="5999"/>
    <n v="0.78"/>
    <x v="13"/>
    <s v="4.0"/>
    <n v="4415"/>
    <n v="26485585"/>
    <x v="0"/>
    <n v="14569.5"/>
    <n v="4418.3"/>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1209"/>
    <x v="1148"/>
    <x v="1"/>
    <n v="799"/>
    <n v="3990"/>
    <n v="0.8"/>
    <x v="10"/>
    <s v="4.0"/>
    <n v="119"/>
    <n v="474810"/>
    <x v="0"/>
    <n v="452.2"/>
    <n v="122.8"/>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1210"/>
    <x v="1149"/>
    <x v="1"/>
    <n v="8999"/>
    <n v="13499"/>
    <n v="0.33"/>
    <x v="10"/>
    <s v="4.0"/>
    <n v="3145"/>
    <n v="42454355"/>
    <x v="0"/>
    <n v="11951"/>
    <n v="3148.8"/>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1211"/>
    <x v="1150"/>
    <x v="2"/>
    <n v="179"/>
    <n v="799"/>
    <n v="0.78"/>
    <x v="7"/>
    <s v="4.0"/>
    <n v="101"/>
    <n v="80699"/>
    <x v="0"/>
    <n v="363.6"/>
    <n v="104.6"/>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12"/>
    <x v="1151"/>
    <x v="1"/>
    <n v="1999"/>
    <n v="7990"/>
    <n v="0.75"/>
    <x v="10"/>
    <s v="4.0"/>
    <n v="17831"/>
    <n v="142469690"/>
    <x v="0"/>
    <n v="67757.8"/>
    <n v="17834.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
    <s v="https://m.media-amazon.com/images/I/41d69zua5LL._SX300_SY300_QL70_ML2_.jpg"/>
    <s v="https://www.amazon.in/boAt-Wave-Call-Dedicated-Multi-Sport/dp/B0B5B6PQCT/ref=sr_1_5?qid=1672895748&amp;s=electronics&amp;sr=1-5"/>
  </r>
  <r>
    <x v="1213"/>
    <x v="1151"/>
    <x v="1"/>
    <n v="1999"/>
    <n v="7990"/>
    <n v="0.75"/>
    <x v="10"/>
    <s v="4.0"/>
    <n v="17833"/>
    <n v="142485670"/>
    <x v="0"/>
    <n v="67765.399999999994"/>
    <n v="17836.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
    <s v="https://m.media-amazon.com/images/I/4141l8ZBWXL._SX300_SY300_QL70_ML2_.jpg"/>
    <s v="https://www.amazon.in/boAt-Wave-Call-Dedicated-Multi-Sport/dp/B0B5CGTBKV/ref=sr_1_128?qid=1672895784&amp;s=electronics&amp;sr=1-128"/>
  </r>
  <r>
    <x v="1214"/>
    <x v="1151"/>
    <x v="1"/>
    <n v="1999"/>
    <n v="7990"/>
    <n v="0.75"/>
    <x v="10"/>
    <s v="4.0"/>
    <n v="17831"/>
    <n v="142469690"/>
    <x v="0"/>
    <n v="67757.8"/>
    <n v="17834.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
    <s v="https://m.media-amazon.com/images/I/41R9fDKo6iL._SX300_SY300_QL70_ML2_.jpg"/>
    <s v="https://www.amazon.in/boAt-Wave-Call-Dedicated-Multi-Sport/dp/B0B5D39BCD/ref=sr_1_90?qid=1672895770&amp;s=electronics&amp;sr=1-90"/>
  </r>
  <r>
    <x v="1215"/>
    <x v="1151"/>
    <x v="1"/>
    <n v="1999"/>
    <n v="7990"/>
    <n v="0.75"/>
    <x v="10"/>
    <s v="4.0"/>
    <n v="17831"/>
    <n v="142469690"/>
    <x v="0"/>
    <n v="67757.8"/>
    <n v="17834.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
    <s v="https://m.media-amazon.com/images/I/411q-oMvehL._SX300_SY300_QL70_ML2_.jpg"/>
    <s v="https://www.amazon.in/boAt-Wave-Call-Dedicated-Multi-Sport/dp/B0B5DDJNH4/ref=sr_1_60?qid=1672895762&amp;s=electronics&amp;sr=1-60"/>
  </r>
  <r>
    <x v="1216"/>
    <x v="1152"/>
    <x v="0"/>
    <n v="449"/>
    <n v="1099"/>
    <n v="0.59"/>
    <x v="9"/>
    <s v="4.0"/>
    <n v="242"/>
    <n v="265958"/>
    <x v="0"/>
    <n v="968"/>
    <n v="246"/>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
    <s v="https://m.media-amazon.com/images/W/WEBP_402378-T2/images/I/31MQ2YXMb4L._SY445_SX342_QL70_FMwebp_.jpg"/>
    <s v="https://www.amazon.in/Wayona-Braided-Charging-Lightening-Compatible/dp/B0B5F3YZY4/ref=sr_1_259?qid=1672909136&amp;s=electronics&amp;sr=1-259"/>
  </r>
  <r>
    <x v="1217"/>
    <x v="1153"/>
    <x v="1"/>
    <n v="2499"/>
    <n v="5999"/>
    <n v="0.57999999999999996"/>
    <x v="6"/>
    <s v="4.0"/>
    <n v="828"/>
    <n v="4967172"/>
    <x v="0"/>
    <n v="3063.6000000000004"/>
    <n v="831.7"/>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1218"/>
    <x v="1154"/>
    <x v="1"/>
    <n v="889"/>
    <n v="1999"/>
    <n v="0.56000000000000005"/>
    <x v="1"/>
    <s v="5.0"/>
    <n v="2284"/>
    <n v="4565716"/>
    <x v="0"/>
    <n v="9592.8000000000011"/>
    <n v="2288.1999999999998"/>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
    <s v="https://m.media-amazon.com/images/W/WEBP_402378-T1/images/I/41Wq-obB2VL._SX300_SY300_QL70_FMwebp_.jpg"/>
    <s v="https://www.amazon.in/Moonwalk-Wireless-Titanium-Experience-Charging/dp/B0B5GJRTHB/ref=sr_1_397?qid=1672903014&amp;s=computers&amp;sr=1-397"/>
  </r>
  <r>
    <x v="1219"/>
    <x v="1155"/>
    <x v="2"/>
    <n v="1599"/>
    <n v="2900"/>
    <n v="0.45"/>
    <x v="6"/>
    <s v="4.0"/>
    <n v="441"/>
    <n v="1278900"/>
    <x v="0"/>
    <n v="1631.7"/>
    <n v="444.7"/>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
    <s v="https://m.media-amazon.com/images/W/WEBP_402378-T2/images/I/31tiptnSbZL._SX300_SY300_QL70_FMwebp_.jpg"/>
    <s v="https://www.amazon.in/KENT-Electric-Steamer-Vegetables-Stainless/dp/B0B5KZ3C53/ref=sr_1_139?qid=1672923597&amp;s=kitchen&amp;sr=1-139"/>
  </r>
  <r>
    <x v="1220"/>
    <x v="1156"/>
    <x v="1"/>
    <n v="1898"/>
    <n v="4999"/>
    <n v="0.62"/>
    <x v="0"/>
    <s v="5.0"/>
    <n v="10689"/>
    <n v="53434311"/>
    <x v="0"/>
    <n v="43824.899999999994"/>
    <n v="10693.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
    <s v="https://m.media-amazon.com/images/I/41Peg4pz7fL._SX300_SY300_QL70_ML2_.jpg"/>
    <s v="https://www.amazon.in/Noise-Bluetooth-Calling-Tracking-Detection/dp/B0B5LVS732/ref=sr_1_13?qid=1672895748&amp;s=electronics&amp;sr=1-13"/>
  </r>
  <r>
    <x v="1221"/>
    <x v="1157"/>
    <x v="2"/>
    <n v="1474"/>
    <n v="4650"/>
    <n v="0.68"/>
    <x v="0"/>
    <s v="5.0"/>
    <n v="1045"/>
    <n v="4859250"/>
    <x v="0"/>
    <n v="4284.5"/>
    <n v="1049.0999999999999"/>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22"/>
    <x v="1158"/>
    <x v="1"/>
    <n v="44999"/>
    <n v="49999"/>
    <n v="0.1"/>
    <x v="2"/>
    <s v="5.0"/>
    <n v="3075"/>
    <n v="153746925"/>
    <x v="0"/>
    <n v="13222.5"/>
    <n v="3079.3"/>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
    <s v="https://m.media-amazon.com/images/I/413c3ZnFLxL._SX300_SY300_QL70_ML2_.jpg"/>
    <s v="https://www.amazon.in/OnePlus-Moonstone-Black-128GB-Storage/dp/B0B5V47VK4/ref=sr_1_300?qid=1672895835&amp;s=electronics&amp;sr=1-300"/>
  </r>
  <r>
    <x v="1223"/>
    <x v="1159"/>
    <x v="1"/>
    <n v="150"/>
    <n v="599"/>
    <n v="0.75"/>
    <x v="2"/>
    <s v="5.0"/>
    <n v="714"/>
    <n v="427686"/>
    <x v="0"/>
    <n v="3070.2"/>
    <n v="718.3"/>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
    <s v="https://m.media-amazon.com/images/I/41XaIckgKIL._SX300_SY300_QL70_ML2_.jpg"/>
    <s v="https://www.amazon.in/POPIO-Compatible-iPhone-Transparent-Installation/dp/B0B5YBGCKD/ref=sr_1_417?qid=1672895872&amp;s=electronics&amp;sr=1-417"/>
  </r>
  <r>
    <x v="1224"/>
    <x v="1160"/>
    <x v="0"/>
    <n v="349"/>
    <n v="599"/>
    <n v="0.42"/>
    <x v="0"/>
    <s v="5.0"/>
    <n v="210"/>
    <n v="125790"/>
    <x v="0"/>
    <n v="860.99999999999989"/>
    <n v="214.1"/>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1225"/>
    <x v="1161"/>
    <x v="2"/>
    <n v="199"/>
    <n v="1999"/>
    <n v="0.9"/>
    <x v="6"/>
    <s v="4.0"/>
    <n v="2031"/>
    <n v="4059969"/>
    <x v="0"/>
    <n v="7514.7000000000007"/>
    <n v="2034.7"/>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1226"/>
    <x v="1162"/>
    <x v="0"/>
    <n v="199"/>
    <n v="999"/>
    <n v="0.8"/>
    <x v="2"/>
    <s v="5.0"/>
    <n v="87"/>
    <n v="86913"/>
    <x v="0"/>
    <n v="374.09999999999997"/>
    <n v="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1227"/>
    <x v="1163"/>
    <x v="0"/>
    <n v="199"/>
    <n v="999"/>
    <n v="0.8"/>
    <x v="1"/>
    <s v="5.0"/>
    <n v="85"/>
    <n v="84915"/>
    <x v="0"/>
    <n v="357"/>
    <n v="89.2"/>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1228"/>
    <x v="1164"/>
    <x v="0"/>
    <n v="139"/>
    <n v="549"/>
    <n v="0.75"/>
    <x v="5"/>
    <s v="4.0"/>
    <n v="61"/>
    <n v="33489"/>
    <x v="0"/>
    <n v="237.9"/>
    <n v="64.900000000000006"/>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229"/>
    <x v="1165"/>
    <x v="0"/>
    <n v="128"/>
    <n v="549"/>
    <n v="0.77"/>
    <x v="5"/>
    <s v="4.0"/>
    <n v="61"/>
    <n v="33489"/>
    <x v="0"/>
    <n v="237.9"/>
    <n v="64.900000000000006"/>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1230"/>
    <x v="1166"/>
    <x v="2"/>
    <n v="799"/>
    <n v="2999"/>
    <n v="0.73"/>
    <x v="3"/>
    <s v="5.0"/>
    <n v="63"/>
    <n v="188937"/>
    <x v="0"/>
    <n v="283.5"/>
    <n v="67.5"/>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231"/>
    <x v="1167"/>
    <x v="1"/>
    <n v="2999"/>
    <n v="5999"/>
    <n v="0.5"/>
    <x v="0"/>
    <s v="5.0"/>
    <n v="7148"/>
    <n v="42880852"/>
    <x v="0"/>
    <n v="29306.799999999999"/>
    <n v="7152.1"/>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
    <s v="https://m.media-amazon.com/images/I/41u0PC4NajL._SX300_SY300_QL70_ML2_.jpg"/>
    <s v="https://www.amazon.in/Noise-Advanced-Bluetooth-Brightness-Smartwatch/dp/B0B6BLTGTT/ref=sr_1_202?qid=1672895806&amp;s=electronics&amp;sr=1-202"/>
  </r>
  <r>
    <x v="1232"/>
    <x v="1168"/>
    <x v="1"/>
    <n v="13999"/>
    <n v="24999"/>
    <n v="0.44"/>
    <x v="1"/>
    <s v="5.0"/>
    <n v="32840"/>
    <n v="820967160"/>
    <x v="0"/>
    <n v="137928"/>
    <n v="32844.199999999997"/>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233"/>
    <x v="1169"/>
    <x v="1"/>
    <n v="24999"/>
    <n v="35999"/>
    <n v="0.31"/>
    <x v="1"/>
    <s v="5.0"/>
    <n v="32840"/>
    <n v="1182207160"/>
    <x v="0"/>
    <n v="137928"/>
    <n v="32844.199999999997"/>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234"/>
    <x v="1170"/>
    <x v="1"/>
    <n v="21999"/>
    <n v="29999"/>
    <n v="0.27"/>
    <x v="1"/>
    <s v="5.0"/>
    <n v="32840"/>
    <n v="985167160"/>
    <x v="0"/>
    <n v="137928"/>
    <n v="32844.199999999997"/>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235"/>
    <x v="1171"/>
    <x v="0"/>
    <n v="263"/>
    <n v="699"/>
    <n v="0.62"/>
    <x v="8"/>
    <s v="4.0"/>
    <n v="690"/>
    <n v="482310"/>
    <x v="0"/>
    <n v="2415"/>
    <n v="693.5"/>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
    <s v="https://m.media-amazon.com/images/I/41EbxurQIDL._SX300_SY300_QL70_FMwebp_.jpg"/>
    <s v="https://www.amazon.in/SKE-Portable-Multifunction-Laptop-Table-Children/dp/B0B72BSW7K/ref=sr_1_9?qid=1672902995&amp;s=computers&amp;sr=1-9"/>
  </r>
  <r>
    <x v="1236"/>
    <x v="1172"/>
    <x v="1"/>
    <n v="18999"/>
    <n v="35000"/>
    <n v="0.46"/>
    <x v="9"/>
    <s v="4.0"/>
    <n v="1001"/>
    <n v="35035000"/>
    <x v="0"/>
    <n v="4004"/>
    <n v="1005"/>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1237"/>
    <x v="1173"/>
    <x v="1"/>
    <n v="3799"/>
    <n v="5299"/>
    <n v="0.28000000000000003"/>
    <x v="8"/>
    <s v="4.0"/>
    <n v="1641"/>
    <n v="8695659"/>
    <x v="0"/>
    <n v="5743.5"/>
    <n v="1644.5"/>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
    <s v="https://m.media-amazon.com/images/I/41tRgeQp9-L._SX300_SY300_QL70_ML2_.jpg"/>
    <s v="https://www.amazon.in/Nokia-8210-4G-Display-Wireless/dp/B0B7DHSKS7/ref=sr_1_326?qid=1672895842&amp;s=electronics&amp;sr=1-326"/>
  </r>
  <r>
    <x v="1238"/>
    <x v="1174"/>
    <x v="2"/>
    <n v="5395"/>
    <n v="19990"/>
    <n v="0.73"/>
    <x v="4"/>
    <s v="5.0"/>
    <n v="535"/>
    <n v="10694650"/>
    <x v="0"/>
    <n v="2354"/>
    <n v="539.4"/>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39"/>
    <x v="1175"/>
    <x v="2"/>
    <n v="161"/>
    <n v="300"/>
    <n v="0.46"/>
    <x v="21"/>
    <s v="3.0"/>
    <n v="24"/>
    <n v="7200"/>
    <x v="1"/>
    <n v="62.400000000000006"/>
    <n v="26.6"/>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0"/>
    <x v="1176"/>
    <x v="2"/>
    <n v="2439"/>
    <n v="2545"/>
    <n v="0.04"/>
    <x v="0"/>
    <s v="5.0"/>
    <n v="25"/>
    <n v="63625"/>
    <x v="0"/>
    <n v="102.49999999999999"/>
    <n v="29.1"/>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241"/>
    <x v="1177"/>
    <x v="1"/>
    <n v="899"/>
    <n v="3499"/>
    <n v="0.74"/>
    <x v="17"/>
    <s v="3.0"/>
    <n v="681"/>
    <n v="2382819"/>
    <x v="0"/>
    <n v="2043"/>
    <n v="684"/>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1242"/>
    <x v="1178"/>
    <x v="2"/>
    <n v="1049"/>
    <n v="1950"/>
    <n v="0.46"/>
    <x v="10"/>
    <s v="4.0"/>
    <n v="250"/>
    <n v="487500"/>
    <x v="0"/>
    <n v="950"/>
    <n v="253.8"/>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243"/>
    <x v="1179"/>
    <x v="2"/>
    <n v="660"/>
    <n v="1100"/>
    <n v="0.4"/>
    <x v="7"/>
    <s v="4.0"/>
    <n v="91"/>
    <n v="100100"/>
    <x v="0"/>
    <n v="327.60000000000002"/>
    <n v="94.6"/>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44"/>
    <x v="1180"/>
    <x v="0"/>
    <n v="349"/>
    <n v="899"/>
    <n v="0.61"/>
    <x v="3"/>
    <s v="5.0"/>
    <n v="149"/>
    <n v="133951"/>
    <x v="0"/>
    <n v="670.5"/>
    <n v="153.5"/>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
    <s v="https://m.media-amazon.com/images/I/41gztmbiIgL._SX300_SY300_QL70_FMwebp_.jpg"/>
    <s v="https://www.amazon.in/oraimo-Charging-Syncing-Indicator-Compatible/dp/B0B86CDHL1/ref=sr_1_79?qid=1672909128&amp;s=electronics&amp;sr=1-79"/>
  </r>
  <r>
    <x v="1245"/>
    <x v="1181"/>
    <x v="2"/>
    <n v="426"/>
    <n v="999"/>
    <n v="0.56999999999999995"/>
    <x v="0"/>
    <s v="5.0"/>
    <n v="222"/>
    <n v="221778"/>
    <x v="0"/>
    <n v="910.19999999999993"/>
    <n v="226.1"/>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246"/>
    <x v="1182"/>
    <x v="1"/>
    <n v="299"/>
    <n v="1199"/>
    <n v="0.75"/>
    <x v="3"/>
    <s v="5.0"/>
    <n v="596"/>
    <n v="714604"/>
    <x v="0"/>
    <n v="2682"/>
    <n v="600.5"/>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
    <s v="https://m.media-amazon.com/images/I/318wXJER9zL._SX300_SY300_QL70_ML2_.jpg"/>
    <s v="https://www.amazon.in/Compatible-Pixel-6a-Military-Grade-Anti-Explosion/dp/B0B8CHJLWJ/ref=sr_1_247?qid=1672895821&amp;s=electronics&amp;sr=1-247"/>
  </r>
  <r>
    <x v="1247"/>
    <x v="1183"/>
    <x v="1"/>
    <n v="16999"/>
    <n v="25999"/>
    <n v="0.35"/>
    <x v="1"/>
    <s v="5.0"/>
    <n v="32840"/>
    <n v="853807160"/>
    <x v="0"/>
    <n v="137928"/>
    <n v="32844.199999999997"/>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1248"/>
    <x v="1184"/>
    <x v="0"/>
    <n v="949"/>
    <n v="1999"/>
    <n v="0.53"/>
    <x v="4"/>
    <s v="5.0"/>
    <n v="13552"/>
    <n v="27090448"/>
    <x v="0"/>
    <n v="59628.800000000003"/>
    <n v="13556.4"/>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
    <s v="https://m.media-amazon.com/images/I/41JooboBmuL._SX300_SY300_QL70_FMwebp_.jpg"/>
    <s v="https://www.amazon.in/AmazonBasics-Lightning-Aluminum-Certified-Charging/dp/B0B8SRZ5SV/ref=sr_1_203?qid=1672909134&amp;s=electronics&amp;sr=1-203"/>
  </r>
  <r>
    <x v="1249"/>
    <x v="1184"/>
    <x v="0"/>
    <n v="949"/>
    <n v="1999"/>
    <n v="0.53"/>
    <x v="4"/>
    <s v="5.0"/>
    <n v="13552"/>
    <n v="27090448"/>
    <x v="0"/>
    <n v="59628.800000000003"/>
    <n v="13556.4"/>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
    <s v="https://m.media-amazon.com/images/W/WEBP_402378-T1/images/I/514S7MylddL._SX300_SY300_QL70_FMwebp_.jpg"/>
    <s v="https://www.amazon.in/AmazonBasics-Lightning-Aluminum-Certified-Charging/dp/B0B8SSC5D9/ref=sr_1_206?qid=1672909134&amp;s=electronics&amp;sr=1-206"/>
  </r>
  <r>
    <x v="1250"/>
    <x v="1185"/>
    <x v="0"/>
    <n v="799"/>
    <n v="1999"/>
    <n v="0.6"/>
    <x v="1"/>
    <s v="5.0"/>
    <n v="8583"/>
    <n v="17157417"/>
    <x v="0"/>
    <n v="36048.6"/>
    <n v="8587.200000000000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s v="https://m.media-amazon.com/images/I/31f4cZdDnJL._SX300_SY300_QL70_FMwebp_.jpg"/>
    <s v="https://www.amazon.in/Amazon-Basics-Lightning-Certified-Charging/dp/B0B8SSZ76F/ref=sr_1_234?qid=1672909135&amp;s=electronics&amp;sr=1-234"/>
  </r>
  <r>
    <x v="1251"/>
    <x v="1186"/>
    <x v="1"/>
    <n v="1299"/>
    <n v="2499"/>
    <n v="0.48"/>
    <x v="2"/>
    <s v="5.0"/>
    <n v="301"/>
    <n v="752199"/>
    <x v="0"/>
    <n v="1294.3"/>
    <n v="305.3"/>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1252"/>
    <x v="1187"/>
    <x v="2"/>
    <n v="3599"/>
    <n v="7950"/>
    <n v="0.55000000000000004"/>
    <x v="1"/>
    <s v="5.0"/>
    <n v="136"/>
    <n v="1081200"/>
    <x v="0"/>
    <n v="571.20000000000005"/>
    <n v="140.19999999999999"/>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s v="https://m.media-amazon.com/images/I/31Jad8ITgaL._SX300_SY300_QL70_FMwebp_.jpg"/>
    <s v="https://www.amazon.in/Pigeon-Healthifry-Circulation-Technology-Non-Stick/dp/B0B8XNPQPN/ref=sr_1_44?qid=1672923592&amp;s=kitchen&amp;sr=1-44"/>
  </r>
  <r>
    <x v="1253"/>
    <x v="1188"/>
    <x v="1"/>
    <n v="893"/>
    <n v="1052"/>
    <n v="0.15"/>
    <x v="2"/>
    <s v="5.0"/>
    <n v="106"/>
    <n v="111512"/>
    <x v="0"/>
    <n v="455.79999999999995"/>
    <n v="110.3"/>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1254"/>
    <x v="1189"/>
    <x v="2"/>
    <n v="419"/>
    <n v="999"/>
    <n v="0.57999999999999996"/>
    <x v="4"/>
    <s v="5.0"/>
    <n v="227"/>
    <n v="226773"/>
    <x v="0"/>
    <n v="998.80000000000007"/>
    <n v="231.4"/>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55"/>
    <x v="1067"/>
    <x v="1"/>
    <n v="79"/>
    <n v="499"/>
    <n v="0.84"/>
    <x v="1"/>
    <s v="5.0"/>
    <n v="1949"/>
    <n v="972551"/>
    <x v="1"/>
    <n v="8185.8"/>
    <n v="1953.2"/>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1256"/>
    <x v="1190"/>
    <x v="2"/>
    <n v="1349"/>
    <n v="2999"/>
    <n v="0.55000000000000004"/>
    <x v="10"/>
    <s v="4.0"/>
    <n v="441"/>
    <n v="1322559"/>
    <x v="0"/>
    <n v="1675.8"/>
    <n v="444.8"/>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257"/>
    <x v="997"/>
    <x v="0"/>
    <n v="199"/>
    <n v="999"/>
    <n v="0.8"/>
    <x v="17"/>
    <s v="3.0"/>
    <n v="0"/>
    <n v="0"/>
    <x v="0"/>
    <n v="0"/>
    <n v="3"/>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1258"/>
    <x v="1191"/>
    <x v="2"/>
    <n v="499"/>
    <n v="799"/>
    <n v="0.38"/>
    <x v="7"/>
    <s v="4.0"/>
    <n v="212"/>
    <n v="169388"/>
    <x v="0"/>
    <n v="763.2"/>
    <n v="215.6"/>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259"/>
    <x v="1192"/>
    <x v="1"/>
    <n v="12499"/>
    <n v="22990"/>
    <n v="0.46"/>
    <x v="2"/>
    <s v="5.0"/>
    <n v="1611"/>
    <n v="37036890"/>
    <x v="0"/>
    <n v="6927.2999999999993"/>
    <n v="1615.3"/>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
    <s v="https://m.media-amazon.com/images/I/51sUInS8MiL._SY300_SX300_QL70_FMwebp_.jpg"/>
    <s v="https://www.amazon.in/Acer-inches-Ready-Android-AR32AR2841HDSB/dp/B0B9959XF3/ref=sr_1_188?qid=1672909133&amp;s=electronics&amp;sr=1-188"/>
  </r>
  <r>
    <x v="1260"/>
    <x v="1193"/>
    <x v="1"/>
    <n v="35999"/>
    <n v="49990"/>
    <n v="0.28000000000000003"/>
    <x v="2"/>
    <s v="5.0"/>
    <n v="1611"/>
    <n v="80533890"/>
    <x v="0"/>
    <n v="6927.2999999999993"/>
    <n v="1615.3"/>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
    <s v="https://m.media-amazon.com/images/I/51aFoI9nNZL._SY300_SX300_QL70_FMwebp_.jpg"/>
    <s v="https://www.amazon.in/Acer-inches-Ultra-Android-AR55AR2851UDPRO/dp/B0B997FBZT/ref=sr_1_394?qid=1672909144&amp;s=electronics&amp;sr=1-394"/>
  </r>
  <r>
    <x v="1261"/>
    <x v="1194"/>
    <x v="1"/>
    <n v="2599"/>
    <n v="6999"/>
    <n v="0.63"/>
    <x v="3"/>
    <s v="5.0"/>
    <n v="1526"/>
    <n v="10680474"/>
    <x v="0"/>
    <n v="6867"/>
    <n v="1530.5"/>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
    <s v="https://m.media-amazon.com/images/I/217Lv1D3bHL._SX300_SY300_QL70_ML2_.jpg"/>
    <s v="https://www.amazon.in/Wireless-Generation-Sensitive-Rejection-Compatible/dp/B0B9BD2YL4/ref=sr_1_500?qid=1672895894&amp;s=electronics&amp;sr=1-500"/>
  </r>
  <r>
    <x v="1262"/>
    <x v="1195"/>
    <x v="1"/>
    <n v="1799"/>
    <n v="3999"/>
    <n v="0.55000000000000004"/>
    <x v="11"/>
    <s v="5.0"/>
    <n v="245"/>
    <n v="979755"/>
    <x v="0"/>
    <n v="1127"/>
    <n v="249.6"/>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
    <s v="https://m.media-amazon.com/images/I/41fDM4QUfvL._SX300_SY300_QL70_ML2_.jpg"/>
    <s v="https://www.amazon.in/WeCool-Reinforced-Function-Bluetooth-Compatible/dp/B0B9BXKBC7/ref=sr_1_445?qid=1672895879&amp;s=electronics&amp;sr=1-445"/>
  </r>
  <r>
    <x v="1263"/>
    <x v="1196"/>
    <x v="2"/>
    <n v="1529"/>
    <n v="2999"/>
    <n v="0.49"/>
    <x v="13"/>
    <s v="4.0"/>
    <n v="29"/>
    <n v="86971"/>
    <x v="0"/>
    <n v="95.699999999999989"/>
    <n v="32.299999999999997"/>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
    <s v="https://m.media-amazon.com/images/I/41C6ocE26pL._SX300_SY300_QL70_FMwebp_.jpg"/>
    <s v="https://www.amazon.in/Eopora-Ceramic-Heating-Bedroom-Electric/dp/B0B9F9PT8R/ref=sr_1_235?qid=1672923603&amp;s=kitchen&amp;sr=1-235"/>
  </r>
  <r>
    <x v="1264"/>
    <x v="1197"/>
    <x v="2"/>
    <n v="498"/>
    <n v="1200"/>
    <n v="0.59"/>
    <x v="15"/>
    <s v="4.0"/>
    <n v="113"/>
    <n v="135600"/>
    <x v="0"/>
    <n v="361.6"/>
    <n v="116.2"/>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265"/>
    <x v="1198"/>
    <x v="0"/>
    <n v="129"/>
    <n v="999"/>
    <n v="0.87"/>
    <x v="1"/>
    <s v="5.0"/>
    <n v="491"/>
    <n v="490509"/>
    <x v="0"/>
    <n v="2062.2000000000003"/>
    <n v="495.2"/>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1266"/>
    <x v="1199"/>
    <x v="2"/>
    <n v="2699"/>
    <n v="4700"/>
    <n v="0.43"/>
    <x v="1"/>
    <s v="5.0"/>
    <n v="1296"/>
    <n v="6091200"/>
    <x v="0"/>
    <n v="5443.2"/>
    <n v="1300.2"/>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267"/>
    <x v="1200"/>
    <x v="2"/>
    <n v="799"/>
    <n v="1699"/>
    <n v="0.53"/>
    <x v="9"/>
    <s v="4.0"/>
    <n v="97"/>
    <n v="164803"/>
    <x v="0"/>
    <n v="388"/>
    <n v="101"/>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68"/>
    <x v="1201"/>
    <x v="1"/>
    <n v="37999"/>
    <n v="65000"/>
    <n v="0.42"/>
    <x v="2"/>
    <s v="5.0"/>
    <n v="3587"/>
    <n v="233155000"/>
    <x v="0"/>
    <n v="15424.099999999999"/>
    <n v="3591.3"/>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
    <s v="https://m.media-amazon.com/images/I/41pdZIhY+gL._SY300_SX300_.jpg"/>
    <s v="https://www.amazon.in/VU-inches-GloLED-Google-55GloLED/dp/B0B9XLX8VR/ref=sr_1_121?qid=1672909130&amp;s=electronics&amp;sr=1-121"/>
  </r>
  <r>
    <x v="1269"/>
    <x v="1202"/>
    <x v="1"/>
    <n v="7999"/>
    <n v="14990"/>
    <n v="0.47"/>
    <x v="2"/>
    <s v="5.0"/>
    <n v="457"/>
    <n v="6850430"/>
    <x v="0"/>
    <n v="1965.1"/>
    <n v="461.3"/>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
    <s v="https://m.media-amazon.com/images/I/51FicDnawaL._SY300_SX300_QL70_FMwebp_.jpg"/>
    <s v="https://www.amazon.in/Acer-inches-Ready-AR32NSV53HD-Black/dp/B0B9XN9S3W/ref=sr_1_75?qid=1672909128&amp;s=electronics&amp;sr=1-75"/>
  </r>
  <r>
    <x v="1270"/>
    <x v="1203"/>
    <x v="1"/>
    <n v="29990"/>
    <n v="65000"/>
    <n v="0.54"/>
    <x v="0"/>
    <s v="5.0"/>
    <n v="211"/>
    <n v="13715000"/>
    <x v="0"/>
    <n v="865.09999999999991"/>
    <n v="215.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
    <s v="https://m.media-amazon.com/images/I/41HhmJpfjNL._SX300_SY300_QL70_FMwebp_.jpg"/>
    <s v="https://www.amazon.in/VU-inches-Premium-Ultra-Smart/dp/B0BB3CBFBM/ref=sr_1_169?qid=1672909133&amp;s=electronics&amp;sr=1-169"/>
  </r>
  <r>
    <x v="1271"/>
    <x v="1204"/>
    <x v="1"/>
    <n v="13999"/>
    <n v="15999"/>
    <n v="0.13"/>
    <x v="5"/>
    <s v="4.0"/>
    <n v="2180"/>
    <n v="34877820"/>
    <x v="0"/>
    <n v="8502"/>
    <n v="2183.9"/>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1272"/>
    <x v="1205"/>
    <x v="1"/>
    <n v="13999"/>
    <n v="15999"/>
    <n v="0.13"/>
    <x v="5"/>
    <s v="4.0"/>
    <n v="2180"/>
    <n v="34877820"/>
    <x v="0"/>
    <n v="8502"/>
    <n v="2183.9"/>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1273"/>
    <x v="1206"/>
    <x v="2"/>
    <n v="199"/>
    <n v="699"/>
    <n v="0.72"/>
    <x v="22"/>
    <s v="3.0"/>
    <n v="159"/>
    <n v="111141"/>
    <x v="0"/>
    <n v="461.09999999999997"/>
    <n v="161.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274"/>
    <x v="1207"/>
    <x v="1"/>
    <n v="599"/>
    <n v="1999"/>
    <n v="0.7"/>
    <x v="1"/>
    <s v="5.0"/>
    <n v="47"/>
    <n v="93953"/>
    <x v="0"/>
    <n v="197.4"/>
    <n v="51.2"/>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1275"/>
    <x v="1208"/>
    <x v="0"/>
    <n v="289"/>
    <n v="999"/>
    <n v="0.71"/>
    <x v="0"/>
    <s v="5.0"/>
    <n v="401"/>
    <n v="400599"/>
    <x v="0"/>
    <n v="1644.1"/>
    <n v="405.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1276"/>
    <x v="1209"/>
    <x v="1"/>
    <n v="6499"/>
    <n v="8999"/>
    <n v="0.28000000000000003"/>
    <x v="9"/>
    <s v="4.0"/>
    <n v="7807"/>
    <n v="70255193"/>
    <x v="0"/>
    <n v="31228"/>
    <n v="7811"/>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
    <s v="https://m.media-amazon.com/images/I/41JM3Ra+tiL._SY300_SX300_.jpg"/>
    <s v="https://www.amazon.in/Redmi-Segment-5000mAh-Battery-Leather/dp/B0BBN3WF7V/ref=sr_1_11?qid=1672895748&amp;s=electronics&amp;sr=1-11"/>
  </r>
  <r>
    <x v="1277"/>
    <x v="1210"/>
    <x v="1"/>
    <n v="6499"/>
    <n v="8999"/>
    <n v="0.28000000000000003"/>
    <x v="9"/>
    <s v="4.0"/>
    <n v="7807"/>
    <n v="70255193"/>
    <x v="0"/>
    <n v="31228"/>
    <n v="7811"/>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
    <s v="https://m.media-amazon.com/images/I/41Wd9J6nfpL._SX300_SY300_QL70_ML2_.jpg"/>
    <s v="https://www.amazon.in/Redmi-Storage-Segment-5000mAh-Battery/dp/B0BBN4DZBD/ref=sr_1_7?qid=1672895748&amp;s=electronics&amp;sr=1-7"/>
  </r>
  <r>
    <x v="1278"/>
    <x v="1210"/>
    <x v="1"/>
    <n v="6499"/>
    <n v="8999"/>
    <n v="0.28000000000000003"/>
    <x v="9"/>
    <s v="4.0"/>
    <n v="7807"/>
    <n v="70255193"/>
    <x v="0"/>
    <n v="31228"/>
    <n v="7811"/>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
    <s v="https://m.media-amazon.com/images/I/41CB1rnC5tL._SX300_SY300_QL70_ML2_.jpg"/>
    <s v="https://www.amazon.in/Redmi-Storage-Segment-5000mAh-Battery/dp/B0BBN56J5H/ref=sr_1_10?qid=1672895748&amp;s=electronics&amp;sr=1-10"/>
  </r>
  <r>
    <x v="1279"/>
    <x v="1211"/>
    <x v="1"/>
    <n v="281"/>
    <n v="1999"/>
    <n v="0.86"/>
    <x v="23"/>
    <s v="3.0"/>
    <n v="87"/>
    <n v="173913"/>
    <x v="0"/>
    <n v="243.6"/>
    <n v="89.8"/>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1280"/>
    <x v="1212"/>
    <x v="1"/>
    <n v="99"/>
    <n v="999"/>
    <n v="0.9"/>
    <x v="4"/>
    <s v="5.0"/>
    <n v="305"/>
    <n v="304695"/>
    <x v="0"/>
    <n v="1342"/>
    <n v="309.39999999999998"/>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1281"/>
    <x v="1213"/>
    <x v="2"/>
    <n v="4899"/>
    <n v="8999"/>
    <n v="0.46"/>
    <x v="0"/>
    <s v="5.0"/>
    <n v="297"/>
    <n v="2672703"/>
    <x v="0"/>
    <n v="1217.6999999999998"/>
    <n v="301.10000000000002"/>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s v="https://m.media-amazon.com/images/W/WEBP_402378-T1/images/I/413b+0JACfL._SX300_SY300_.jpg"/>
    <s v="https://www.amazon.in/Shakti-Technology-S3-Pressure-Cleaning/dp/B0BBWJFK5C/ref=sr_1_439?qid=1672923614&amp;s=kitchen&amp;sr=1-439"/>
  </r>
  <r>
    <x v="1282"/>
    <x v="1214"/>
    <x v="1"/>
    <n v="54990"/>
    <n v="85000"/>
    <n v="0.35"/>
    <x v="2"/>
    <s v="5.0"/>
    <n v="3587"/>
    <n v="304895000"/>
    <x v="0"/>
    <n v="15424.099999999999"/>
    <n v="3591.3"/>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
    <s v="https://m.media-amazon.com/images/W/WEBP_402378-T2/images/I/41pdZIhY+gL._SY300_SX300_.jpg"/>
    <s v="https://www.amazon.in/VU-inches-GloLED-Google-65GloLED/dp/B0BC8BQ432/ref=sr_1_302?qid=1672909139&amp;s=electronics&amp;sr=1-302"/>
  </r>
  <r>
    <x v="1283"/>
    <x v="1215"/>
    <x v="1"/>
    <n v="18999"/>
    <n v="24990"/>
    <n v="0.24"/>
    <x v="2"/>
    <s v="5.0"/>
    <n v="4702"/>
    <n v="117502980"/>
    <x v="0"/>
    <n v="20218.599999999999"/>
    <n v="4706.3"/>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s v="https://m.media-amazon.com/images/W/WEBP_402378-T1/images/I/515t5K7hdqL._SY300_SX300_QL70_FMwebp_.jpg"/>
    <s v="https://www.amazon.in/Acer-inches-Android-Smart-AR40AR2841FDFL/dp/B0BC9BW512/ref=sr_1_367?qid=1672909143&amp;s=electronics&amp;sr=1-367"/>
  </r>
  <r>
    <x v="1284"/>
    <x v="1216"/>
    <x v="2"/>
    <n v="3599"/>
    <n v="7290"/>
    <n v="0.51"/>
    <x v="5"/>
    <s v="4.0"/>
    <n v="942"/>
    <n v="6867180"/>
    <x v="0"/>
    <n v="3673.7999999999997"/>
    <n v="945.9"/>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
    <s v="https://m.media-amazon.com/images/W/WEBP_402378-T1/images/I/31i-KNZeKML._SX300_SY300_QL70_FMwebp_.jpg"/>
    <s v="https://www.amazon.in/Hindware-Atlantic-Instant-Heating-Stainless/dp/B0BCKJJN8R/ref=sr_1_275?qid=1672923606&amp;s=kitchen&amp;sr=1-275"/>
  </r>
  <r>
    <x v="1285"/>
    <x v="1217"/>
    <x v="1"/>
    <n v="547"/>
    <n v="2999"/>
    <n v="0.82"/>
    <x v="2"/>
    <s v="5.0"/>
    <n v="407"/>
    <n v="1220593"/>
    <x v="0"/>
    <n v="1750.1"/>
    <n v="411.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1286"/>
    <x v="1218"/>
    <x v="0"/>
    <n v="499"/>
    <n v="1299"/>
    <n v="0.62"/>
    <x v="3"/>
    <s v="5.0"/>
    <n v="434"/>
    <n v="563766"/>
    <x v="0"/>
    <n v="1953"/>
    <n v="438.5"/>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1287"/>
    <x v="1219"/>
    <x v="2"/>
    <n v="8499"/>
    <n v="16490"/>
    <n v="0.48"/>
    <x v="2"/>
    <s v="5.0"/>
    <n v="97"/>
    <n v="1599530"/>
    <x v="0"/>
    <n v="417.09999999999997"/>
    <n v="101.3"/>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
    <s v="https://m.media-amazon.com/images/I/319t03ZuOML._SX300_SY300_QL70_FMwebp_.jpg"/>
    <s v="https://www.amazon.in/Livpure-Glo-Star-RO-Mineraliser/dp/B0BCYQY9X5/ref=sr_1_318?qid=1672923609&amp;s=kitchen&amp;sr=1-318"/>
  </r>
  <r>
    <x v="1288"/>
    <x v="1220"/>
    <x v="1"/>
    <n v="1434"/>
    <n v="3999"/>
    <n v="0.64"/>
    <x v="9"/>
    <s v="4.0"/>
    <n v="32"/>
    <n v="127968"/>
    <x v="0"/>
    <n v="128"/>
    <n v="36"/>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1289"/>
    <x v="1221"/>
    <x v="1"/>
    <n v="12999"/>
    <n v="13499"/>
    <n v="0.04"/>
    <x v="0"/>
    <s v="5.0"/>
    <n v="56098"/>
    <n v="757266902"/>
    <x v="0"/>
    <n v="230001.8"/>
    <n v="56102.1"/>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
    <s v="https://m.media-amazon.com/images/I/41jna+YGP+L._SY300_SX300_.jpg"/>
    <s v="https://www.amazon.in/Samsung-Galaxy-Prime-Light-Blue/dp/B0BD3T6Z1D/ref=sr_1_193?qid=1672895806&amp;s=electronics&amp;sr=1-193"/>
  </r>
  <r>
    <x v="1290"/>
    <x v="1222"/>
    <x v="1"/>
    <n v="4999"/>
    <n v="6999"/>
    <n v="0.28999999999999998"/>
    <x v="10"/>
    <s v="4.0"/>
    <n v="758"/>
    <n v="5305242"/>
    <x v="0"/>
    <n v="2880.4"/>
    <n v="761.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
    <s v="https://m.media-amazon.com/images/I/31OgHTags6L._SX300_SY300_QL70_ML2_.jpg"/>
    <s v="https://www.amazon.in/OnePlus-Display-Refresh-Multiple-Midnight/dp/B0BD92GDQH/ref=sr_1_231?qid=1672895814&amp;s=electronics&amp;sr=1-231"/>
  </r>
  <r>
    <x v="1291"/>
    <x v="1223"/>
    <x v="2"/>
    <n v="899"/>
    <n v="1990"/>
    <n v="0.55000000000000004"/>
    <x v="0"/>
    <s v="5.0"/>
    <n v="185"/>
    <n v="368150"/>
    <x v="0"/>
    <n v="758.49999999999989"/>
    <n v="189.1"/>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292"/>
    <x v="1224"/>
    <x v="1"/>
    <n v="569"/>
    <n v="1000"/>
    <n v="0.43"/>
    <x v="4"/>
    <s v="5.0"/>
    <n v="67259"/>
    <n v="67259000"/>
    <x v="0"/>
    <n v="295939.60000000003"/>
    <n v="67263.399999999994"/>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1293"/>
    <x v="1225"/>
    <x v="0"/>
    <n v="199"/>
    <n v="999"/>
    <n v="0.8"/>
    <x v="1"/>
    <s v="5.0"/>
    <n v="362"/>
    <n v="361638"/>
    <x v="0"/>
    <n v="1520.4"/>
    <n v="36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
    <s v="https://m.media-amazon.com/images/W/WEBP_402378-T1/images/I/41xQ7QVZMSL._SY300_SX300_QL70_FMwebp_.jpg"/>
    <s v="https://www.amazon.in/Lapster-Caddy-Optical-Drive-Laptop/dp/B0BDS8MY8J/ref=sr_1_306?qid=1672903010&amp;s=computers&amp;sr=1-306"/>
  </r>
  <r>
    <x v="1294"/>
    <x v="1224"/>
    <x v="1"/>
    <n v="959"/>
    <n v="1800"/>
    <n v="0.47"/>
    <x v="4"/>
    <s v="5.0"/>
    <n v="67259"/>
    <n v="121066200"/>
    <x v="0"/>
    <n v="295939.60000000003"/>
    <n v="67263.399999999994"/>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1295"/>
    <x v="1224"/>
    <x v="1"/>
    <n v="1989"/>
    <n v="3500"/>
    <n v="0.43"/>
    <x v="4"/>
    <s v="5.0"/>
    <n v="67260"/>
    <n v="235410000"/>
    <x v="0"/>
    <n v="295944"/>
    <n v="67264.399999999994"/>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1296"/>
    <x v="1226"/>
    <x v="2"/>
    <n v="1199"/>
    <n v="2990"/>
    <n v="0.6"/>
    <x v="10"/>
    <s v="4.0"/>
    <n v="133"/>
    <n v="397670"/>
    <x v="0"/>
    <n v="505.4"/>
    <n v="136.80000000000001"/>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297"/>
    <x v="1227"/>
    <x v="1"/>
    <n v="1799"/>
    <n v="19999"/>
    <n v="0.91"/>
    <x v="1"/>
    <s v="5.0"/>
    <n v="13937"/>
    <n v="278726063"/>
    <x v="0"/>
    <n v="58535.4"/>
    <n v="13941.2"/>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
    <s v="https://m.media-amazon.com/images/I/410VGCE+q2L._SY300_SX300_.jpg"/>
    <s v="https://www.amazon.in/Fire-Boltt-Bluetooth-Calling-Assistance-Resolution/dp/B0BF4YBLPX/ref=sr_1_41?qid=1672895755&amp;s=electronics&amp;sr=1-41"/>
  </r>
  <r>
    <x v="1298"/>
    <x v="1227"/>
    <x v="1"/>
    <n v="1799"/>
    <n v="19999"/>
    <n v="0.91"/>
    <x v="1"/>
    <s v="5.0"/>
    <n v="13937"/>
    <n v="278726063"/>
    <x v="0"/>
    <n v="58535.4"/>
    <n v="13941.2"/>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
    <s v="https://m.media-amazon.com/images/I/41mzbWC6AkL._SX300_SY300_QL70_ML2_.jpg"/>
    <s v="https://www.amazon.in/Fire-Boltt-Bluetooth-Calling-Assistance-Resolution/dp/B0BF54972T/ref=sr_1_33?qid=1672895755&amp;s=electronics&amp;sr=1-33"/>
  </r>
  <r>
    <x v="1299"/>
    <x v="1227"/>
    <x v="1"/>
    <n v="1799"/>
    <n v="19999"/>
    <n v="0.91"/>
    <x v="1"/>
    <s v="5.0"/>
    <n v="13937"/>
    <n v="278726063"/>
    <x v="0"/>
    <n v="58535.4"/>
    <n v="13941.2"/>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
    <s v="https://m.media-amazon.com/images/I/41Fq27ZjJfL._SX300_SY300_QL70_ML2_.jpg"/>
    <s v="https://www.amazon.in/Fire-Boltt-Bluetooth-Calling-Assistance-Resolution/dp/B0BF54LXW6/ref=sr_1_49?qid=1672895762&amp;s=electronics&amp;sr=1-49"/>
  </r>
  <r>
    <x v="1300"/>
    <x v="1227"/>
    <x v="1"/>
    <n v="1799"/>
    <n v="19999"/>
    <n v="0.91"/>
    <x v="1"/>
    <s v="5.0"/>
    <n v="13937"/>
    <n v="278726063"/>
    <x v="0"/>
    <n v="58535.4"/>
    <n v="13941.2"/>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
    <s v="https://m.media-amazon.com/images/I/41ivjqdXb0L._SX300_SY300_QL70_ML2_.jpg"/>
    <s v="https://www.amazon.in/Fire-Boltt-Bluetooth-Calling-Assistance-Resolution/dp/B0BF563HB4/ref=sr_1_37?qid=1672895755&amp;s=electronics&amp;sr=1-37"/>
  </r>
  <r>
    <x v="1301"/>
    <x v="1227"/>
    <x v="1"/>
    <n v="1799"/>
    <n v="19999"/>
    <n v="0.91"/>
    <x v="1"/>
    <s v="5.0"/>
    <n v="13937"/>
    <n v="278726063"/>
    <x v="0"/>
    <n v="58535.4"/>
    <n v="13941.2"/>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
    <s v="https://m.media-amazon.com/images/I/41WCgGbvwhL._SX300_SY300_QL70_ML2_.jpg"/>
    <s v="https://www.amazon.in/Fire-Boltt-Bluetooth-Calling-Assistance-Resolution/dp/B0BF57RN3K/ref=sr_1_1?qid=1672895748&amp;s=electronics&amp;sr=1-1"/>
  </r>
  <r>
    <x v="1302"/>
    <x v="1228"/>
    <x v="2"/>
    <n v="669"/>
    <n v="1499"/>
    <n v="0.55000000000000004"/>
    <x v="24"/>
    <s v="3.0"/>
    <n v="13"/>
    <n v="19487"/>
    <x v="0"/>
    <n v="29.9"/>
    <n v="15.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303"/>
    <x v="1229"/>
    <x v="0"/>
    <n v="199"/>
    <n v="349"/>
    <n v="0.43"/>
    <x v="0"/>
    <s v="5.0"/>
    <n v="314"/>
    <n v="109586"/>
    <x v="1"/>
    <n v="1287.3999999999999"/>
    <n v="318.10000000000002"/>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1304"/>
    <x v="1230"/>
    <x v="0"/>
    <n v="499"/>
    <n v="775"/>
    <n v="0.36"/>
    <x v="2"/>
    <s v="5.0"/>
    <n v="74"/>
    <n v="57350"/>
    <x v="0"/>
    <n v="318.2"/>
    <n v="78.3"/>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1305"/>
    <x v="1231"/>
    <x v="2"/>
    <n v="1099"/>
    <n v="2400"/>
    <n v="0.54"/>
    <x v="10"/>
    <s v="4.0"/>
    <n v="4"/>
    <n v="9600"/>
    <x v="0"/>
    <n v="15.2"/>
    <n v="7.8"/>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1306"/>
    <x v="1232"/>
    <x v="1"/>
    <n v="4499"/>
    <n v="7999"/>
    <n v="0.44"/>
    <x v="8"/>
    <s v="4.0"/>
    <n v="37"/>
    <n v="295963"/>
    <x v="0"/>
    <n v="129.5"/>
    <n v="40.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1307"/>
    <x v="1233"/>
    <x v="2"/>
    <n v="499"/>
    <n v="1299"/>
    <n v="0.62"/>
    <x v="5"/>
    <s v="4.0"/>
    <n v="65"/>
    <n v="84435"/>
    <x v="0"/>
    <n v="253.5"/>
    <n v="68.900000000000006"/>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308"/>
    <x v="1234"/>
    <x v="0"/>
    <n v="398"/>
    <n v="1949"/>
    <n v="0.8"/>
    <x v="9"/>
    <s v="4.0"/>
    <n v="75"/>
    <n v="146175"/>
    <x v="0"/>
    <n v="300"/>
    <n v="79"/>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1309"/>
    <x v="1235"/>
    <x v="0"/>
    <n v="1149"/>
    <n v="1499"/>
    <n v="0.23"/>
    <x v="0"/>
    <s v="5.0"/>
    <n v="10443"/>
    <n v="15654057"/>
    <x v="0"/>
    <n v="42816.299999999996"/>
    <n v="10447.1"/>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
    <s v="https://m.media-amazon.com/images/I/41bX3o-ZHqL._SX300_SY300_QL70_FMwebp_.jpg"/>
    <s v="https://www.amazon.in/Portronics-Multimedia-Wireless-Keyboard-Technology/dp/B0BHYJ8CVF/ref=sr_1_336?qid=1672903011&amp;s=computers&amp;sr=1-336"/>
  </r>
  <r>
    <x v="1310"/>
    <x v="1236"/>
    <x v="2"/>
    <n v="193"/>
    <n v="399"/>
    <n v="0.52"/>
    <x v="7"/>
    <s v="4.0"/>
    <n v="37"/>
    <n v="14763"/>
    <x v="1"/>
    <n v="133.20000000000002"/>
    <n v="40.6"/>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311"/>
    <x v="1237"/>
    <x v="1"/>
    <n v="1499"/>
    <n v="3999"/>
    <n v="0.63"/>
    <x v="6"/>
    <s v="4.0"/>
    <n v="37"/>
    <n v="147963"/>
    <x v="0"/>
    <n v="136.9"/>
    <n v="40.70000000000000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312"/>
    <x v="1238"/>
    <x v="2"/>
    <n v="4999"/>
    <n v="24999"/>
    <n v="0.8"/>
    <x v="3"/>
    <s v="5.0"/>
    <n v="287"/>
    <n v="7174713"/>
    <x v="0"/>
    <n v="1291.5"/>
    <n v="291.5"/>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s v="https://m.media-amazon.com/images/W/WEBP_402378-T2/images/I/41NSz+RdSoL._SX342_SY445_.jpg"/>
    <s v="https://www.amazon.in/Aquadpure-Copper-RO-Automatic-Controller/dp/B0BJ6P3LSK/ref=sr_1_453?qid=1672923614&amp;s=kitchen&amp;sr=1-453"/>
  </r>
  <r>
    <x v="1313"/>
    <x v="1239"/>
    <x v="2"/>
    <n v="4999"/>
    <n v="24999"/>
    <n v="0.8"/>
    <x v="11"/>
    <s v="5.0"/>
    <n v="124"/>
    <n v="3099876"/>
    <x v="0"/>
    <n v="570.4"/>
    <n v="128.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314"/>
    <x v="1240"/>
    <x v="2"/>
    <n v="899"/>
    <n v="1999"/>
    <n v="0.55000000000000004"/>
    <x v="1"/>
    <s v="5.0"/>
    <n v="39"/>
    <n v="77961"/>
    <x v="0"/>
    <n v="163.80000000000001"/>
    <n v="43.2"/>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15"/>
    <x v="1241"/>
    <x v="2"/>
    <n v="678"/>
    <n v="1499"/>
    <n v="0.55000000000000004"/>
    <x v="1"/>
    <s v="5.0"/>
    <n v="900"/>
    <n v="1349100"/>
    <x v="0"/>
    <n v="3780"/>
    <n v="904.2"/>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1316"/>
    <x v="1242"/>
    <x v="2"/>
    <n v="1601"/>
    <n v="3890"/>
    <n v="0.59"/>
    <x v="1"/>
    <s v="5.0"/>
    <n v="156"/>
    <n v="606840"/>
    <x v="0"/>
    <n v="655.20000000000005"/>
    <n v="160.19999999999999"/>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7"/>
    <x v="1243"/>
    <x v="2"/>
    <n v="649"/>
    <n v="999"/>
    <n v="0.35"/>
    <x v="7"/>
    <s v="4.0"/>
    <n v="4"/>
    <n v="3996"/>
    <x v="0"/>
    <n v="14.4"/>
    <n v="7.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318"/>
    <x v="1244"/>
    <x v="2"/>
    <n v="499"/>
    <n v="1299"/>
    <n v="0.62"/>
    <x v="18"/>
    <s v="5.0"/>
    <n v="54"/>
    <n v="70146"/>
    <x v="0"/>
    <n v="253.8"/>
    <n v="58.7"/>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
    <s v="https://m.media-amazon.com/images/I/41714O1hnmS._SY300_SX300_QL70_FMwebp_.jpg"/>
    <s v="https://www.amazon.in/Zuvexa-Rechargeable-Electric-Foam-Maker/dp/B0BLC2BYPX/ref=sr_1_243?qid=1672923603&amp;s=kitchen&amp;sr=1-243"/>
  </r>
  <r>
    <x v="1319"/>
    <x v="1245"/>
    <x v="1"/>
    <n v="6490"/>
    <n v="9990"/>
    <n v="0.35"/>
    <x v="9"/>
    <s v="4.0"/>
    <n v="27"/>
    <n v="269730"/>
    <x v="0"/>
    <n v="108"/>
    <n v="31"/>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1320"/>
    <x v="1246"/>
    <x v="2"/>
    <n v="699"/>
    <n v="1599"/>
    <n v="0.56000000000000005"/>
    <x v="18"/>
    <s v="5.0"/>
    <n v="1729"/>
    <n v="2764671"/>
    <x v="0"/>
    <n v="8126.3"/>
    <n v="1733.7"/>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321"/>
    <x v="1247"/>
    <x v="2"/>
    <n v="699"/>
    <n v="1599"/>
    <n v="0.56000000000000005"/>
    <x v="18"/>
    <s v="5.0"/>
    <n v="2300"/>
    <n v="3677700"/>
    <x v="0"/>
    <n v="10810"/>
    <n v="2304.6999999999998"/>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322"/>
    <x v="1248"/>
    <x v="2"/>
    <n v="199"/>
    <n v="499"/>
    <n v="0.6"/>
    <x v="13"/>
    <s v="4.0"/>
    <n v="12"/>
    <n v="5988"/>
    <x v="1"/>
    <n v="39.599999999999994"/>
    <n v="15.3"/>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323"/>
    <x v="1249"/>
    <x v="1"/>
    <n v="9499"/>
    <n v="11999"/>
    <n v="0.21"/>
    <x v="1"/>
    <s v="5.0"/>
    <n v="284"/>
    <n v="3407716"/>
    <x v="0"/>
    <n v="1192.8"/>
    <n v="288.2"/>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s v="https://m.media-amazon.com/images/I/41IcuNkyrdL._SX300_SY300_QL70_ML2_.jpg"/>
    <s v="https://www.amazon.in/Samsung-Galaxy-Storage-MediaTek-Battery/dp/B0BMGB2TPR/ref=sr_1_23?qid=1672895748&amp;s=electronics&amp;sr=1-23"/>
  </r>
  <r>
    <x v="1324"/>
    <x v="1249"/>
    <x v="1"/>
    <n v="9499"/>
    <n v="11999"/>
    <n v="0.21"/>
    <x v="1"/>
    <s v="5.0"/>
    <n v="284"/>
    <n v="3407716"/>
    <x v="0"/>
    <n v="1192.8"/>
    <n v="288.2"/>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s v="https://m.media-amazon.com/images/I/41kg-+XWoxL._SY300_SX300_.jpg"/>
    <s v="https://www.amazon.in/Samsung-Galaxy-Storage-MediaTek-Battery/dp/B0BMGB3CH9/ref=sr_1_17?qid=1672895748&amp;s=electronics&amp;sr=1-17"/>
  </r>
  <r>
    <x v="1325"/>
    <x v="1249"/>
    <x v="1"/>
    <n v="10499"/>
    <n v="13499"/>
    <n v="0.22"/>
    <x v="1"/>
    <s v="5.0"/>
    <n v="284"/>
    <n v="3833716"/>
    <x v="0"/>
    <n v="1192.8"/>
    <n v="288.2"/>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s v="https://m.media-amazon.com/images/I/41kg-+XWoxL._SY300_SX300_.jpg"/>
    <s v="https://www.amazon.in/Samsung-Galaxy-Storage-MediaTek-Battery/dp/B0BMGG6NKT/ref=sr_1_140?qid=1672895784&amp;s=electronics&amp;sr=1-140"/>
  </r>
  <r>
    <x v="1326"/>
    <x v="1250"/>
    <x v="1"/>
    <n v="249"/>
    <n v="999"/>
    <n v="0.75"/>
    <x v="3"/>
    <s v="5.0"/>
    <n v="38"/>
    <n v="37962"/>
    <x v="0"/>
    <n v="171"/>
    <n v="42.5"/>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1327"/>
    <x v="1251"/>
    <x v="2"/>
    <n v="784"/>
    <n v="1599"/>
    <n v="0.51"/>
    <x v="3"/>
    <s v="5.0"/>
    <n v="11"/>
    <n v="17589"/>
    <x v="0"/>
    <n v="49.5"/>
    <n v="15.5"/>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328"/>
    <x v="1252"/>
    <x v="1"/>
    <n v="1999"/>
    <n v="8499"/>
    <n v="0.76"/>
    <x v="2"/>
    <s v="5.0"/>
    <n v="240"/>
    <n v="2039760"/>
    <x v="0"/>
    <n v="1032"/>
    <n v="244.3"/>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1329"/>
    <x v="1253"/>
    <x v="0"/>
    <n v="199"/>
    <n v="999"/>
    <n v="0.8"/>
    <x v="3"/>
    <s v="5.0"/>
    <n v="127"/>
    <n v="126873"/>
    <x v="0"/>
    <n v="571.5"/>
    <n v="131.5"/>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1330"/>
    <x v="1254"/>
    <x v="2"/>
    <n v="899"/>
    <n v="1599"/>
    <n v="0.44"/>
    <x v="12"/>
    <s v="4.0"/>
    <n v="15"/>
    <n v="23985"/>
    <x v="0"/>
    <n v="51"/>
    <n v="18.399999999999999"/>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331"/>
    <x v="1255"/>
    <x v="2"/>
    <n v="469"/>
    <n v="1599"/>
    <n v="0.71"/>
    <x v="6"/>
    <s v="4.0"/>
    <n v="6"/>
    <n v="9594"/>
    <x v="0"/>
    <n v="22.200000000000003"/>
    <n v="9.6999999999999993"/>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332"/>
    <x v="1256"/>
    <x v="2"/>
    <n v="499"/>
    <n v="999"/>
    <n v="0.5"/>
    <x v="11"/>
    <s v="5.0"/>
    <n v="79"/>
    <n v="78921"/>
    <x v="0"/>
    <n v="363.4"/>
    <n v="83.6"/>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
    <s v="https://m.media-amazon.com/images/W/WEBP_402378-T2/images/I/51qZekzGLxL._SX300_SY300_QL70_FMwebp_.jpg"/>
    <s v="https://www.amazon.in/VRPRIME-Remover-Reusable-Easy-Tear-Furniture/dp/B0BN6M3TCM/ref=sr_1_230?qid=1672923603&amp;s=kitchen&amp;sr=1-230"/>
  </r>
  <r>
    <x v="1333"/>
    <x v="1257"/>
    <x v="1"/>
    <n v="13990"/>
    <n v="28900"/>
    <n v="0.52"/>
    <x v="3"/>
    <s v="5.0"/>
    <n v="7"/>
    <n v="202300"/>
    <x v="0"/>
    <n v="31.5"/>
    <n v="11.5"/>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1334"/>
    <x v="1258"/>
    <x v="2"/>
    <n v="499"/>
    <n v="2199"/>
    <n v="0.77"/>
    <x v="23"/>
    <s v="3.0"/>
    <n v="109"/>
    <n v="239691"/>
    <x v="0"/>
    <n v="305.2"/>
    <n v="111.8"/>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
    <s v="https://m.media-amazon.com/images/I/51pFS9lDzML._SY300_SX300_QL70_FMwebp_.jpg"/>
    <s v="https://www.amazon.in/MR-BRAND-Portable-Electric-Rechargeable/dp/B0BNDGL26T/ref=sr_1_302?qid=1672923607&amp;s=kitchen&amp;sr=1-302"/>
  </r>
  <r>
    <x v="1335"/>
    <x v="1259"/>
    <x v="2"/>
    <n v="185"/>
    <n v="599"/>
    <n v="0.69"/>
    <x v="5"/>
    <s v="4.0"/>
    <n v="1306"/>
    <n v="782294"/>
    <x v="0"/>
    <n v="5093.3999999999996"/>
    <n v="1309.900000000000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
    <s v="https://m.media-amazon.com/images/I/41asnfU59KL._SY445_SX342_QL70_FMwebp_.jpg"/>
    <s v="https://www.amazon.in/IONIX-Tap-filter-Multilayer-Filter-Pack/dp/B0BNDRK886/ref=sr_1_399?qid=1672923612&amp;s=kitchen&amp;sr=1-399"/>
  </r>
  <r>
    <x v="1336"/>
    <x v="1260"/>
    <x v="2"/>
    <n v="929"/>
    <n v="2199"/>
    <n v="0.57999999999999996"/>
    <x v="6"/>
    <s v="4.0"/>
    <n v="4"/>
    <n v="8796"/>
    <x v="0"/>
    <n v="14.8"/>
    <n v="7.7"/>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337"/>
    <x v="706"/>
    <x v="2"/>
    <n v="499"/>
    <n v="2199"/>
    <n v="0.77"/>
    <x v="6"/>
    <s v="4.0"/>
    <n v="53"/>
    <n v="116547"/>
    <x v="0"/>
    <n v="196.10000000000002"/>
    <n v="56.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338"/>
    <x v="1261"/>
    <x v="1"/>
    <n v="2999"/>
    <n v="7990"/>
    <n v="0.62"/>
    <x v="0"/>
    <s v="5.0"/>
    <n v="154"/>
    <n v="1230460"/>
    <x v="0"/>
    <n v="631.4"/>
    <n v="158.1"/>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
    <s v="https://m.media-amazon.com/images/I/41fXq5ZKACL._SX300_SY300_QL70_ML2_.jpg"/>
    <s v="https://www.amazon.in/boAt-Launched-Ultra-Seamless-Personalization-Charcoal/dp/B0BNV7JM5Y/ref=sr_1_133?qid=1672895784&amp;s=electronics&amp;sr=1-133"/>
  </r>
  <r>
    <x v="1339"/>
    <x v="1262"/>
    <x v="1"/>
    <n v="2499"/>
    <n v="7990"/>
    <n v="0.69"/>
    <x v="0"/>
    <s v="5.0"/>
    <n v="154"/>
    <n v="1230460"/>
    <x v="0"/>
    <n v="631.4"/>
    <n v="158.1"/>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
    <s v="https://m.media-amazon.com/images/I/41LDspRanIL._SX300_SY300_QL70_ML2_.jpg"/>
    <s v="https://www.amazon.in/boAt-Launched-Electra-Ultra-Seamless-Personalization/dp/B0BNVBJW2S/ref=sr_1_259?qid=1672895821&amp;s=electronics&amp;sr=1-259"/>
  </r>
  <r>
    <x v="1340"/>
    <x v="1263"/>
    <x v="1"/>
    <n v="2999"/>
    <n v="11999"/>
    <n v="0.75"/>
    <x v="4"/>
    <s v="5.0"/>
    <n v="768"/>
    <n v="9215232"/>
    <x v="0"/>
    <n v="3379.2000000000003"/>
    <n v="772.4"/>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s v="https://m.media-amazon.com/images/I/41vQwUamFcL._SX300_SY300_QL70_ML2_.jpg"/>
    <s v="https://www.amazon.in/Fire-Boltt-Bluetooth-Calling-Interactions-Speaker/dp/B0BNXFDTZ2/ref=sr_1_486?qid=1672895894&amp;s=electronics&amp;sr=1-486"/>
  </r>
  <r>
    <x v="1341"/>
    <x v="1264"/>
    <x v="1"/>
    <n v="3999"/>
    <n v="9999"/>
    <n v="0.6"/>
    <x v="4"/>
    <s v="5.0"/>
    <n v="73"/>
    <n v="729927"/>
    <x v="0"/>
    <n v="321.20000000000005"/>
    <n v="77.400000000000006"/>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
    <s v="https://m.media-amazon.com/images/I/51vHAEYKeWL._SX300_SY300_QL70_ML2_.jpg"/>
    <s v="https://www.amazon.in/Fire-Boltt-Gladiator-Bluetooth-Assistant-Interactions/dp/B0BP18W8TM/ref=sr_1_71?qid=1672895762&amp;s=electronics&amp;sr=1-71"/>
  </r>
  <r>
    <x v="1342"/>
    <x v="1265"/>
    <x v="0"/>
    <n v="399"/>
    <n v="1999"/>
    <n v="0.8"/>
    <x v="19"/>
    <s v="5.0"/>
    <n v="5"/>
    <n v="9995"/>
    <x v="0"/>
    <n v="25"/>
    <n v="10"/>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343"/>
    <x v="1266"/>
    <x v="2"/>
    <n v="1499"/>
    <n v="3500"/>
    <n v="0.56999999999999995"/>
    <x v="18"/>
    <s v="5.0"/>
    <n v="2591"/>
    <n v="9068500"/>
    <x v="0"/>
    <n v="12177.7"/>
    <n v="2595.6999999999998"/>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344"/>
    <x v="1267"/>
    <x v="2"/>
    <n v="799"/>
    <n v="1199"/>
    <n v="0.33"/>
    <x v="4"/>
    <s v="5.0"/>
    <n v="17"/>
    <n v="20383"/>
    <x v="0"/>
    <n v="74.800000000000011"/>
    <n v="21.4"/>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45"/>
    <x v="1268"/>
    <x v="2"/>
    <n v="799"/>
    <n v="1989"/>
    <n v="0.6"/>
    <x v="2"/>
    <s v="5.0"/>
    <n v="70"/>
    <n v="139230"/>
    <x v="0"/>
    <n v="301"/>
    <n v="74.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1346"/>
    <x v="1269"/>
    <x v="2"/>
    <n v="259"/>
    <n v="999"/>
    <n v="0.74"/>
    <x v="9"/>
    <s v="4.0"/>
    <n v="43"/>
    <n v="42957"/>
    <x v="0"/>
    <n v="172"/>
    <n v="4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347"/>
    <x v="1270"/>
    <x v="2"/>
    <n v="1299"/>
    <n v="2495"/>
    <n v="0.48"/>
    <x v="25"/>
    <s v="2.0"/>
    <n v="2"/>
    <n v="4990"/>
    <x v="0"/>
    <n v="4"/>
    <n v="4"/>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348"/>
    <x v="1271"/>
    <x v="2"/>
    <n v="279"/>
    <n v="499"/>
    <n v="0.44"/>
    <x v="20"/>
    <s v="5.0"/>
    <n v="28"/>
    <n v="13972"/>
    <x v="1"/>
    <n v="134.4"/>
    <n v="32.799999999999997"/>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
    <s v="https://m.media-amazon.com/images/W/WEBP_402378-T2/images/I/41t3WVUlRmL._SX300_SY300_QL70_FMwebp_.jpg"/>
    <s v="https://www.amazon.in/Oratech-electric-cappuccino-Mocktail-Multicolour/dp/B0BQ3K23Y1/ref=sr_1_216?qid=1672923601&amp;s=kitchen&amp;sr=1-216"/>
  </r>
  <r>
    <x v="1349"/>
    <x v="1272"/>
    <x v="0"/>
    <n v="249"/>
    <n v="999"/>
    <n v="0.75"/>
    <x v="19"/>
    <s v="5.0"/>
    <n v="0"/>
    <n v="0"/>
    <x v="0"/>
    <n v="0"/>
    <n v="5"/>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1350"/>
    <x v="1273"/>
    <x v="2"/>
    <n v="1439"/>
    <n v="1999"/>
    <n v="0.28000000000000003"/>
    <x v="20"/>
    <s v="5.0"/>
    <n v="53803"/>
    <n v="107552197"/>
    <x v="0"/>
    <n v="258254.4"/>
    <n v="53807.8"/>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x v="0"/>
    <x v="0"/>
    <x v="0"/>
    <n v="507"/>
    <n v="1208"/>
    <n v="0.57999999999999996"/>
    <n v="4.0999999999999996"/>
    <x v="0"/>
    <n v="8131"/>
    <n v="9822248"/>
    <s v="&gt;500"/>
    <n v="33337.1"/>
    <n v="8135.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0"/>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1"/>
    <x v="1"/>
    <x v="0"/>
    <n v="749"/>
    <n v="1339"/>
    <n v="0.44"/>
    <n v="4.2"/>
    <x v="0"/>
    <n v="179692"/>
    <n v="240607588"/>
    <s v="&gt;500"/>
    <n v="754706.4"/>
    <n v="179696.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1"/>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
    <s v="https://m.media-amazon.com/images/I/31Wb+A3VVdL._SY300_SX300_.jpg"/>
    <s v="https://www.amazon.in/TP-Link-TL-WN722N-150Mbps-Wireless-Adapter/dp/B002SZEOLG/ref=sr_1_162?qid=1672909131&amp;s=electronics&amp;sr=1-162"/>
  </r>
  <r>
    <x v="2"/>
    <x v="2"/>
    <x v="1"/>
    <n v="399"/>
    <n v="499"/>
    <n v="0.2"/>
    <n v="4.3"/>
    <x v="0"/>
    <n v="27201"/>
    <n v="13573299"/>
    <s v="200–500"/>
    <n v="116964.29999999999"/>
    <n v="27205.3"/>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
    <s v="https://m.media-amazon.com/images/I/418YrbHVLCL._SX300_SY300_QL70_FMwebp_.jpg"/>
    <s v="https://www.amazon.in/Duracell-AAA-750mAh-Rechargeable-Batteries/dp/B003B00484/ref=sr_1_148?qid=1672903002&amp;s=computers&amp;sr=1-148"/>
  </r>
  <r>
    <x v="3"/>
    <x v="3"/>
    <x v="0"/>
    <n v="279"/>
    <n v="375"/>
    <n v="0.26"/>
    <n v="4.3"/>
    <x v="0"/>
    <n v="31534"/>
    <n v="11825250"/>
    <s v="200–500"/>
    <n v="135596.19999999998"/>
    <n v="31538.3"/>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3"/>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4"/>
    <x v="4"/>
    <x v="0"/>
    <n v="699"/>
    <n v="995"/>
    <n v="0.3"/>
    <n v="4.5"/>
    <x v="0"/>
    <n v="54405"/>
    <n v="54132975"/>
    <s v="&gt;500"/>
    <n v="244822.5"/>
    <n v="54409.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4"/>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
    <s v="https://m.media-amazon.com/images/I/31CtVvtFt+L._SY300_SX300_.jpg"/>
    <s v="https://www.amazon.in/Logitech-M235-Wireless-Mouse-Grey/dp/B004IO5BMQ/ref=sr_1_163?qid=1672903002&amp;s=computers&amp;sr=1-163"/>
  </r>
  <r>
    <x v="5"/>
    <x v="5"/>
    <x v="0"/>
    <n v="289"/>
    <n v="650"/>
    <n v="0.56000000000000005"/>
    <n v="4.3"/>
    <x v="0"/>
    <n v="253105"/>
    <n v="164518250"/>
    <s v="&gt;500"/>
    <n v="1088351.5"/>
    <n v="253109.3"/>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5"/>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6"/>
    <x v="6"/>
    <x v="1"/>
    <n v="416"/>
    <n v="599"/>
    <n v="0.31"/>
    <n v="4.2"/>
    <x v="0"/>
    <n v="30023"/>
    <n v="17983777"/>
    <s v="&gt;500"/>
    <n v="126096.6"/>
    <n v="30027.200000000001"/>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6"/>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7"/>
    <x v="7"/>
    <x v="1"/>
    <n v="486"/>
    <n v="1999"/>
    <n v="0.76"/>
    <n v="4.2"/>
    <x v="0"/>
    <n v="30023"/>
    <n v="60015977"/>
    <s v="&gt;500"/>
    <n v="126096.6"/>
    <n v="30027.200000000001"/>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6"/>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8"/>
    <x v="8"/>
    <x v="1"/>
    <n v="399"/>
    <n v="795"/>
    <n v="0.5"/>
    <n v="4.4000000000000004"/>
    <x v="0"/>
    <n v="12091"/>
    <n v="9612345"/>
    <s v="&gt;500"/>
    <n v="53200.4"/>
    <n v="12095.4"/>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7"/>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
    <s v="https://m.media-amazon.com/images/W/WEBP_402378-T2/images/I/41vJcrdr5mL._SY300_SX300_QL70_FMwebp_.jpg"/>
    <s v="https://www.amazon.in/AmazonBasics-16-Gauge-Speaker-Wire-Feet/dp/B006LW0WDQ/ref=sr_1_263?qid=1672909136&amp;s=electronics&amp;sr=1-263"/>
  </r>
  <r>
    <x v="9"/>
    <x v="9"/>
    <x v="2"/>
    <n v="1499"/>
    <n v="1499"/>
    <n v="0"/>
    <n v="4.3"/>
    <x v="0"/>
    <n v="9331"/>
    <n v="13987169"/>
    <s v="&gt;500"/>
    <n v="40123.299999999996"/>
    <n v="9335.2999999999993"/>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8"/>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
    <x v="10"/>
    <x v="1"/>
    <n v="1289"/>
    <n v="1499"/>
    <n v="0.14000000000000001"/>
    <n v="4.5"/>
    <x v="0"/>
    <n v="20668"/>
    <n v="30981332"/>
    <s v="&gt;500"/>
    <n v="93006"/>
    <n v="20672.5"/>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9"/>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11"/>
    <x v="11"/>
    <x v="0"/>
    <n v="899"/>
    <n v="1800"/>
    <n v="0.5"/>
    <n v="4.0999999999999996"/>
    <x v="0"/>
    <n v="22375"/>
    <n v="40275000"/>
    <s v="&gt;500"/>
    <n v="91737.499999999985"/>
    <n v="22379.1"/>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10"/>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12"/>
    <x v="12"/>
    <x v="2"/>
    <n v="765"/>
    <n v="970"/>
    <n v="0.21"/>
    <n v="4.2"/>
    <x v="0"/>
    <n v="6055"/>
    <n v="5873350"/>
    <s v="&gt;500"/>
    <n v="25431"/>
    <n v="6059.2"/>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11"/>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
    <s v="https://m.media-amazon.com/images/W/WEBP_402378-T1/images/I/31l0oxTSJuL._SX300_SY300_QL70_FMwebp_.jpg"/>
    <s v="https://www.amazon.in/Orpat-HHB-100E-250-Watt-Blender-White/dp/B0085W2MUQ/ref=sr_1_358?qid=1672923610&amp;s=kitchen&amp;sr=1-358"/>
  </r>
  <r>
    <x v="13"/>
    <x v="13"/>
    <x v="0"/>
    <n v="649"/>
    <n v="1399"/>
    <n v="0.54"/>
    <n v="4.2"/>
    <x v="0"/>
    <n v="179691"/>
    <n v="251387709"/>
    <s v="&gt;500"/>
    <n v="754702.20000000007"/>
    <n v="179695.2"/>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1"/>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
    <s v="https://m.media-amazon.com/images/I/41jxZkzNcnL._SX300_SY300_QL70_FMwebp_.jpg"/>
    <s v="https://www.amazon.in/TP-Link-TL-WN823N-300Mbps-Wireless-N-Adapter/dp/B0088TKTY2/ref=sr_1_61?qid=1672909126&amp;s=electronics&amp;sr=1-61"/>
  </r>
  <r>
    <x v="14"/>
    <x v="14"/>
    <x v="0"/>
    <n v="599"/>
    <n v="599"/>
    <n v="0"/>
    <n v="4.3"/>
    <x v="0"/>
    <n v="355"/>
    <n v="212645"/>
    <s v="&gt;500"/>
    <n v="1526.5"/>
    <n v="359.3"/>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12"/>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15"/>
    <x v="15"/>
    <x v="0"/>
    <n v="499"/>
    <n v="999"/>
    <n v="0.5"/>
    <n v="4.2"/>
    <x v="0"/>
    <n v="179691"/>
    <n v="179511309"/>
    <s v="&gt;500"/>
    <n v="754702.20000000007"/>
    <n v="179695.2"/>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1"/>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
    <s v="https://m.media-amazon.com/images/W/WEBP_402378-T2/images/I/31e6ElWRymL._SX300_SY300_QL70_FMwebp_.jpg"/>
    <s v="https://www.amazon.in/TP-Link-TL-WN725N-150Mbps-Wireless-Adapter/dp/B008IFXQFU/ref=sr_1_10?qid=1672909124&amp;s=electronics&amp;sr=1-10"/>
  </r>
  <r>
    <x v="16"/>
    <x v="16"/>
    <x v="2"/>
    <n v="1849"/>
    <n v="2095"/>
    <n v="0.12"/>
    <n v="4.3"/>
    <x v="0"/>
    <n v="7681"/>
    <n v="16091695"/>
    <s v="&gt;500"/>
    <n v="33028.299999999996"/>
    <n v="7685.3"/>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13"/>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7"/>
    <x v="17"/>
    <x v="2"/>
    <n v="4799"/>
    <n v="5795"/>
    <n v="0.17"/>
    <n v="3.9"/>
    <x v="1"/>
    <n v="3815"/>
    <n v="22107925"/>
    <s v="&gt;500"/>
    <n v="14878.5"/>
    <n v="3818.9"/>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14"/>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
    <s v="https://m.media-amazon.com/images/W/WEBP_402378-T1/images/I/31M+TYWPdQL._SY300_SX300_.jpg"/>
    <s v="https://www.amazon.in/Morphy-Richards-Europa-Espresso-Cappuccino/dp/B008P7IF02/ref=sr_1_276?qid=1672923606&amp;s=kitchen&amp;sr=1-276"/>
  </r>
  <r>
    <x v="18"/>
    <x v="18"/>
    <x v="0"/>
    <n v="1990"/>
    <n v="2595"/>
    <n v="0.23"/>
    <n v="4.3"/>
    <x v="0"/>
    <n v="20398"/>
    <n v="52932810"/>
    <s v="&gt;500"/>
    <n v="87711.4"/>
    <n v="20402.3"/>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15"/>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
    <s v="https://m.media-amazon.com/images/W/WEBP_402378-T1/images/I/316Q0fvU+2L._SY300_SX300_.jpg"/>
    <s v="https://www.amazon.in/Logitech-C270-HD-Webcam-Black/dp/B008QS9J6Y/ref=sr_1_230?qid=1672903006&amp;s=computers&amp;sr=1-230"/>
  </r>
  <r>
    <x v="19"/>
    <x v="19"/>
    <x v="2"/>
    <n v="1614"/>
    <n v="1745"/>
    <n v="0.08"/>
    <n v="4.3"/>
    <x v="0"/>
    <n v="37974"/>
    <n v="66264630"/>
    <s v="&gt;500"/>
    <n v="163288.19999999998"/>
    <n v="37978.300000000003"/>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16"/>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s v="https://m.media-amazon.com/images/W/WEBP_402378-T1/images/I/41Xp77o+-YL._SX300_SY300_.jpg"/>
    <s v="https://www.amazon.in/Philips-GC1905-1440-Watt-Steam-Spray/dp/B008QTK47Q/ref=sr_1_47?qid=1672923592&amp;s=kitchen&amp;sr=1-47"/>
  </r>
  <r>
    <x v="20"/>
    <x v="20"/>
    <x v="2"/>
    <n v="616"/>
    <n v="1190"/>
    <n v="0.48"/>
    <n v="4.0999999999999996"/>
    <x v="0"/>
    <n v="37126"/>
    <n v="44179940"/>
    <s v="&gt;500"/>
    <n v="152216.59999999998"/>
    <n v="37130.1"/>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17"/>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21"/>
    <x v="21"/>
    <x v="2"/>
    <n v="775"/>
    <n v="875"/>
    <n v="0.11"/>
    <n v="4.2"/>
    <x v="0"/>
    <n v="46647"/>
    <n v="40816125"/>
    <s v="&gt;500"/>
    <n v="195917.4"/>
    <n v="46651.19999999999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18"/>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22"/>
    <x v="22"/>
    <x v="2"/>
    <n v="2719"/>
    <n v="3945"/>
    <n v="0.31"/>
    <n v="3.7"/>
    <x v="1"/>
    <n v="13406"/>
    <n v="52886670"/>
    <s v="&gt;500"/>
    <n v="49602.200000000004"/>
    <n v="13409.7"/>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19"/>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23"/>
    <x v="23"/>
    <x v="2"/>
    <n v="1199"/>
    <n v="1795"/>
    <n v="0.33"/>
    <n v="4.2"/>
    <x v="0"/>
    <n v="5967"/>
    <n v="10710765"/>
    <s v="&gt;500"/>
    <n v="25061.4"/>
    <n v="5971.2"/>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20"/>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24"/>
    <x v="24"/>
    <x v="2"/>
    <n v="1699"/>
    <n v="1900"/>
    <n v="0.11"/>
    <n v="3.6"/>
    <x v="1"/>
    <n v="11456"/>
    <n v="21766400"/>
    <s v="&gt;500"/>
    <n v="41241.599999999999"/>
    <n v="11459.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21"/>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25"/>
    <x v="25"/>
    <x v="0"/>
    <n v="649"/>
    <n v="999"/>
    <n v="0.35"/>
    <n v="3.5"/>
    <x v="1"/>
    <n v="7222"/>
    <n v="7214778"/>
    <s v="&gt;500"/>
    <n v="25277"/>
    <n v="7225.5"/>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22"/>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26"/>
    <x v="26"/>
    <x v="2"/>
    <n v="1099"/>
    <n v="1920"/>
    <n v="0.43"/>
    <n v="4.2"/>
    <x v="0"/>
    <n v="9772"/>
    <n v="18762240"/>
    <s v="&gt;500"/>
    <n v="41042.400000000001"/>
    <n v="9776.2000000000007"/>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23"/>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27"/>
    <x v="27"/>
    <x v="2"/>
    <n v="2219"/>
    <n v="3080"/>
    <n v="0.28000000000000003"/>
    <n v="3.6"/>
    <x v="1"/>
    <n v="468"/>
    <n v="1441440"/>
    <s v="&gt;500"/>
    <n v="1684.8"/>
    <n v="471.6"/>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24"/>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28"/>
    <x v="28"/>
    <x v="2"/>
    <n v="2169"/>
    <n v="3279"/>
    <n v="0.34"/>
    <n v="4.0999999999999996"/>
    <x v="0"/>
    <n v="1716"/>
    <n v="5626764"/>
    <s v="&gt;500"/>
    <n v="7035.5999999999995"/>
    <n v="1720.1"/>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25"/>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29"/>
    <x v="29"/>
    <x v="2"/>
    <n v="749"/>
    <n v="1129"/>
    <n v="0.34"/>
    <n v="4"/>
    <x v="1"/>
    <n v="2446"/>
    <n v="2761534"/>
    <s v="&gt;500"/>
    <n v="9784"/>
    <n v="2450"/>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26"/>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s v="https://m.media-amazon.com/images/W/WEBP_402378-T1/images/I/41B-iX4Pf5L._SX300_SY300_QL70_FMwebp_.jpg"/>
    <s v="https://www.amazon.in/Bajaj-Minor-1000-Watt-Room-Heater/dp/B009P2LK08/ref=sr_1_57?qid=1672923593&amp;s=kitchen&amp;sr=1-57"/>
  </r>
  <r>
    <x v="30"/>
    <x v="30"/>
    <x v="2"/>
    <n v="1409"/>
    <n v="1639"/>
    <n v="0.14000000000000001"/>
    <n v="3.7"/>
    <x v="1"/>
    <n v="787"/>
    <n v="1289893"/>
    <s v="&gt;500"/>
    <n v="2911.9"/>
    <n v="790.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27"/>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
    <s v="https://m.media-amazon.com/images/W/WEBP_402378-T2/images/I/41WyoT08raL._SX300_SY300_QL70_FMwebp_.jpg"/>
    <s v="https://www.amazon.in/Bajaj-Delux-2000-Watt-Room-Heater/dp/B009P2LK80/ref=sr_1_103?qid=1672923596&amp;s=kitchen&amp;sr=1-103"/>
  </r>
  <r>
    <x v="31"/>
    <x v="31"/>
    <x v="2"/>
    <n v="949"/>
    <n v="975"/>
    <n v="0.03"/>
    <n v="4.3"/>
    <x v="0"/>
    <n v="7223"/>
    <n v="7042425"/>
    <s v="&gt;500"/>
    <n v="31058.899999999998"/>
    <n v="7227.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28"/>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32"/>
    <x v="32"/>
    <x v="0"/>
    <n v="269"/>
    <n v="649"/>
    <n v="0.59"/>
    <n v="4.3"/>
    <x v="0"/>
    <n v="54315"/>
    <n v="35250435"/>
    <s v="&gt;500"/>
    <n v="233554.5"/>
    <n v="54319.3"/>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29"/>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33"/>
    <x v="33"/>
    <x v="0"/>
    <n v="1469"/>
    <n v="2499"/>
    <n v="0.41"/>
    <n v="4.2"/>
    <x v="0"/>
    <n v="156638"/>
    <n v="391438362"/>
    <s v="&gt;500"/>
    <n v="657879.6"/>
    <n v="156642.20000000001"/>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30"/>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
    <s v="https://m.media-amazon.com/images/W/WEBP_402378-T1/images/I/21n1BGPOHBL._SX300_SY300_QL70_FMwebp_.jpg"/>
    <s v="https://www.amazon.in/TP-Link-TL-WA850RE-300Mbps-Universal-Extender/dp/B00A0VCJPI/ref=sr_1_127?qid=1672903001&amp;s=computers&amp;sr=1-127"/>
  </r>
  <r>
    <x v="34"/>
    <x v="34"/>
    <x v="2"/>
    <n v="2976"/>
    <n v="3945"/>
    <n v="0.25"/>
    <n v="4.2"/>
    <x v="0"/>
    <n v="3740"/>
    <n v="14754300"/>
    <s v="&gt;500"/>
    <n v="15708"/>
    <n v="3744.2"/>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31"/>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35"/>
    <x v="35"/>
    <x v="2"/>
    <n v="753"/>
    <n v="899"/>
    <n v="0.16"/>
    <n v="4.2"/>
    <x v="0"/>
    <n v="18462"/>
    <n v="16597338"/>
    <s v="&gt;500"/>
    <n v="77540.400000000009"/>
    <n v="1846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32"/>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36"/>
    <x v="36"/>
    <x v="2"/>
    <n v="539"/>
    <n v="720"/>
    <n v="0.25"/>
    <n v="4.0999999999999996"/>
    <x v="0"/>
    <n v="36017"/>
    <n v="25932240"/>
    <s v="&gt;500"/>
    <n v="147669.69999999998"/>
    <n v="36021.1"/>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33"/>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37"/>
    <x v="37"/>
    <x v="3"/>
    <n v="522"/>
    <n v="550"/>
    <n v="0.05"/>
    <n v="4.4000000000000004"/>
    <x v="0"/>
    <n v="12179"/>
    <n v="6698450"/>
    <s v="&gt;500"/>
    <n v="53587.600000000006"/>
    <n v="12183.4"/>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34"/>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38"/>
    <x v="38"/>
    <x v="2"/>
    <n v="980"/>
    <n v="980"/>
    <n v="0"/>
    <n v="4.2"/>
    <x v="0"/>
    <n v="4740"/>
    <n v="4645200"/>
    <s v="&gt;500"/>
    <n v="19908"/>
    <n v="4744.2"/>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35"/>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39"/>
    <x v="39"/>
    <x v="2"/>
    <n v="699"/>
    <n v="850"/>
    <n v="0.18"/>
    <n v="4.0999999999999996"/>
    <x v="0"/>
    <n v="1106"/>
    <n v="940100"/>
    <s v="&gt;500"/>
    <n v="4534.5999999999995"/>
    <n v="1110.0999999999999"/>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36"/>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40"/>
    <x v="40"/>
    <x v="1"/>
    <n v="250"/>
    <n v="250"/>
    <n v="0"/>
    <n v="3.9"/>
    <x v="1"/>
    <n v="13971"/>
    <n v="3492750"/>
    <s v="200–500"/>
    <n v="54486.9"/>
    <n v="13974.9"/>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37"/>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41"/>
    <x v="41"/>
    <x v="0"/>
    <n v="249"/>
    <n v="499"/>
    <n v="0.5"/>
    <n v="4.2"/>
    <x v="0"/>
    <n v="22860"/>
    <n v="11407140"/>
    <s v="200–500"/>
    <n v="96012"/>
    <n v="22864.2"/>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38"/>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42"/>
    <x v="42"/>
    <x v="0"/>
    <n v="1345"/>
    <n v="2295"/>
    <n v="0.41"/>
    <n v="4.2"/>
    <x v="0"/>
    <n v="17413"/>
    <n v="39962835"/>
    <s v="&gt;500"/>
    <n v="73134.600000000006"/>
    <n v="17417.2"/>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39"/>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
    <s v="https://m.media-amazon.com/images/W/WEBP_402378-T2/images/I/41X6hey-ExL._SX300_SY300_QL70_FMwebp_.jpg"/>
    <s v="https://www.amazon.in/Logitech-Wireless-mk270r-Keyboard-Mouse/dp/B00CEQEGPI/ref=sr_1_268?qid=1672903008&amp;s=computers&amp;sr=1-268"/>
  </r>
  <r>
    <x v="43"/>
    <x v="43"/>
    <x v="4"/>
    <n v="150"/>
    <n v="150"/>
    <n v="0"/>
    <n v="4.3"/>
    <x v="0"/>
    <n v="15867"/>
    <n v="2380050"/>
    <s v="&lt;200"/>
    <n v="68228.099999999991"/>
    <n v="15871.3"/>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40"/>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44"/>
    <x v="44"/>
    <x v="1"/>
    <n v="879"/>
    <n v="1109"/>
    <n v="0.21"/>
    <n v="4.4000000000000004"/>
    <x v="0"/>
    <n v="31599"/>
    <n v="35043291"/>
    <s v="&gt;500"/>
    <n v="139035.6"/>
    <n v="31603.4"/>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41"/>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45"/>
    <x v="45"/>
    <x v="2"/>
    <n v="600"/>
    <n v="600"/>
    <n v="0"/>
    <n v="4.0999999999999996"/>
    <x v="0"/>
    <n v="10907"/>
    <n v="6544200"/>
    <s v="&gt;500"/>
    <n v="44718.7"/>
    <n v="10911.1"/>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42"/>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46"/>
    <x v="46"/>
    <x v="2"/>
    <n v="3229"/>
    <n v="5295"/>
    <n v="0.39"/>
    <n v="4.2"/>
    <x v="0"/>
    <n v="39724"/>
    <n v="210338580"/>
    <s v="&gt;500"/>
    <n v="166840.80000000002"/>
    <n v="39728.199999999997"/>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43"/>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s v="https://m.media-amazon.com/images/I/41Bnylq337S._SX300_SY300_QL70_FMwebp_.jpg"/>
    <s v="https://www.amazon.in/Philips-Collection-HD4928-01-2100-Watt/dp/B00EDJJ7FS/ref=sr_1_54?qid=1672923593&amp;s=kitchen&amp;sr=1-54"/>
  </r>
  <r>
    <x v="47"/>
    <x v="47"/>
    <x v="0"/>
    <n v="1599"/>
    <n v="3599"/>
    <n v="0.56000000000000005"/>
    <n v="4.2"/>
    <x v="0"/>
    <n v="16182"/>
    <n v="58239018"/>
    <s v="&gt;500"/>
    <n v="67964.400000000009"/>
    <n v="16186.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44"/>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
    <s v="https://m.media-amazon.com/images/I/31aoDL5YfNL._SX300_SY300_QL70_FMwebp_.jpg"/>
    <s v="https://www.amazon.in/TP-Link-TL-WA855RE-Wi-Fi-Range-Extender/dp/B00EYW1U68/ref=sr_1_462?qid=1672903018&amp;s=computers&amp;sr=1-462"/>
  </r>
  <r>
    <x v="48"/>
    <x v="48"/>
    <x v="2"/>
    <n v="499"/>
    <n v="625"/>
    <n v="0.2"/>
    <n v="4.2"/>
    <x v="0"/>
    <n v="5355"/>
    <n v="3346875"/>
    <s v="&gt;500"/>
    <n v="22491"/>
    <n v="5359.2"/>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45"/>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49"/>
    <x v="49"/>
    <x v="0"/>
    <n v="299"/>
    <n v="699"/>
    <n v="0.56999999999999995"/>
    <n v="4.0999999999999996"/>
    <x v="0"/>
    <n v="2957"/>
    <n v="2066943"/>
    <s v="&gt;500"/>
    <n v="12123.699999999999"/>
    <n v="2961.1"/>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46"/>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50"/>
    <x v="50"/>
    <x v="1"/>
    <n v="467"/>
    <n v="599"/>
    <n v="0.22"/>
    <n v="4.4000000000000004"/>
    <x v="0"/>
    <n v="44054"/>
    <n v="26388346"/>
    <s v="&gt;500"/>
    <n v="193837.6"/>
    <n v="44058.400000000001"/>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47"/>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51"/>
    <x v="51"/>
    <x v="0"/>
    <n v="259"/>
    <n v="699"/>
    <n v="0.63"/>
    <n v="3.8"/>
    <x v="1"/>
    <n v="2399"/>
    <n v="1676901"/>
    <s v="&gt;500"/>
    <n v="9116.1999999999989"/>
    <n v="2402.8000000000002"/>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48"/>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52"/>
    <x v="52"/>
    <x v="0"/>
    <n v="299"/>
    <n v="699"/>
    <n v="0.56999999999999995"/>
    <n v="3.9"/>
    <x v="1"/>
    <n v="1454"/>
    <n v="1016346"/>
    <s v="&gt;500"/>
    <n v="5670.5999999999995"/>
    <n v="1457.9"/>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49"/>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53"/>
    <x v="53"/>
    <x v="2"/>
    <n v="3488"/>
    <n v="4990"/>
    <n v="0.3"/>
    <n v="4.0999999999999996"/>
    <x v="0"/>
    <n v="1127"/>
    <n v="5623730"/>
    <s v="&gt;500"/>
    <n v="4620.7"/>
    <n v="1131.0999999999999"/>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50"/>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54"/>
    <x v="54"/>
    <x v="0"/>
    <n v="238"/>
    <n v="699"/>
    <n v="0.66"/>
    <n v="4.4000000000000004"/>
    <x v="0"/>
    <n v="8372"/>
    <n v="5852028"/>
    <s v="&gt;500"/>
    <n v="36836.800000000003"/>
    <n v="8376.4"/>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51"/>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55"/>
    <x v="55"/>
    <x v="2"/>
    <n v="2199"/>
    <n v="2990"/>
    <n v="0.26"/>
    <n v="3.8"/>
    <x v="1"/>
    <n v="1558"/>
    <n v="4658420"/>
    <s v="&gt;500"/>
    <n v="5920.4"/>
    <n v="1561.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52"/>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
    <s v="https://m.media-amazon.com/images/I/41A8H7PSidL._SY300_SX300_QL70_FMwebp_.jpg"/>
    <s v="https://www.amazon.in/Usha-Convector-2000-Watt-Instant-Heating/dp/B00H0B29DI/ref=sr_1_111?qid=1672923596&amp;s=kitchen&amp;sr=1-111"/>
  </r>
  <r>
    <x v="56"/>
    <x v="45"/>
    <x v="2"/>
    <n v="1130"/>
    <n v="1130"/>
    <n v="0"/>
    <n v="4.2"/>
    <x v="0"/>
    <n v="13250"/>
    <n v="14972500"/>
    <s v="&gt;500"/>
    <n v="55650"/>
    <n v="13254.2"/>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53"/>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57"/>
    <x v="56"/>
    <x v="2"/>
    <n v="1199"/>
    <n v="1695"/>
    <n v="0.28999999999999998"/>
    <n v="3.6"/>
    <x v="1"/>
    <n v="13300"/>
    <n v="22543500"/>
    <s v="&gt;500"/>
    <n v="47880"/>
    <n v="13303.6"/>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54"/>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58"/>
    <x v="57"/>
    <x v="2"/>
    <n v="1999"/>
    <n v="3210"/>
    <n v="0.38"/>
    <n v="4.2"/>
    <x v="0"/>
    <n v="41349"/>
    <n v="132730290"/>
    <s v="&gt;500"/>
    <n v="173665.80000000002"/>
    <n v="41353.199999999997"/>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55"/>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59"/>
    <x v="58"/>
    <x v="2"/>
    <n v="610"/>
    <n v="825"/>
    <n v="0.26"/>
    <n v="4.0999999999999996"/>
    <x v="0"/>
    <n v="13165"/>
    <n v="10861125"/>
    <s v="&gt;500"/>
    <n v="53976.499999999993"/>
    <n v="13169.1"/>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56"/>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60"/>
    <x v="59"/>
    <x v="3"/>
    <n v="561"/>
    <n v="720"/>
    <n v="0.22"/>
    <n v="4.4000000000000004"/>
    <x v="0"/>
    <n v="3182"/>
    <n v="2291040"/>
    <s v="&gt;500"/>
    <n v="14000.800000000001"/>
    <n v="3186.4"/>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57"/>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61"/>
    <x v="60"/>
    <x v="2"/>
    <n v="1399"/>
    <n v="1890"/>
    <n v="0.26"/>
    <n v="4"/>
    <x v="1"/>
    <n v="8031"/>
    <n v="15178590"/>
    <s v="&gt;500"/>
    <n v="32124"/>
    <n v="8035"/>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58"/>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62"/>
    <x v="61"/>
    <x v="2"/>
    <n v="6199"/>
    <n v="10999"/>
    <n v="0.44"/>
    <n v="4.2"/>
    <x v="0"/>
    <n v="10429"/>
    <n v="114708571"/>
    <s v="&gt;500"/>
    <n v="43801.8"/>
    <n v="10433.20000000000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59"/>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
    <s v="https://m.media-amazon.com/images/I/41CAIlYtE+L._SY300_SX300_.jpg"/>
    <s v="https://www.amazon.in/Karcher-WD-Multi-Purpose-Vacuum-Cleaner/dp/B00JBNZPFM/ref=sr_1_471?qid=1672923615&amp;s=kitchen&amp;sr=1-471"/>
  </r>
  <r>
    <x v="63"/>
    <x v="62"/>
    <x v="3"/>
    <n v="535"/>
    <n v="535"/>
    <n v="0"/>
    <n v="4.4000000000000004"/>
    <x v="0"/>
    <n v="4426"/>
    <n v="2367910"/>
    <s v="&gt;500"/>
    <n v="19474.400000000001"/>
    <n v="4430.399999999999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60"/>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x v="63"/>
    <x v="2"/>
    <n v="6120"/>
    <n v="8478"/>
    <n v="0.28000000000000003"/>
    <n v="4.5999999999999996"/>
    <x v="0"/>
    <n v="6550"/>
    <n v="55530900"/>
    <s v="&gt;500"/>
    <n v="30129.999999999996"/>
    <n v="6554.6"/>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61"/>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65"/>
    <x v="64"/>
    <x v="2"/>
    <n v="1999"/>
    <n v="2360"/>
    <n v="0.15"/>
    <n v="4.2"/>
    <x v="0"/>
    <n v="7801"/>
    <n v="18410360"/>
    <s v="&gt;500"/>
    <n v="32764.2"/>
    <n v="7805.2"/>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62"/>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66"/>
    <x v="65"/>
    <x v="2"/>
    <n v="310"/>
    <n v="310"/>
    <n v="0"/>
    <n v="4.5"/>
    <x v="0"/>
    <n v="5882"/>
    <n v="1823420"/>
    <s v="200–500"/>
    <n v="26469"/>
    <n v="5886.5"/>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63"/>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67"/>
    <x v="66"/>
    <x v="2"/>
    <n v="2499"/>
    <n v="5000"/>
    <n v="0.5"/>
    <n v="3.8"/>
    <x v="1"/>
    <n v="1889"/>
    <n v="9445000"/>
    <s v="&gt;500"/>
    <n v="7178.2"/>
    <n v="1892.8"/>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64"/>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
    <s v="https://m.media-amazon.com/images/I/41Y4vsQHt6L._SX300_SY300_QL70_FMwebp_.jpg"/>
    <s v="https://www.amazon.in/Maharaja-Whiteline-Lava-1200-Watt-Helogen/dp/B00KRCBA6E/ref=sr_1_101?qid=1672923595&amp;s=kitchen&amp;sr=1-101"/>
  </r>
  <r>
    <x v="68"/>
    <x v="67"/>
    <x v="0"/>
    <n v="1889"/>
    <n v="5499"/>
    <n v="0.66"/>
    <n v="4.2"/>
    <x v="0"/>
    <n v="49551"/>
    <n v="272480949"/>
    <s v="&gt;500"/>
    <n v="208114.2"/>
    <n v="49555.199999999997"/>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65"/>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
    <s v="https://m.media-amazon.com/images/I/312J9hg8ypL._SX300_SY300_QL70_FMwebp_.jpg"/>
    <s v="https://www.amazon.in/Tp-Link-300Mbps-AC750-Range-Extender/dp/B00KXULGJQ/ref=sr_1_57?qid=1672902997&amp;s=computers&amp;sr=1-57"/>
  </r>
  <r>
    <x v="69"/>
    <x v="68"/>
    <x v="3"/>
    <n v="125"/>
    <n v="180"/>
    <n v="0.31"/>
    <n v="4.4000000000000004"/>
    <x v="0"/>
    <n v="8053"/>
    <n v="1449540"/>
    <s v="&lt;200"/>
    <n v="35433.200000000004"/>
    <n v="8057.4"/>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66"/>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
    <x v="68"/>
    <x v="3"/>
    <n v="252"/>
    <n v="315"/>
    <n v="0.2"/>
    <n v="4.5"/>
    <x v="0"/>
    <n v="3785"/>
    <n v="1192275"/>
    <s v="200–500"/>
    <n v="17032.5"/>
    <n v="3789.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67"/>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
    <s v="https://m.media-amazon.com/images/W/WEBP_402378-T1/images/I/51mCZQzY6SL._SX300_SY300_QL70_FMwebp_.jpg"/>
    <s v="https://www.amazon.in/Luxor-Subject-Single-Ruled-Notebook/dp/B00LHZWD0C/ref=sr_1_193?qid=1672903005&amp;s=computers&amp;sr=1-193"/>
  </r>
  <r>
    <x v="71"/>
    <x v="69"/>
    <x v="3"/>
    <n v="480"/>
    <n v="600"/>
    <n v="0.2"/>
    <n v="4.3"/>
    <x v="0"/>
    <n v="5719"/>
    <n v="3431400"/>
    <s v="&gt;500"/>
    <n v="24591.7"/>
    <n v="5723.3"/>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68"/>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72"/>
    <x v="70"/>
    <x v="3"/>
    <n v="100"/>
    <n v="100"/>
    <n v="0"/>
    <n v="4.3"/>
    <x v="0"/>
    <n v="3095"/>
    <n v="309500"/>
    <s v="&lt;200"/>
    <n v="13308.5"/>
    <n v="3099.3"/>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69"/>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73"/>
    <x v="71"/>
    <x v="3"/>
    <n v="90"/>
    <n v="100"/>
    <n v="0.1"/>
    <n v="4.3"/>
    <x v="0"/>
    <n v="3061"/>
    <n v="306100"/>
    <s v="&lt;200"/>
    <n v="13162.3"/>
    <n v="3065.3"/>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70"/>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4"/>
    <x v="72"/>
    <x v="3"/>
    <n v="178"/>
    <n v="210"/>
    <n v="0.15"/>
    <n v="4.3"/>
    <x v="0"/>
    <n v="2450"/>
    <n v="514500"/>
    <s v="200–500"/>
    <n v="10535"/>
    <n v="2454.3000000000002"/>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71"/>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5"/>
    <x v="73"/>
    <x v="2"/>
    <n v="825"/>
    <n v="825"/>
    <n v="0"/>
    <n v="4"/>
    <x v="1"/>
    <n v="3246"/>
    <n v="2677950"/>
    <s v="&gt;500"/>
    <n v="12984"/>
    <n v="32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72"/>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
    <s v="https://m.media-amazon.com/images/I/41WfA7FDnzL._SX300_SY300_QL70_FMwebp_.jpg"/>
    <s v="https://www.amazon.in/Eureka-Forbes-Amrit-Twin-Cartridge/dp/B00LP9RFSU/ref=sr_1_382?qid=1672923611&amp;s=kitchen&amp;sr=1-382"/>
  </r>
  <r>
    <x v="76"/>
    <x v="74"/>
    <x v="2"/>
    <n v="1399"/>
    <n v="1549"/>
    <n v="0.1"/>
    <n v="3.9"/>
    <x v="1"/>
    <n v="2602"/>
    <n v="4030498"/>
    <s v="&gt;500"/>
    <n v="10147.799999999999"/>
    <n v="2605.9"/>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73"/>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77"/>
    <x v="75"/>
    <x v="1"/>
    <n v="225"/>
    <n v="250"/>
    <n v="0.1"/>
    <n v="4.4000000000000004"/>
    <x v="0"/>
    <n v="26556"/>
    <n v="6639000"/>
    <s v="200–500"/>
    <n v="116846.40000000001"/>
    <n v="26560.400000000001"/>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74"/>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78"/>
    <x v="76"/>
    <x v="2"/>
    <n v="191"/>
    <n v="225"/>
    <n v="0.15"/>
    <n v="4.4000000000000004"/>
    <x v="0"/>
    <n v="7203"/>
    <n v="1620675"/>
    <s v="200–500"/>
    <n v="31693.200000000004"/>
    <n v="7207.4"/>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75"/>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79"/>
    <x v="77"/>
    <x v="2"/>
    <n v="230"/>
    <n v="230"/>
    <n v="0"/>
    <n v="4.5"/>
    <x v="0"/>
    <n v="9427"/>
    <n v="2168210"/>
    <s v="200–500"/>
    <n v="42421.5"/>
    <n v="9431.5"/>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76"/>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80"/>
    <x v="78"/>
    <x v="3"/>
    <n v="225"/>
    <n v="225"/>
    <n v="0"/>
    <n v="4.0999999999999996"/>
    <x v="0"/>
    <n v="4798"/>
    <n v="1079550"/>
    <s v="200–500"/>
    <n v="19671.8"/>
    <n v="4802.1000000000004"/>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77"/>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
    <s v="https://m.media-amazon.com/images/W/WEBP_402378-T2/images/I/21C8ziy-IJL._SX300_SY300_QL70_FMwebp_.jpg"/>
    <s v="https://www.amazon.in/Camlin-Elegante-Fountain-Pen-Black/dp/B00LY17RHI/ref=sr_1_476?qid=1672903018&amp;s=computers&amp;sr=1-476"/>
  </r>
  <r>
    <x v="81"/>
    <x v="79"/>
    <x v="2"/>
    <n v="200"/>
    <n v="230"/>
    <n v="0.13"/>
    <n v="4.4000000000000004"/>
    <x v="0"/>
    <n v="10170"/>
    <n v="2339100"/>
    <s v="200–500"/>
    <n v="44748"/>
    <n v="10174.4"/>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78"/>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2"/>
    <x v="80"/>
    <x v="3"/>
    <n v="137"/>
    <n v="160"/>
    <n v="0.14000000000000001"/>
    <n v="4.4000000000000004"/>
    <x v="0"/>
    <n v="6537"/>
    <n v="1045920"/>
    <s v="&lt;200"/>
    <n v="28762.800000000003"/>
    <n v="6541.4"/>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79"/>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83"/>
    <x v="80"/>
    <x v="3"/>
    <n v="157"/>
    <n v="160"/>
    <n v="0.02"/>
    <n v="4.5"/>
    <x v="0"/>
    <n v="8618"/>
    <n v="1378880"/>
    <s v="&lt;200"/>
    <n v="38781"/>
    <n v="8622.5"/>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8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
    <s v="https://m.media-amazon.com/images/I/419KXo-7kDL._SX300_SY300_QL70_FMwebp_.jpg"/>
    <s v="https://www.amazon.in/Classmate-Premium-Subject-Notebook-Single/dp/B00LZLQ624/ref=sr_1_108?qid=1672903000&amp;s=computers&amp;sr=1-108"/>
  </r>
  <r>
    <x v="84"/>
    <x v="81"/>
    <x v="3"/>
    <n v="272"/>
    <n v="320"/>
    <n v="0.15"/>
    <n v="4"/>
    <x v="1"/>
    <n v="3686"/>
    <n v="1179520"/>
    <s v="200–500"/>
    <n v="14744"/>
    <n v="369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81"/>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5"/>
    <x v="82"/>
    <x v="0"/>
    <n v="39"/>
    <n v="299"/>
    <n v="0.87"/>
    <n v="3.5"/>
    <x v="1"/>
    <n v="15233"/>
    <n v="4554667"/>
    <s v="200–500"/>
    <n v="53315.5"/>
    <n v="15236.5"/>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82"/>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86"/>
    <x v="83"/>
    <x v="0"/>
    <n v="2595"/>
    <n v="3295"/>
    <n v="0.21"/>
    <n v="4.4000000000000004"/>
    <x v="0"/>
    <n v="22618"/>
    <n v="74526310"/>
    <s v="&gt;500"/>
    <n v="99519.200000000012"/>
    <n v="22622.400000000001"/>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83"/>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
    <s v="https://m.media-amazon.com/images/I/41hzQslWQlL._SX300_SY300_QL70_FMwebp_.jpg"/>
    <s v="https://www.amazon.in/Logitech-Multi-Device-Bluetooth-Keyboard-Black/dp/B00MUTWLW4/ref=sr_1_259?qid=1672903007&amp;s=computers&amp;sr=1-259"/>
  </r>
  <r>
    <x v="87"/>
    <x v="84"/>
    <x v="3"/>
    <n v="90"/>
    <n v="175"/>
    <n v="0.49"/>
    <n v="4.4000000000000004"/>
    <x v="0"/>
    <n v="7429"/>
    <n v="1300075"/>
    <s v="&lt;200"/>
    <n v="32687.600000000002"/>
    <n v="7433.4"/>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84"/>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88"/>
    <x v="85"/>
    <x v="2"/>
    <n v="130"/>
    <n v="165"/>
    <n v="0.21"/>
    <n v="3.9"/>
    <x v="1"/>
    <n v="14778"/>
    <n v="2438370"/>
    <s v="&lt;200"/>
    <n v="57634.2"/>
    <n v="14781.9"/>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85"/>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89"/>
    <x v="86"/>
    <x v="1"/>
    <n v="299"/>
    <n v="400"/>
    <n v="0.25"/>
    <n v="3.8"/>
    <x v="1"/>
    <n v="40895"/>
    <n v="16358000"/>
    <s v="200–500"/>
    <n v="155401"/>
    <n v="40898.800000000003"/>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86"/>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
    <s v="https://m.media-amazon.com/images/W/WEBP_402378-T1/images/I/31Dj+5AQcJL._SY300_SX300_.jpg"/>
    <s v="https://www.amazon.in/ENVIE-ECR-20-Charger-Rechargeable-Batteries/dp/B00N3XLDW0/ref=sr_1_288?qid=1672903008&amp;s=computers&amp;sr=1-288"/>
  </r>
  <r>
    <x v="90"/>
    <x v="87"/>
    <x v="0"/>
    <n v="1995"/>
    <n v="2895"/>
    <n v="0.31"/>
    <n v="4.5999999999999996"/>
    <x v="0"/>
    <n v="10760"/>
    <n v="31150200"/>
    <s v="&gt;500"/>
    <n v="49495.999999999993"/>
    <n v="10764.6"/>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87"/>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
    <s v="https://m.media-amazon.com/images/W/WEBP_402378-T1/images/I/31nlfClYn7L._SX300_SY300_QL70_FMwebp_.jpg"/>
    <s v="https://www.amazon.in/Logitech-Hyperion-Ultra-Gaming-Mouse/dp/B00NFD0ETQ/ref=sr_1_424?qid=1672903016&amp;s=computers&amp;sr=1-424"/>
  </r>
  <r>
    <x v="91"/>
    <x v="88"/>
    <x v="0"/>
    <n v="209"/>
    <n v="695"/>
    <n v="0.7"/>
    <n v="4.5"/>
    <x v="0"/>
    <n v="107687"/>
    <n v="74842465"/>
    <s v="&gt;500"/>
    <n v="484591.5"/>
    <n v="107691.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88"/>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92"/>
    <x v="89"/>
    <x v="0"/>
    <n v="199"/>
    <n v="750"/>
    <n v="0.73"/>
    <n v="4.5"/>
    <x v="0"/>
    <n v="74976"/>
    <n v="56232000"/>
    <s v="&gt;500"/>
    <n v="337392"/>
    <n v="74980.5"/>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89"/>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
    <s v="https://m.media-amazon.com/images/W/WEBP_402378-T2/images/I/41Fqm0bR7PL._SX300_SY300_QL70_FMwebp_.jpg"/>
    <s v="https://www.amazon.in/AmazonBasics-Extension-Cable-Male-Female/dp/B00NH11PEY/ref=sr_1_34?qid=1672909125&amp;s=electronics&amp;sr=1-34"/>
  </r>
  <r>
    <x v="93"/>
    <x v="90"/>
    <x v="0"/>
    <n v="299"/>
    <n v="485"/>
    <n v="0.38"/>
    <n v="4.3"/>
    <x v="0"/>
    <n v="10911"/>
    <n v="5291835"/>
    <s v="200–500"/>
    <n v="46917.299999999996"/>
    <n v="10915.3"/>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90"/>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94"/>
    <x v="91"/>
    <x v="0"/>
    <n v="299"/>
    <n v="800"/>
    <n v="0.63"/>
    <n v="4.5"/>
    <x v="0"/>
    <n v="74977"/>
    <n v="59981600"/>
    <s v="&gt;500"/>
    <n v="337396.5"/>
    <n v="74981.5"/>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89"/>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
    <s v="https://m.media-amazon.com/images/I/41WuKPTQhTL._SY300_SX300_QL70_FMwebp_.jpg"/>
    <s v="https://www.amazon.in/AmazonBasics-Extension-Cable-2-Pack-Female/dp/B00NH13Q8W/ref=sr_1_233?qid=1672909135&amp;s=electronics&amp;sr=1-233"/>
  </r>
  <r>
    <x v="95"/>
    <x v="92"/>
    <x v="2"/>
    <n v="2698"/>
    <n v="3945"/>
    <n v="0.32"/>
    <n v="4"/>
    <x v="1"/>
    <n v="15034"/>
    <n v="59309130"/>
    <s v="&gt;500"/>
    <n v="60136"/>
    <n v="15038"/>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91"/>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96"/>
    <x v="93"/>
    <x v="0"/>
    <n v="299"/>
    <n v="499"/>
    <n v="0.4"/>
    <n v="4.5"/>
    <x v="0"/>
    <n v="21010"/>
    <n v="10483990"/>
    <s v="200–500"/>
    <n v="94545"/>
    <n v="21014.5"/>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9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97"/>
    <x v="94"/>
    <x v="2"/>
    <n v="1043"/>
    <n v="1345"/>
    <n v="0.22"/>
    <n v="3.8"/>
    <x v="1"/>
    <n v="15592"/>
    <n v="20971240"/>
    <s v="&gt;500"/>
    <n v="59249.599999999999"/>
    <n v="15595.8"/>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93"/>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
    <s v="https://m.media-amazon.com/images/W/WEBP_402378-T1/images/I/41J3yWKhnxL._SX300_SY300_QL70_FMwebp_.jpg"/>
    <s v="https://www.amazon.in/Prestige-PKGSS-Electric-Kettle-Stainless/dp/B00NW4UWN6/ref=sr_1_22?qid=1672923591&amp;s=kitchen&amp;sr=1-22"/>
  </r>
  <r>
    <x v="98"/>
    <x v="95"/>
    <x v="2"/>
    <n v="1464"/>
    <n v="1650"/>
    <n v="0.11"/>
    <n v="4.0999999999999996"/>
    <x v="0"/>
    <n v="14120"/>
    <n v="23298000"/>
    <s v="&gt;500"/>
    <n v="57891.999999999993"/>
    <n v="14124.1"/>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94"/>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9"/>
    <x v="96"/>
    <x v="2"/>
    <n v="999"/>
    <n v="1490"/>
    <n v="0.33"/>
    <n v="4.0999999999999996"/>
    <x v="0"/>
    <n v="12999"/>
    <n v="19368510"/>
    <s v="&gt;500"/>
    <n v="53295.899999999994"/>
    <n v="13003.1"/>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95"/>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0"/>
    <x v="97"/>
    <x v="0"/>
    <n v="299"/>
    <n v="799"/>
    <n v="0.63"/>
    <n v="4.3"/>
    <x v="0"/>
    <n v="1902"/>
    <n v="1519698"/>
    <s v="&gt;500"/>
    <n v="8178.5999999999995"/>
    <n v="1906.3"/>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96"/>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101"/>
    <x v="98"/>
    <x v="2"/>
    <n v="510"/>
    <n v="640"/>
    <n v="0.2"/>
    <n v="4.0999999999999996"/>
    <x v="0"/>
    <n v="7229"/>
    <n v="4626560"/>
    <s v="&gt;500"/>
    <n v="29638.899999999998"/>
    <n v="7233.1"/>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97"/>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02"/>
    <x v="99"/>
    <x v="3"/>
    <n v="114"/>
    <n v="120"/>
    <n v="0.05"/>
    <n v="4.2"/>
    <x v="0"/>
    <n v="8938"/>
    <n v="1072560"/>
    <s v="&lt;200"/>
    <n v="37539.599999999999"/>
    <n v="8942.2000000000007"/>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98"/>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103"/>
    <x v="99"/>
    <x v="3"/>
    <n v="67"/>
    <n v="75"/>
    <n v="0.11"/>
    <n v="4.0999999999999996"/>
    <x v="0"/>
    <n v="1269"/>
    <n v="95175"/>
    <s v="&lt;200"/>
    <n v="5202.8999999999996"/>
    <n v="1273.099999999999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99"/>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104"/>
    <x v="99"/>
    <x v="3"/>
    <n v="157"/>
    <n v="160"/>
    <n v="0.02"/>
    <n v="4.5"/>
    <x v="0"/>
    <n v="4428"/>
    <n v="708480"/>
    <s v="&lt;200"/>
    <n v="19926"/>
    <n v="4432.5"/>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100"/>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105"/>
    <x v="100"/>
    <x v="2"/>
    <n v="292"/>
    <n v="499"/>
    <n v="0.41"/>
    <n v="4.0999999999999996"/>
    <x v="0"/>
    <n v="4238"/>
    <n v="2114762"/>
    <s v="200–500"/>
    <n v="17375.8"/>
    <n v="4242.1000000000004"/>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101"/>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6"/>
    <x v="101"/>
    <x v="1"/>
    <n v="549"/>
    <n v="549"/>
    <n v="0"/>
    <n v="4.5"/>
    <x v="0"/>
    <n v="4875"/>
    <n v="2676375"/>
    <s v="&gt;500"/>
    <n v="21937.5"/>
    <n v="4879.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102"/>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107"/>
    <x v="102"/>
    <x v="1"/>
    <n v="195"/>
    <n v="499"/>
    <n v="0.61"/>
    <n v="3.7"/>
    <x v="1"/>
    <n v="1383"/>
    <n v="690117"/>
    <s v="200–500"/>
    <n v="5117.1000000000004"/>
    <n v="1386.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103"/>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08"/>
    <x v="103"/>
    <x v="0"/>
    <n v="449"/>
    <n v="599"/>
    <n v="0.25"/>
    <n v="4"/>
    <x v="1"/>
    <n v="3231"/>
    <n v="1935369"/>
    <s v="&gt;500"/>
    <n v="12924"/>
    <n v="3235"/>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104"/>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
    <s v="https://m.media-amazon.com/images/I/31Lqjmed98L._SX300_SY300_QL70_FMwebp_.jpg"/>
    <s v="https://www.amazon.in/Amkette-Charging-Cable-iPhone-Touch/dp/B00RGLI0ZS/ref=sr_1_226?qid=1672909135&amp;s=electronics&amp;sr=1-226"/>
  </r>
  <r>
    <x v="109"/>
    <x v="104"/>
    <x v="3"/>
    <n v="90"/>
    <n v="100"/>
    <n v="0.1"/>
    <n v="4.0999999999999996"/>
    <x v="0"/>
    <n v="6199"/>
    <n v="619900"/>
    <s v="&lt;200"/>
    <n v="25415.899999999998"/>
    <n v="6203.1"/>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105"/>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
    <s v="https://m.media-amazon.com/images/I/21t8TMvuq6L._SX300_SY300_QL70_FMwebp_.jpg"/>
    <s v="https://www.amazon.in/Pilot-Frixion-Clicker-Roller-Blue/dp/B00S2SEV7K/ref=sr_1_457?qid=1672903018&amp;s=computers&amp;sr=1-457"/>
  </r>
  <r>
    <x v="110"/>
    <x v="105"/>
    <x v="2"/>
    <n v="6499"/>
    <n v="8995"/>
    <n v="0.28000000000000003"/>
    <n v="4.3"/>
    <x v="0"/>
    <n v="2810"/>
    <n v="25275950"/>
    <s v="&gt;500"/>
    <n v="12083"/>
    <n v="2814.3"/>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106"/>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
    <s v="https://m.media-amazon.com/images/W/WEBP_402378-T2/images/I/31-jt474B1L._SX300_SY300_QL70_FMwebp_.jpg"/>
    <s v="https://www.amazon.in/Philips-Viva-Collection-HR1832-1-5-Litre400-Watt/dp/B00S9BSJC8/ref=sr_1_238?qid=1672923603&amp;s=kitchen&amp;sr=1-238"/>
  </r>
  <r>
    <x v="111"/>
    <x v="106"/>
    <x v="2"/>
    <n v="160"/>
    <n v="299"/>
    <n v="0.46"/>
    <n v="4.5999999999999996"/>
    <x v="0"/>
    <n v="2781"/>
    <n v="831519"/>
    <s v="200–500"/>
    <n v="12792.599999999999"/>
    <n v="2785.6"/>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107"/>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12"/>
    <x v="107"/>
    <x v="2"/>
    <n v="649"/>
    <n v="670"/>
    <n v="0.03"/>
    <n v="4.0999999999999996"/>
    <x v="0"/>
    <n v="7786"/>
    <n v="5216620"/>
    <s v="&gt;500"/>
    <n v="31922.6"/>
    <n v="7790.1"/>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108"/>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3"/>
    <x v="108"/>
    <x v="2"/>
    <n v="499"/>
    <n v="940"/>
    <n v="0.47"/>
    <n v="4.0999999999999996"/>
    <x v="0"/>
    <n v="3036"/>
    <n v="2853840"/>
    <s v="&gt;500"/>
    <n v="12447.599999999999"/>
    <n v="3040.1"/>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109"/>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14"/>
    <x v="109"/>
    <x v="2"/>
    <n v="1490"/>
    <n v="1695"/>
    <n v="0.12"/>
    <n v="4.4000000000000004"/>
    <x v="0"/>
    <n v="3543"/>
    <n v="6005385"/>
    <s v="&gt;500"/>
    <n v="15589.2"/>
    <n v="3547.4"/>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110"/>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115"/>
    <x v="110"/>
    <x v="2"/>
    <n v="2695"/>
    <n v="2695"/>
    <n v="0"/>
    <n v="4.4000000000000004"/>
    <x v="0"/>
    <n v="2518"/>
    <n v="6786010"/>
    <s v="&gt;500"/>
    <n v="11079.2"/>
    <n v="2522.4"/>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111"/>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
    <s v="https://m.media-amazon.com/images/I/41JyZuDzDgL._SX300_SY300_QL70_FMwebp_.jpg"/>
    <s v="https://www.amazon.in/Philips-HD9306-06-1-5-Litre-Multicolor/dp/B00TI8E7BI/ref=sr_1_499?qid=1672923617&amp;s=kitchen&amp;sr=1-499"/>
  </r>
  <r>
    <x v="116"/>
    <x v="111"/>
    <x v="3"/>
    <n v="198"/>
    <n v="800"/>
    <n v="0.75"/>
    <n v="4.0999999999999996"/>
    <x v="0"/>
    <n v="9344"/>
    <n v="7475200"/>
    <s v="&gt;500"/>
    <n v="38310.399999999994"/>
    <n v="9348.1"/>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112"/>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117"/>
    <x v="112"/>
    <x v="0"/>
    <n v="39"/>
    <n v="39"/>
    <n v="0"/>
    <n v="3.6"/>
    <x v="1"/>
    <n v="13572"/>
    <n v="529308"/>
    <s v="&lt;200"/>
    <n v="48859.200000000004"/>
    <n v="13575.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113"/>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118"/>
    <x v="113"/>
    <x v="0"/>
    <n v="1099"/>
    <n v="1899"/>
    <n v="0.42"/>
    <n v="4.5"/>
    <x v="0"/>
    <n v="22420"/>
    <n v="42575580"/>
    <s v="&gt;500"/>
    <n v="100890"/>
    <n v="22424.5"/>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114"/>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
    <s v="https://m.media-amazon.com/images/W/WEBP_402378-T1/images/I/219039qa+PL._SY300_SX300_.jpg"/>
    <s v="https://www.amazon.in/TP-Link-TL-UE300-Gigabit-Ethernet-Network/dp/B00V4BGDKU/ref=sr_1_110?qid=1672909129&amp;s=electronics&amp;sr=1-110"/>
  </r>
  <r>
    <x v="119"/>
    <x v="114"/>
    <x v="2"/>
    <n v="2799"/>
    <n v="3799"/>
    <n v="0.26"/>
    <n v="3.9"/>
    <x v="1"/>
    <n v="32931"/>
    <n v="125104869"/>
    <s v="&gt;500"/>
    <n v="128430.9"/>
    <n v="32934.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115"/>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120"/>
    <x v="115"/>
    <x v="2"/>
    <n v="99"/>
    <n v="99"/>
    <n v="0"/>
    <n v="4.3"/>
    <x v="0"/>
    <n v="5036"/>
    <n v="498564"/>
    <s v="&lt;200"/>
    <n v="21654.799999999999"/>
    <n v="5040.3"/>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116"/>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121"/>
    <x v="116"/>
    <x v="2"/>
    <n v="2699"/>
    <n v="5000"/>
    <n v="0.46"/>
    <n v="4"/>
    <x v="1"/>
    <n v="26164"/>
    <n v="130820000"/>
    <s v="&gt;500"/>
    <n v="104656"/>
    <n v="26168"/>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117"/>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
    <s v="https://m.media-amazon.com/images/I/41gZhEcCCQL._SX300_SY300_QL70_FMwebp_.jpg"/>
    <s v="https://www.amazon.in/Wonderchef-Nutri-Blend-Watts-Juicer-Grinder/dp/B00W56GLOQ/ref=sr_1_76?qid=1672923595&amp;s=kitchen&amp;sr=1-76"/>
  </r>
  <r>
    <x v="122"/>
    <x v="117"/>
    <x v="1"/>
    <n v="745"/>
    <n v="795"/>
    <n v="0.06"/>
    <n v="4"/>
    <x v="1"/>
    <n v="13797"/>
    <n v="10968615"/>
    <s v="&gt;500"/>
    <n v="55188"/>
    <n v="13801"/>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118"/>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
    <s v="https://m.media-amazon.com/images/W/WEBP_402378-T1/images/I/31puHGasbOL._SX300_SY300_QL70_FMwebp_.jpg"/>
    <s v="https://www.amazon.in/Logitech-H111-Stero-Headset-Black/dp/B00Y4ORQ46/ref=sr_1_123?qid=1672903001&amp;s=computers&amp;sr=1-123"/>
  </r>
  <r>
    <x v="123"/>
    <x v="118"/>
    <x v="2"/>
    <n v="2148"/>
    <n v="3645"/>
    <n v="0.41"/>
    <n v="4.0999999999999996"/>
    <x v="0"/>
    <n v="31388"/>
    <n v="114409260"/>
    <s v="&gt;500"/>
    <n v="128690.79999999999"/>
    <n v="31392.1"/>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119"/>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124"/>
    <x v="119"/>
    <x v="2"/>
    <n v="1695"/>
    <n v="1695"/>
    <n v="0"/>
    <n v="4.2"/>
    <x v="0"/>
    <n v="14290"/>
    <n v="24221550"/>
    <s v="&gt;500"/>
    <n v="60018"/>
    <n v="14294.2"/>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120"/>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25"/>
    <x v="120"/>
    <x v="1"/>
    <n v="159"/>
    <n v="180"/>
    <n v="0.12"/>
    <n v="4.3"/>
    <x v="0"/>
    <n v="989"/>
    <n v="178020"/>
    <s v="&lt;200"/>
    <n v="4252.7"/>
    <n v="993.3"/>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121"/>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126"/>
    <x v="121"/>
    <x v="0"/>
    <n v="549"/>
    <n v="1799"/>
    <n v="0.69"/>
    <n v="4.3"/>
    <x v="0"/>
    <n v="28829"/>
    <n v="51863371"/>
    <s v="&gt;500"/>
    <n v="123964.7"/>
    <n v="28833.3"/>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122"/>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127"/>
    <x v="122"/>
    <x v="1"/>
    <n v="99"/>
    <n v="171"/>
    <n v="0.42"/>
    <n v="4.5"/>
    <x v="0"/>
    <n v="11339"/>
    <n v="1938969"/>
    <s v="&lt;200"/>
    <n v="51025.5"/>
    <n v="11343.5"/>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123"/>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128"/>
    <x v="123"/>
    <x v="0"/>
    <n v="249"/>
    <n v="399"/>
    <n v="0.38"/>
    <n v="3.4"/>
    <x v="1"/>
    <n v="4642"/>
    <n v="1852158"/>
    <s v="200–500"/>
    <n v="15782.8"/>
    <n v="4645.3999999999996"/>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124"/>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s v="https://m.media-amazon.com/images/I/41c5wGlZyPS._SX300_SY300_QL70_FMwebp_.jpg"/>
    <s v="https://www.amazon.in/GENERIC-Ultra-Mini-Bluetooth-Dongle-Adapter/dp/B0117H7GZ6/ref=sr_1_173_mod_primary_new?qid=1672909133&amp;s=electronics&amp;sbo=RZvfv%2F%2FHxDF%2BO5021pAnSA%3D%3D&amp;sr=1-173"/>
  </r>
  <r>
    <x v="129"/>
    <x v="124"/>
    <x v="2"/>
    <n v="999"/>
    <n v="1075"/>
    <n v="7.0000000000000007E-2"/>
    <n v="4.0999999999999996"/>
    <x v="0"/>
    <n v="9275"/>
    <n v="9970625"/>
    <s v="&gt;500"/>
    <n v="38027.5"/>
    <n v="9279.1"/>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125"/>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30"/>
    <x v="125"/>
    <x v="2"/>
    <n v="635"/>
    <n v="635"/>
    <n v="0"/>
    <n v="4.3"/>
    <x v="0"/>
    <n v="4570"/>
    <n v="2901950"/>
    <s v="&gt;500"/>
    <n v="19651"/>
    <n v="4574.3"/>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126"/>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31"/>
    <x v="126"/>
    <x v="0"/>
    <n v="1295"/>
    <n v="1795"/>
    <n v="0.28000000000000003"/>
    <n v="4.0999999999999996"/>
    <x v="0"/>
    <n v="25771"/>
    <n v="46258945"/>
    <s v="&gt;500"/>
    <n v="105661.09999999999"/>
    <n v="25775.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12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
    <s v="https://m.media-amazon.com/images/W/WEBP_402378-T2/images/I/31SAqKSRWyL._SX300_SY300_QL70_FMwebp_.jpg"/>
    <s v="https://www.amazon.in/Logitech-MK215-Wireless-Keyboard-Mouse/dp/B012MQS060/ref=sr_1_190?qid=1672903004&amp;s=computers&amp;sr=1-190"/>
  </r>
  <r>
    <x v="132"/>
    <x v="127"/>
    <x v="2"/>
    <n v="1099"/>
    <n v="1899"/>
    <n v="0.42"/>
    <n v="4.3"/>
    <x v="0"/>
    <n v="15276"/>
    <n v="29009124"/>
    <s v="&gt;500"/>
    <n v="65686.8"/>
    <n v="15280.3"/>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128"/>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133"/>
    <x v="128"/>
    <x v="0"/>
    <n v="269"/>
    <n v="800"/>
    <n v="0.66"/>
    <n v="3.6"/>
    <x v="1"/>
    <n v="10134"/>
    <n v="8107200"/>
    <s v="&gt;500"/>
    <n v="36482.400000000001"/>
    <n v="10137.6"/>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129"/>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134"/>
    <x v="129"/>
    <x v="2"/>
    <n v="2863"/>
    <n v="3690"/>
    <n v="0.22"/>
    <n v="4.3"/>
    <x v="0"/>
    <n v="6987"/>
    <n v="25782030"/>
    <s v="&gt;500"/>
    <n v="30044.1"/>
    <n v="6991.3"/>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130"/>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s v="https://m.media-amazon.com/images/W/WEBP_402378-T1/images/I/51J2Wk-+c+L._SY300_SX300_.jpg"/>
    <s v="https://www.amazon.in/Borosil-Jumbo-1000-Watt-Grill-Sandwich/dp/B01486F4G6/ref=sr_1_506?qid=1672923617&amp;s=kitchen&amp;sr=1-506"/>
  </r>
  <r>
    <x v="135"/>
    <x v="130"/>
    <x v="0"/>
    <n v="2640"/>
    <n v="3195"/>
    <n v="0.17"/>
    <n v="4.5"/>
    <x v="0"/>
    <n v="16146"/>
    <n v="51586470"/>
    <s v="&gt;500"/>
    <n v="72657"/>
    <n v="16150.5"/>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131"/>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s v="https://m.media-amazon.com/images/I/41EIVJvXxsL._SX300_SY300_QL70_FMwebp_.jpg"/>
    <s v="https://www.amazon.in/Logitech-920-007596-Multi-Device-Bluetooth-Keyboard/dp/B0148NPH9I/ref=sr_1_426?qid=1672903016&amp;s=computers&amp;sr=1-426"/>
  </r>
  <r>
    <x v="136"/>
    <x v="131"/>
    <x v="2"/>
    <n v="5365"/>
    <n v="7445"/>
    <n v="0.28000000000000003"/>
    <n v="3.9"/>
    <x v="1"/>
    <n v="3584"/>
    <n v="26682880"/>
    <s v="&gt;500"/>
    <n v="13977.6"/>
    <n v="3587.9"/>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132"/>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37"/>
    <x v="132"/>
    <x v="1"/>
    <n v="309"/>
    <n v="475"/>
    <n v="0.35"/>
    <n v="4.4000000000000004"/>
    <x v="0"/>
    <n v="426973"/>
    <n v="202812175"/>
    <s v="200–500"/>
    <n v="1878681.2000000002"/>
    <n v="426977.4"/>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33"/>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138"/>
    <x v="133"/>
    <x v="1"/>
    <n v="309"/>
    <n v="1400"/>
    <n v="0.78"/>
    <n v="4.4000000000000004"/>
    <x v="0"/>
    <n v="426973"/>
    <n v="597762200"/>
    <s v="&gt;500"/>
    <n v="1878681.2000000002"/>
    <n v="426977.4"/>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33"/>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139"/>
    <x v="134"/>
    <x v="1"/>
    <n v="266"/>
    <n v="315"/>
    <n v="0.16"/>
    <n v="4.5"/>
    <x v="0"/>
    <n v="28030"/>
    <n v="8829450"/>
    <s v="200–500"/>
    <n v="126135"/>
    <n v="28034.5"/>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134"/>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140"/>
    <x v="134"/>
    <x v="1"/>
    <n v="380"/>
    <n v="400"/>
    <n v="0.05"/>
    <n v="4.4000000000000004"/>
    <x v="0"/>
    <n v="2111"/>
    <n v="844400"/>
    <s v="200–500"/>
    <n v="9288.4000000000015"/>
    <n v="2115.4"/>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135"/>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141"/>
    <x v="135"/>
    <x v="2"/>
    <n v="1199"/>
    <n v="2400"/>
    <n v="0.5"/>
    <n v="3.9"/>
    <x v="1"/>
    <n v="1202"/>
    <n v="2884800"/>
    <s v="&gt;500"/>
    <n v="4687.8"/>
    <n v="1205.9000000000001"/>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136"/>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
    <s v="https://m.media-amazon.com/images/W/WEBP_402378-T1/images/I/414fV+i+rcL._SY300_SX300_.jpg"/>
    <s v="https://www.amazon.in/Lifelong-Waffled105-750-Watt-Waffle-Maker/dp/B015GX9Y0W/ref=sr_1_468?qid=1672923615&amp;s=kitchen&amp;sr=1-468"/>
  </r>
  <r>
    <x v="142"/>
    <x v="136"/>
    <x v="1"/>
    <n v="799"/>
    <n v="1700"/>
    <n v="0.53"/>
    <n v="4.0999999999999996"/>
    <x v="0"/>
    <n v="28638"/>
    <n v="48684600"/>
    <s v="&gt;500"/>
    <n v="117415.79999999999"/>
    <n v="28642.1"/>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137"/>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
    <s v="https://m.media-amazon.com/images/I/41F6ukNxcCL._SX300_SY300_QL70_FMwebp_.jpg"/>
    <s v="https://www.amazon.in/AmazonBasics-6-Feet-DisplayPort-port-Cable/dp/B015OW3M1W/ref=sr_1_140?qid=1672909130&amp;s=electronics&amp;sr=1-140"/>
  </r>
  <r>
    <x v="143"/>
    <x v="137"/>
    <x v="1"/>
    <n v="479"/>
    <n v="599"/>
    <n v="0.2"/>
    <n v="4.3"/>
    <x v="0"/>
    <n v="11687"/>
    <n v="7000513"/>
    <s v="&gt;500"/>
    <n v="50254.1"/>
    <n v="1169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138"/>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
    <s v="https://m.media-amazon.com/images/I/51pZRhR1wWL._SX300_SY300_QL70_FMwebp_.jpg"/>
    <s v="https://www.amazon.in/Duracell-5000174-Rechargeable-Batteries-Green/dp/B015ZXUDD0/ref=sr_1_114?qid=1672903000&amp;s=computers&amp;sr=1-114"/>
  </r>
  <r>
    <x v="144"/>
    <x v="138"/>
    <x v="0"/>
    <n v="849"/>
    <n v="999"/>
    <n v="0.15"/>
    <n v="4.0999999999999996"/>
    <x v="0"/>
    <n v="6736"/>
    <n v="6729264"/>
    <s v="&gt;500"/>
    <n v="27617.599999999999"/>
    <n v="6740.1"/>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3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45"/>
    <x v="139"/>
    <x v="0"/>
    <n v="799"/>
    <n v="1749"/>
    <n v="0.54"/>
    <n v="4.0999999999999996"/>
    <x v="0"/>
    <n v="5626"/>
    <n v="9839874"/>
    <s v="&gt;500"/>
    <n v="23066.6"/>
    <n v="5630.1"/>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140"/>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146"/>
    <x v="140"/>
    <x v="1"/>
    <n v="185"/>
    <n v="499"/>
    <n v="0.63"/>
    <n v="4.2"/>
    <x v="0"/>
    <n v="25"/>
    <n v="12475"/>
    <s v="200–500"/>
    <n v="105"/>
    <n v="29.2"/>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141"/>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147"/>
    <x v="141"/>
    <x v="0"/>
    <n v="3299"/>
    <n v="4100"/>
    <n v="0.2"/>
    <n v="3.9"/>
    <x v="1"/>
    <n v="15783"/>
    <n v="64710300"/>
    <s v="&gt;500"/>
    <n v="61553.7"/>
    <n v="15786.9"/>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142"/>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
    <s v="https://m.media-amazon.com/images/W/WEBP_402378-T1/images/I/31sSNZUSkfL._SX300_SY300_QL70_FMwebp_.jpg"/>
    <s v="https://www.amazon.in/APC-BX600C-600VA-230V-Back/dp/B016XVRKZM/ref=sr_1_211?qid=1672903005&amp;s=computers&amp;sr=1-211"/>
  </r>
  <r>
    <x v="148"/>
    <x v="142"/>
    <x v="0"/>
    <n v="1799"/>
    <n v="2911"/>
    <n v="0.38"/>
    <n v="4.3"/>
    <x v="0"/>
    <n v="20342"/>
    <n v="59215562"/>
    <s v="&gt;500"/>
    <n v="87470.599999999991"/>
    <n v="20346.3"/>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143"/>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
    <s v="https://m.media-amazon.com/images/W/WEBP_402378-T1/images/I/318egjvJ0mL._SX300_SY300_QL70_FMwebp_.jpg"/>
    <s v="https://www.amazon.in/Resonate-RouterUPS-CRU12V2-Backup-Router/dp/B017NC2IPM/ref=sr_1_261?qid=1672903007&amp;s=computers&amp;sr=1-261"/>
  </r>
  <r>
    <x v="149"/>
    <x v="143"/>
    <x v="0"/>
    <n v="149"/>
    <n v="499"/>
    <n v="0.7"/>
    <n v="4.0999999999999996"/>
    <x v="0"/>
    <n v="25607"/>
    <n v="12777893"/>
    <s v="200–500"/>
    <n v="104988.7"/>
    <n v="25611.1"/>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144"/>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150"/>
    <x v="144"/>
    <x v="2"/>
    <n v="1499"/>
    <n v="2199"/>
    <n v="0.32"/>
    <n v="4.4000000000000004"/>
    <x v="0"/>
    <n v="6531"/>
    <n v="14361669"/>
    <s v="&gt;500"/>
    <n v="28736.400000000001"/>
    <n v="6535.4"/>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145"/>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51"/>
    <x v="145"/>
    <x v="2"/>
    <n v="3599"/>
    <n v="9455"/>
    <n v="0.62"/>
    <n v="4.0999999999999996"/>
    <x v="0"/>
    <n v="11828"/>
    <n v="111833740"/>
    <s v="&gt;500"/>
    <n v="48494.799999999996"/>
    <n v="11832.1"/>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146"/>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52"/>
    <x v="146"/>
    <x v="2"/>
    <n v="7349"/>
    <n v="10900"/>
    <n v="0.33"/>
    <n v="4.2"/>
    <x v="0"/>
    <n v="11957"/>
    <n v="130331300"/>
    <s v="&gt;500"/>
    <n v="50219.4"/>
    <n v="11961.2"/>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147"/>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53"/>
    <x v="147"/>
    <x v="2"/>
    <n v="1999"/>
    <n v="2999"/>
    <n v="0.33"/>
    <n v="4.4000000000000004"/>
    <x v="0"/>
    <n v="388"/>
    <n v="1163612"/>
    <s v="&gt;500"/>
    <n v="1707.2"/>
    <n v="392.4"/>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148"/>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
    <s v="https://m.media-amazon.com/images/I/41Mm2LXiZrL._SX300_SY300_QL70_FMwebp_.jpg"/>
    <s v="https://www.amazon.in/Libra-Athena-Roti-Maker-Black/dp/B018SJJ0GE/ref=sr_1_455?qid=1672923614&amp;s=kitchen&amp;sr=1-455"/>
  </r>
  <r>
    <x v="154"/>
    <x v="148"/>
    <x v="2"/>
    <n v="625"/>
    <n v="1400"/>
    <n v="0.55000000000000004"/>
    <n v="4.2"/>
    <x v="0"/>
    <n v="23316"/>
    <n v="32642400"/>
    <s v="&gt;500"/>
    <n v="97927.2"/>
    <n v="23320.2"/>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149"/>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155"/>
    <x v="148"/>
    <x v="2"/>
    <n v="599"/>
    <n v="785"/>
    <n v="0.24"/>
    <n v="4.2"/>
    <x v="0"/>
    <n v="24247"/>
    <n v="19033895"/>
    <s v="&gt;500"/>
    <n v="101837.40000000001"/>
    <n v="24251.200000000001"/>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150"/>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156"/>
    <x v="149"/>
    <x v="2"/>
    <n v="699"/>
    <n v="1690"/>
    <n v="0.59"/>
    <n v="4.0999999999999996"/>
    <x v="0"/>
    <n v="3524"/>
    <n v="5955560"/>
    <s v="&gt;500"/>
    <n v="14448.4"/>
    <n v="3528.1"/>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151"/>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57"/>
    <x v="150"/>
    <x v="1"/>
    <n v="489"/>
    <n v="1200"/>
    <n v="0.59"/>
    <n v="4.4000000000000004"/>
    <x v="0"/>
    <n v="69538"/>
    <n v="83445600"/>
    <s v="&gt;500"/>
    <n v="305967.2"/>
    <n v="69542.399999999994"/>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152"/>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58"/>
    <x v="151"/>
    <x v="1"/>
    <n v="229"/>
    <n v="595"/>
    <n v="0.62"/>
    <n v="4.3"/>
    <x v="0"/>
    <n v="12835"/>
    <n v="7636825"/>
    <s v="&gt;500"/>
    <n v="55190.5"/>
    <n v="12839.3"/>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153"/>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
    <s v="https://m.media-amazon.com/images/I/41Rg-JkRGgL._SY300_SX300_QL70_FMwebp_.jpg"/>
    <s v="https://www.amazon.in/AmazonBasics-Speed-Female-Extension-Cable/dp/B01D5H8ZI8/ref=sr_1_141?qid=1672909130&amp;s=electronics&amp;sr=1-141"/>
  </r>
  <r>
    <x v="159"/>
    <x v="152"/>
    <x v="1"/>
    <n v="299"/>
    <n v="700"/>
    <n v="0.56999999999999995"/>
    <n v="4.4000000000000004"/>
    <x v="0"/>
    <n v="8714"/>
    <n v="6099800"/>
    <s v="&gt;500"/>
    <n v="38341.600000000006"/>
    <n v="8718.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154"/>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
    <s v="https://m.media-amazon.com/images/I/41BIgj-8fML._SY300_SX300_QL70_FMwebp_.jpg"/>
    <s v="https://www.amazon.in/AmazonBasics-High-Speed-Female-Extension-Cable/dp/B01D5H90L4/ref=sr_1_335?qid=1672909140&amp;s=electronics&amp;sr=1-335"/>
  </r>
  <r>
    <x v="160"/>
    <x v="153"/>
    <x v="1"/>
    <n v="599"/>
    <n v="999"/>
    <n v="0.4"/>
    <n v="4.0999999999999996"/>
    <x v="0"/>
    <n v="192590"/>
    <n v="192397410"/>
    <s v="&gt;500"/>
    <n v="789618.99999999988"/>
    <n v="192594.1"/>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155"/>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s v="https://m.media-amazon.com/images/I/31NnmYempPL._SX300_SY300_QL70_ML2_.jpg"/>
    <s v="https://www.amazon.in/JBL-C100SI-Ear-Headphones-Black/dp/B01DEWVZ2C/ref=sr_1_16?qid=1672895748&amp;s=electronics&amp;sr=1-16"/>
  </r>
  <r>
    <x v="161"/>
    <x v="154"/>
    <x v="1"/>
    <n v="599"/>
    <n v="1299"/>
    <n v="0.54"/>
    <n v="4.0999999999999996"/>
    <x v="0"/>
    <n v="192589"/>
    <n v="250173111"/>
    <s v="&gt;500"/>
    <n v="789614.89999999991"/>
    <n v="192593.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155"/>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s v="https://m.media-amazon.com/images/I/31kLQHU5pdL._SX300_SY300_QL70_ML2_.jpg"/>
    <s v="https://www.amazon.in/JBL-C100SI-Ear-Headphones-Mic/dp/B01DF26V7A/ref=sr_1_159?qid=1672895791&amp;s=electronics&amp;sr=1-159"/>
  </r>
  <r>
    <x v="162"/>
    <x v="155"/>
    <x v="0"/>
    <n v="287"/>
    <n v="499"/>
    <n v="0.42"/>
    <n v="4.4000000000000004"/>
    <x v="0"/>
    <n v="8076"/>
    <n v="4029924"/>
    <s v="200–500"/>
    <n v="35534.400000000001"/>
    <n v="8080.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156"/>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163"/>
    <x v="134"/>
    <x v="1"/>
    <n v="269"/>
    <n v="315"/>
    <n v="0.15"/>
    <n v="4.5"/>
    <x v="0"/>
    <n v="17810"/>
    <n v="5610150"/>
    <s v="200–500"/>
    <n v="80145"/>
    <n v="17814.5"/>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157"/>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164"/>
    <x v="156"/>
    <x v="0"/>
    <n v="3498"/>
    <n v="3875"/>
    <n v="0.1"/>
    <n v="3.4"/>
    <x v="1"/>
    <n v="12185"/>
    <n v="47216875"/>
    <s v="&gt;500"/>
    <n v="41429"/>
    <n v="12188.4"/>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158"/>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
    <s v="https://m.media-amazon.com/images/W/WEBP_402378-T1/images/I/31Z02dwnKfL._SY300_SX300_QL70_FMwebp_.jpg"/>
    <s v="https://www.amazon.in/Canon-MG2577s-Inkjet-Colour-Printer/dp/B01EJ5MM5M/ref=sr_1_378?qid=1672903013&amp;s=computers&amp;sr=1-378"/>
  </r>
  <r>
    <x v="165"/>
    <x v="157"/>
    <x v="2"/>
    <n v="1321"/>
    <n v="1545"/>
    <n v="0.14000000000000001"/>
    <n v="4.3"/>
    <x v="0"/>
    <n v="15453"/>
    <n v="23874885"/>
    <s v="&gt;500"/>
    <n v="66447.899999999994"/>
    <n v="15457.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159"/>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166"/>
    <x v="158"/>
    <x v="0"/>
    <n v="729"/>
    <n v="1650"/>
    <n v="0.56000000000000005"/>
    <n v="4.3"/>
    <x v="0"/>
    <n v="82356"/>
    <n v="135887400"/>
    <s v="&gt;500"/>
    <n v="354130.8"/>
    <n v="82360.3"/>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160"/>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167"/>
    <x v="159"/>
    <x v="1"/>
    <n v="499"/>
    <n v="499"/>
    <n v="0"/>
    <n v="4.2"/>
    <x v="0"/>
    <n v="31539"/>
    <n v="15737961"/>
    <s v="200–500"/>
    <n v="132463.80000000002"/>
    <n v="31543.20000000000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161"/>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168"/>
    <x v="160"/>
    <x v="1"/>
    <n v="949"/>
    <n v="999"/>
    <n v="0.05"/>
    <n v="4.2"/>
    <x v="0"/>
    <n v="31539"/>
    <n v="31507461"/>
    <s v="&gt;500"/>
    <n v="132463.80000000002"/>
    <n v="31543.20000000000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161"/>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169"/>
    <x v="161"/>
    <x v="2"/>
    <n v="184"/>
    <n v="450"/>
    <n v="0.59"/>
    <n v="4.2"/>
    <x v="0"/>
    <n v="4971"/>
    <n v="2236950"/>
    <s v="200–500"/>
    <n v="20878.2"/>
    <n v="4975.2"/>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162"/>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70"/>
    <x v="162"/>
    <x v="1"/>
    <n v="1399"/>
    <n v="2990"/>
    <n v="0.53"/>
    <n v="4.0999999999999996"/>
    <x v="0"/>
    <n v="97175"/>
    <n v="290553250"/>
    <s v="&gt;500"/>
    <n v="398417.49999999994"/>
    <n v="97179.1"/>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163"/>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
    <s v="https://m.media-amazon.com/images/I/41zejggGzLL._SX300_SY300_QL70_ML2_.jpg"/>
    <s v="https://www.amazon.in/Super-Rockerz-400-Bluetooth-Headphones/dp/B01FSYQ2A4/ref=sr_1_307?qid=1672895835&amp;s=electronics&amp;sr=1-307"/>
  </r>
  <r>
    <x v="171"/>
    <x v="163"/>
    <x v="2"/>
    <n v="1699"/>
    <n v="3193"/>
    <n v="0.47"/>
    <n v="3.8"/>
    <x v="1"/>
    <n v="54032"/>
    <n v="172524176"/>
    <s v="&gt;500"/>
    <n v="205321.59999999998"/>
    <n v="54035.8"/>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164"/>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
    <s v="https://m.media-amazon.com/images/W/WEBP_402378-T1/images/I/411pUp4t0OL._SX300_SY300_QL70_FMwebp_.jpg"/>
    <s v="https://www.amazon.in/Pigeon-Stovekraft-Cruise-1800-Watt-Induction/dp/B01GFTEV5Y/ref=sr_1_20?qid=1672923591&amp;s=kitchen&amp;sr=1-20"/>
  </r>
  <r>
    <x v="172"/>
    <x v="164"/>
    <x v="0"/>
    <n v="219"/>
    <n v="700"/>
    <n v="0.69"/>
    <n v="4.3"/>
    <x v="0"/>
    <n v="20053"/>
    <n v="14037100"/>
    <s v="&gt;500"/>
    <n v="86227.9"/>
    <n v="20057.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165"/>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173"/>
    <x v="165"/>
    <x v="0"/>
    <n v="329"/>
    <n v="845"/>
    <n v="0.61"/>
    <n v="4.2"/>
    <x v="0"/>
    <n v="29746"/>
    <n v="25135370"/>
    <s v="&gt;500"/>
    <n v="124933.20000000001"/>
    <n v="29750.2"/>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166"/>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174"/>
    <x v="165"/>
    <x v="0"/>
    <n v="549"/>
    <n v="995"/>
    <n v="0.45"/>
    <n v="4.2"/>
    <x v="0"/>
    <n v="29746"/>
    <n v="29597270"/>
    <s v="&gt;500"/>
    <n v="124933.20000000001"/>
    <n v="29750.2"/>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166"/>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175"/>
    <x v="166"/>
    <x v="2"/>
    <n v="3699"/>
    <n v="4295"/>
    <n v="0.14000000000000001"/>
    <n v="4.0999999999999996"/>
    <x v="0"/>
    <n v="26543"/>
    <n v="114002185"/>
    <s v="&gt;500"/>
    <n v="108826.29999999999"/>
    <n v="26547.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167"/>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76"/>
    <x v="167"/>
    <x v="0"/>
    <n v="1149"/>
    <n v="1699"/>
    <n v="0.32"/>
    <n v="4.2"/>
    <x v="0"/>
    <n v="122478"/>
    <n v="208090122"/>
    <s v="&gt;500"/>
    <n v="514407.60000000003"/>
    <n v="12248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168"/>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177"/>
    <x v="168"/>
    <x v="0"/>
    <n v="299"/>
    <n v="650"/>
    <n v="0.54"/>
    <n v="4.5"/>
    <x v="0"/>
    <n v="33176"/>
    <n v="21564400"/>
    <s v="&gt;500"/>
    <n v="149292"/>
    <n v="33180.5"/>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169"/>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178"/>
    <x v="169"/>
    <x v="2"/>
    <n v="1499"/>
    <n v="1775"/>
    <n v="0.16"/>
    <n v="3.9"/>
    <x v="1"/>
    <n v="14667"/>
    <n v="26033925"/>
    <s v="&gt;500"/>
    <n v="57201.299999999996"/>
    <n v="14670.9"/>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170"/>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79"/>
    <x v="170"/>
    <x v="1"/>
    <n v="299"/>
    <n v="499"/>
    <n v="0.4"/>
    <n v="4.2"/>
    <x v="0"/>
    <n v="24432"/>
    <n v="12191568"/>
    <s v="200–500"/>
    <n v="102614.40000000001"/>
    <n v="24436.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171"/>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180"/>
    <x v="171"/>
    <x v="0"/>
    <n v="179"/>
    <n v="499"/>
    <n v="0.64"/>
    <n v="4.0999999999999996"/>
    <x v="0"/>
    <n v="10174"/>
    <n v="5076826"/>
    <s v="200–500"/>
    <n v="41713.399999999994"/>
    <n v="10178.1"/>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172"/>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181"/>
    <x v="172"/>
    <x v="0"/>
    <n v="599"/>
    <n v="895"/>
    <n v="0.33"/>
    <n v="4.4000000000000004"/>
    <x v="0"/>
    <n v="61314"/>
    <n v="54876030"/>
    <s v="&gt;500"/>
    <n v="269781.60000000003"/>
    <n v="61318.400000000001"/>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173"/>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
    <s v="https://m.media-amazon.com/images/W/WEBP_402378-T2/images/I/31y-oJ1XnqL._SX300_SY300_QL70_FMwebp_.jpg"/>
    <s v="https://www.amazon.in/Logitech-B170-Wireless-Mouse-Black/dp/B01J0XWYKQ/ref=sr_1_6?qid=1672902995&amp;s=computers&amp;sr=1-6"/>
  </r>
  <r>
    <x v="182"/>
    <x v="173"/>
    <x v="0"/>
    <n v="299"/>
    <n v="550"/>
    <n v="0.46"/>
    <n v="4.5999999999999996"/>
    <x v="0"/>
    <n v="33434"/>
    <n v="18388700"/>
    <s v="&gt;500"/>
    <n v="153796.4"/>
    <n v="33438.6"/>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174"/>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183"/>
    <x v="174"/>
    <x v="0"/>
    <n v="499"/>
    <n v="1100"/>
    <n v="0.55000000000000004"/>
    <n v="4.4000000000000004"/>
    <x v="0"/>
    <n v="25177"/>
    <n v="27694700"/>
    <s v="&gt;500"/>
    <n v="110778.8"/>
    <n v="25181.4"/>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175"/>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
    <s v="https://m.media-amazon.com/images/W/WEBP_402378-T2/images/I/41AcG6PavXL._SX300_SY300_QL70_FMwebp_.jpg"/>
    <s v="https://www.amazon.in/AmazonBasics-Feet-DisplayPort-Cable/dp/B01J8S6X2I/ref=sr_1_252?qid=1672909136&amp;s=electronics&amp;sr=1-252"/>
  </r>
  <r>
    <x v="184"/>
    <x v="175"/>
    <x v="0"/>
    <n v="5299"/>
    <n v="6355"/>
    <n v="0.17"/>
    <n v="3.9"/>
    <x v="1"/>
    <n v="8280"/>
    <n v="52619400"/>
    <s v="&gt;500"/>
    <n v="32292"/>
    <n v="8283.9"/>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176"/>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
    <s v="https://m.media-amazon.com/images/I/31ejgWaEayL._SY300_SX300_QL70_FMwebp_.jpg"/>
    <s v="https://www.amazon.in/Canon-E477-Wireless-Efficient-Printer/dp/B01JOFKL0A/ref=sr_1_427?qid=1672903016&amp;s=computers&amp;sr=1-427"/>
  </r>
  <r>
    <x v="185"/>
    <x v="176"/>
    <x v="2"/>
    <n v="14499"/>
    <n v="23559"/>
    <n v="0.38"/>
    <n v="4.3"/>
    <x v="0"/>
    <n v="2026"/>
    <n v="47730534"/>
    <s v="&gt;500"/>
    <n v="8711.7999999999993"/>
    <n v="2030.3"/>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177"/>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
    <s v="https://m.media-amazon.com/images/W/WEBP_402378-T2/images/I/317ja9m3iHL._SX300_SY300_QL70_FMwebp_.jpg"/>
    <s v="https://www.amazon.in/Philips-AeraSense-AC2887-20-Purifier/dp/B01KCSGBU2/ref=sr_1_249?qid=1672923605&amp;s=kitchen&amp;sr=1-249"/>
  </r>
  <r>
    <x v="186"/>
    <x v="177"/>
    <x v="0"/>
    <n v="899"/>
    <n v="1499"/>
    <n v="0.4"/>
    <n v="4.2"/>
    <x v="0"/>
    <n v="23174"/>
    <n v="34737826"/>
    <s v="&gt;500"/>
    <n v="97330.8"/>
    <n v="23178.2"/>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178"/>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187"/>
    <x v="178"/>
    <x v="2"/>
    <n v="8799"/>
    <n v="11995"/>
    <n v="0.27"/>
    <n v="4.0999999999999996"/>
    <x v="0"/>
    <n v="4157"/>
    <n v="49863215"/>
    <s v="&gt;500"/>
    <n v="17043.699999999997"/>
    <n v="4161.100000000000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179"/>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
    <s v="https://m.media-amazon.com/images/W/WEBP_402378-T1/images/I/41YlkgRwHVL._SX300_SY300_QL70_FMwebp_.jpg"/>
    <s v="https://www.amazon.in/Philips-AC1215-20-Purifier-White/dp/B01L6MT7E0/ref=sr_1_231?qid=1672923603&amp;s=kitchen&amp;sr=1-231"/>
  </r>
  <r>
    <x v="188"/>
    <x v="179"/>
    <x v="2"/>
    <n v="2199"/>
    <n v="3045"/>
    <n v="0.28000000000000003"/>
    <n v="4.2"/>
    <x v="0"/>
    <n v="2686"/>
    <n v="8178870"/>
    <s v="&gt;500"/>
    <n v="11281.2"/>
    <n v="2690.2"/>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180"/>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89"/>
    <x v="180"/>
    <x v="0"/>
    <n v="475"/>
    <n v="1500"/>
    <n v="0.68"/>
    <n v="4.2"/>
    <x v="0"/>
    <n v="64273"/>
    <n v="96409500"/>
    <s v="&gt;500"/>
    <n v="269946.60000000003"/>
    <n v="64277.2"/>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181"/>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
    <s v="https://m.media-amazon.com/images/I/31febYa30qL._SX300_SY300_QL70_FMwebp_.jpg"/>
    <s v="https://www.amazon.in/HP-v236w-64GB-USB-Drive/dp/B01L8ZNWN2/ref=sr_1_21?qid=1672902995&amp;s=computers&amp;sr=1-21"/>
  </r>
  <r>
    <x v="190"/>
    <x v="181"/>
    <x v="0"/>
    <n v="349"/>
    <n v="899"/>
    <n v="0.61"/>
    <n v="4.0999999999999996"/>
    <x v="0"/>
    <n v="14896"/>
    <n v="13391504"/>
    <s v="&gt;500"/>
    <n v="61073.599999999991"/>
    <n v="14900.1"/>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182"/>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
    <s v="https://m.media-amazon.com/images/W/WEBP_402378-T1/images/I/31bCliyezAL._SX300_SY300_QL70_FMwebp_.jpg"/>
    <s v="https://www.amazon.in/AmazonBasics-USB-Type-C-Micro-B-Cable/dp/B01LONQBDG/ref=sr_1_458?qid=1672909147&amp;s=electronics&amp;sr=1-458"/>
  </r>
  <r>
    <x v="191"/>
    <x v="182"/>
    <x v="2"/>
    <n v="199"/>
    <n v="495"/>
    <n v="0.6"/>
    <n v="4.0999999999999996"/>
    <x v="0"/>
    <n v="270563"/>
    <n v="133928685"/>
    <s v="200–500"/>
    <n v="1109308.2999999998"/>
    <n v="270567.09999999998"/>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183"/>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192"/>
    <x v="183"/>
    <x v="2"/>
    <n v="998"/>
    <n v="1282"/>
    <n v="0.22"/>
    <n v="4.2"/>
    <x v="0"/>
    <n v="7274"/>
    <n v="9325268"/>
    <s v="&gt;500"/>
    <n v="30550.800000000003"/>
    <n v="7278.2"/>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184"/>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93"/>
    <x v="184"/>
    <x v="0"/>
    <n v="449"/>
    <n v="1300"/>
    <n v="0.65"/>
    <n v="4.2"/>
    <x v="0"/>
    <n v="4959"/>
    <n v="6446700"/>
    <s v="&gt;500"/>
    <n v="20827.8"/>
    <n v="4963.2"/>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185"/>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194"/>
    <x v="185"/>
    <x v="2"/>
    <n v="2199"/>
    <n v="3190"/>
    <n v="0.31"/>
    <n v="4.3"/>
    <x v="0"/>
    <n v="9650"/>
    <n v="30783500"/>
    <s v="&gt;500"/>
    <n v="41495"/>
    <n v="9654.2999999999993"/>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186"/>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95"/>
    <x v="186"/>
    <x v="2"/>
    <n v="1400"/>
    <n v="2485"/>
    <n v="0.44"/>
    <n v="4.0999999999999996"/>
    <x v="0"/>
    <n v="19998"/>
    <n v="49695030"/>
    <s v="&gt;500"/>
    <n v="81991.799999999988"/>
    <n v="20002.099999999999"/>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187"/>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196"/>
    <x v="187"/>
    <x v="2"/>
    <n v="3711"/>
    <n v="4495"/>
    <n v="0.17"/>
    <n v="4.3"/>
    <x v="0"/>
    <n v="356"/>
    <n v="1600220"/>
    <s v="&gt;500"/>
    <n v="1530.8"/>
    <n v="360.3"/>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188"/>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
    <s v="https://m.media-amazon.com/images/W/WEBP_402378-T2/images/I/41nYaR0z9fL._SX300_SY300_QL70_FMwebp_.jpg"/>
    <s v="https://www.amazon.in/Morphy-Richards-Aristo-PTC-Heater/dp/B01M265AAK/ref=sr_1_285?qid=1672923606&amp;s=kitchen&amp;sr=1-285"/>
  </r>
  <r>
    <x v="197"/>
    <x v="188"/>
    <x v="1"/>
    <n v="199"/>
    <n v="699"/>
    <n v="0.72"/>
    <n v="4.2"/>
    <x v="0"/>
    <n v="12153"/>
    <n v="8494947"/>
    <s v="&gt;500"/>
    <n v="51042.6"/>
    <n v="12157.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189"/>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
    <s v="https://m.media-amazon.com/images/I/41da4tk7N+L._SY300_SX300_.jpg"/>
    <s v="https://www.amazon.in/TIZUM-Slim-1-5m-HDMI-Cable/dp/B01M4GGIVU/ref=sr_1_27?qid=1672909125&amp;s=electronics&amp;sr=1-27"/>
  </r>
  <r>
    <x v="198"/>
    <x v="189"/>
    <x v="1"/>
    <n v="379"/>
    <n v="999"/>
    <n v="0.62"/>
    <n v="4.2"/>
    <x v="0"/>
    <n v="12153"/>
    <n v="12140847"/>
    <s v="&gt;500"/>
    <n v="51042.6"/>
    <n v="12157.2"/>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189"/>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
    <s v="https://m.media-amazon.com/images/I/51aZN040THL._SX300_SY300_QL70_FMwebp_.jpg"/>
    <s v="https://www.amazon.in/Tizum-10-2Gbps-Speed-Plated-Cable/dp/B01M5967SY/ref=sr_1_468?qid=1672909147&amp;s=electronics&amp;sr=1-468"/>
  </r>
  <r>
    <x v="199"/>
    <x v="190"/>
    <x v="2"/>
    <n v="1819"/>
    <n v="2490"/>
    <n v="0.27"/>
    <n v="4.4000000000000004"/>
    <x v="0"/>
    <n v="7946"/>
    <n v="19785540"/>
    <s v="&gt;500"/>
    <n v="34962.400000000001"/>
    <n v="7950.4"/>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190"/>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
    <s v="https://m.media-amazon.com/images/W/WEBP_402378-T2/images/I/31HSz-a5H3L._SX300_SY300_QL70_FMwebp_.jpg"/>
    <s v="https://www.amazon.in/Borosil-Plastic-Chefdelite-BCH20DBB21-Technology/dp/B01M5B0TPW/ref=sr_1_80?qid=1672923595&amp;s=kitchen&amp;sr=1-80"/>
  </r>
  <r>
    <x v="200"/>
    <x v="191"/>
    <x v="2"/>
    <n v="6549"/>
    <n v="13999"/>
    <n v="0.53"/>
    <n v="4"/>
    <x v="1"/>
    <n v="2961"/>
    <n v="41451039"/>
    <s v="&gt;500"/>
    <n v="11844"/>
    <n v="2965"/>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191"/>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
    <s v="https://m.media-amazon.com/images/W/WEBP_402378-T1/images/I/31HzCDKv6ZL._SX300_SY300_QL70_FMwebp_.jpg"/>
    <s v="https://www.amazon.in/Morphy-Richards-OFR-09-2000-Watt/dp/B01M5F614J/ref=sr_1_29?qid=1672923591&amp;s=kitchen&amp;sr=1-29"/>
  </r>
  <r>
    <x v="201"/>
    <x v="192"/>
    <x v="2"/>
    <n v="2280"/>
    <n v="3045"/>
    <n v="0.25"/>
    <n v="4.0999999999999996"/>
    <x v="0"/>
    <n v="4118"/>
    <n v="12539310"/>
    <s v="&gt;500"/>
    <n v="16883.8"/>
    <n v="4122.1000000000004"/>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192"/>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
    <s v="https://m.media-amazon.com/images/I/41gzDxk4+kL._SY300_SX300_.jpg"/>
    <s v="https://www.amazon.in/Prestige-Delight-PRWO-1-Litre-Electric/dp/B01M6453MB/ref=sr_1_503?qid=1672923617&amp;s=kitchen&amp;sr=1-503"/>
  </r>
  <r>
    <x v="202"/>
    <x v="193"/>
    <x v="2"/>
    <n v="2249"/>
    <n v="3550"/>
    <n v="0.37"/>
    <n v="4"/>
    <x v="1"/>
    <n v="3973"/>
    <n v="14104150"/>
    <s v="&gt;500"/>
    <n v="15892"/>
    <n v="3977"/>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193"/>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
    <s v="https://m.media-amazon.com/images/W/WEBP_402378-T2/images/I/21Kb8kWuKTL._SX300_SY300_QL70_FMwebp_.jpg"/>
    <s v="https://www.amazon.in/Allin-Exporters-Ultrasonic-Humidifier-Purifier/dp/B01M69WCZ6/ref=sr_1_293?qid=1672923606&amp;s=kitchen&amp;sr=1-293"/>
  </r>
  <r>
    <x v="203"/>
    <x v="194"/>
    <x v="0"/>
    <n v="799"/>
    <n v="1295"/>
    <n v="0.38"/>
    <n v="4.4000000000000004"/>
    <x v="0"/>
    <n v="34852"/>
    <n v="45133340"/>
    <s v="&gt;500"/>
    <n v="153348.80000000002"/>
    <n v="34856.400000000001"/>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194"/>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
    <s v="https://m.media-amazon.com/images/I/31ROHZJMEUL._SX300_SY300_QL70_FMwebp_.jpg"/>
    <s v="https://www.amazon.in/Logitech-Silent-Wireless-Mouse-Charcoal/dp/B01M72LILF/ref=sr_1_106?qid=1672903000&amp;s=computers&amp;sr=1-106"/>
  </r>
  <r>
    <x v="204"/>
    <x v="195"/>
    <x v="1"/>
    <n v="699"/>
    <n v="999"/>
    <n v="0.3"/>
    <n v="4.0999999999999996"/>
    <x v="0"/>
    <n v="273189"/>
    <n v="272915811"/>
    <s v="&gt;500"/>
    <n v="1120074.8999999999"/>
    <n v="273193.09999999998"/>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195"/>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
    <s v="https://m.media-amazon.com/images/I/3101FmUqUOL._SX300_SY300_QL70_FMwebp_.jpg"/>
    <s v="https://www.amazon.in/boAt-BassHeads-225-Special-Headphones/dp/B01MF8MB65/ref=sr_1_191?qid=1672903004&amp;s=computers&amp;sr=1-191"/>
  </r>
  <r>
    <x v="205"/>
    <x v="196"/>
    <x v="0"/>
    <n v="1295"/>
    <n v="1645"/>
    <n v="0.21"/>
    <n v="4.5999999999999996"/>
    <x v="0"/>
    <n v="12375"/>
    <n v="20356875"/>
    <s v="&gt;500"/>
    <n v="56924.999999999993"/>
    <n v="12379.6"/>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196"/>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
    <s v="https://m.media-amazon.com/images/W/WEBP_402378-T2/images/I/31+Svp6IjpL._SY300_SX300_.jpg"/>
    <s v="https://www.amazon.in/Logitech-Silent-Wireless-Mouse-Black/dp/B01MQ2A86A/ref=sr_1_333?qid=1672903011&amp;s=computers&amp;sr=1-333"/>
  </r>
  <r>
    <x v="206"/>
    <x v="197"/>
    <x v="2"/>
    <n v="749"/>
    <n v="1445"/>
    <n v="0.48"/>
    <n v="3.9"/>
    <x v="1"/>
    <n v="63350"/>
    <n v="91540750"/>
    <s v="&gt;500"/>
    <n v="247065"/>
    <n v="63353.9"/>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197"/>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207"/>
    <x v="198"/>
    <x v="2"/>
    <n v="199"/>
    <n v="400"/>
    <n v="0.5"/>
    <n v="4.0999999999999996"/>
    <x v="0"/>
    <n v="1379"/>
    <n v="551600"/>
    <s v="200–500"/>
    <n v="5653.9"/>
    <n v="1383.1"/>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198"/>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208"/>
    <x v="199"/>
    <x v="2"/>
    <n v="688"/>
    <n v="747"/>
    <n v="0.08"/>
    <n v="4.5"/>
    <x v="0"/>
    <n v="2280"/>
    <n v="1703160"/>
    <s v="&gt;500"/>
    <n v="10260"/>
    <n v="2284.5"/>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99"/>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209"/>
    <x v="200"/>
    <x v="2"/>
    <n v="549"/>
    <n v="1090"/>
    <n v="0.5"/>
    <n v="4.2"/>
    <x v="0"/>
    <n v="13029"/>
    <n v="14201610"/>
    <s v="&gt;500"/>
    <n v="54721.8"/>
    <n v="13033.2"/>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200"/>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210"/>
    <x v="201"/>
    <x v="2"/>
    <n v="9590"/>
    <n v="15999"/>
    <n v="0.4"/>
    <n v="4.0999999999999996"/>
    <x v="0"/>
    <n v="1017"/>
    <n v="16270983"/>
    <s v="&gt;500"/>
    <n v="4169.7"/>
    <n v="1021.1"/>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201"/>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
    <s v="https://m.media-amazon.com/images/I/41PhEVR4X4L._SX300_SY300_QL70_FMwebp_.jpg"/>
    <s v="https://www.amazon.in/Bajaj-Majesty-Filled-Radiator-Heater/dp/B01N1XVVLC/ref=sr_1_125?qid=1672923597&amp;s=kitchen&amp;sr=1-125"/>
  </r>
  <r>
    <x v="211"/>
    <x v="202"/>
    <x v="0"/>
    <n v="1495"/>
    <n v="1995"/>
    <n v="0.25"/>
    <n v="4.3"/>
    <x v="0"/>
    <n v="7241"/>
    <n v="14445795"/>
    <s v="&gt;500"/>
    <n v="31136.3"/>
    <n v="7245.3"/>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202"/>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212"/>
    <x v="203"/>
    <x v="2"/>
    <n v="559"/>
    <n v="1010"/>
    <n v="0.45"/>
    <n v="4.0999999999999996"/>
    <x v="0"/>
    <n v="17325"/>
    <n v="17498250"/>
    <s v="&gt;500"/>
    <n v="71032.5"/>
    <n v="17329.099999999999"/>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203"/>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213"/>
    <x v="204"/>
    <x v="0"/>
    <n v="579"/>
    <n v="1400"/>
    <n v="0.59"/>
    <n v="4.3"/>
    <x v="0"/>
    <n v="189104"/>
    <n v="264745600"/>
    <s v="&gt;500"/>
    <n v="813147.2"/>
    <n v="189108.3"/>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204"/>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
    <s v="https://m.media-amazon.com/images/I/41sAt4BZydL._SX300_SY300_QL70_FMwebp_.jpg"/>
    <s v="https://www.amazon.in/SanDisk-Ultra-Dual-64GB-Drive/dp/B01N6LU1VF/ref=sr_1_145?qid=1672903002&amp;s=computers&amp;sr=1-145"/>
  </r>
  <r>
    <x v="214"/>
    <x v="205"/>
    <x v="1"/>
    <n v="230"/>
    <n v="499"/>
    <n v="0.54"/>
    <n v="3.7"/>
    <x v="1"/>
    <n v="2960"/>
    <n v="1477040"/>
    <s v="200–500"/>
    <n v="10952"/>
    <n v="2963.7"/>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205"/>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215"/>
    <x v="206"/>
    <x v="0"/>
    <n v="770"/>
    <n v="1547"/>
    <n v="0.5"/>
    <n v="4.3"/>
    <x v="0"/>
    <n v="2585"/>
    <n v="3998995"/>
    <s v="&gt;500"/>
    <n v="11115.5"/>
    <n v="2589.3000000000002"/>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206"/>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216"/>
    <x v="207"/>
    <x v="2"/>
    <n v="499"/>
    <n v="999"/>
    <n v="0.5"/>
    <n v="4.0999999999999996"/>
    <x v="0"/>
    <n v="4859"/>
    <n v="4854141"/>
    <s v="&gt;500"/>
    <n v="19921.899999999998"/>
    <n v="4863.1000000000004"/>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207"/>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
    <s v="https://m.media-amazon.com/images/W/WEBP_402378-T1/images/I/51MWh9t3Z2L._SX300_SY300_QL70_FMwebp_.jpg"/>
    <s v="https://www.amazon.in/SHOP-Plastic-Sweaters-Blankets-Multicolour/dp/B01NCVJMKX/ref=sr_1_23?qid=1672923591&amp;s=kitchen&amp;sr=1-23"/>
  </r>
  <r>
    <x v="217"/>
    <x v="208"/>
    <x v="0"/>
    <n v="4449"/>
    <n v="5734"/>
    <n v="0.22"/>
    <n v="4.4000000000000004"/>
    <x v="0"/>
    <n v="25006"/>
    <n v="143384404"/>
    <s v="&gt;500"/>
    <n v="110026.40000000001"/>
    <n v="25010.400000000001"/>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208"/>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218"/>
    <x v="209"/>
    <x v="1"/>
    <n v="439"/>
    <n v="758"/>
    <n v="0.42"/>
    <n v="4.2"/>
    <x v="0"/>
    <n v="4296"/>
    <n v="3256368"/>
    <s v="&gt;500"/>
    <n v="18043.2"/>
    <n v="4300.2"/>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209"/>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19"/>
    <x v="210"/>
    <x v="1"/>
    <n v="7999"/>
    <n v="15999"/>
    <n v="0.5"/>
    <n v="3.8"/>
    <x v="1"/>
    <n v="3022"/>
    <n v="48348978"/>
    <s v="&gt;500"/>
    <n v="11483.6"/>
    <n v="3025.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21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20"/>
    <x v="211"/>
    <x v="2"/>
    <n v="308"/>
    <n v="499"/>
    <n v="0.38"/>
    <n v="3.9"/>
    <x v="1"/>
    <n v="4584"/>
    <n v="2287416"/>
    <s v="200–500"/>
    <n v="17877.599999999999"/>
    <n v="4587.899999999999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211"/>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221"/>
    <x v="212"/>
    <x v="2"/>
    <n v="1099"/>
    <n v="1795"/>
    <n v="0.39"/>
    <n v="4.2"/>
    <x v="0"/>
    <n v="4244"/>
    <n v="7617980"/>
    <s v="&gt;500"/>
    <n v="17824.8"/>
    <n v="4248.2"/>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212"/>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222"/>
    <x v="213"/>
    <x v="1"/>
    <n v="209"/>
    <n v="600"/>
    <n v="0.65"/>
    <n v="4.4000000000000004"/>
    <x v="0"/>
    <n v="18872"/>
    <n v="11323200"/>
    <s v="&gt;500"/>
    <n v="83036.800000000003"/>
    <n v="18876.400000000001"/>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213"/>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23"/>
    <x v="214"/>
    <x v="1"/>
    <n v="571"/>
    <n v="999"/>
    <n v="0.43"/>
    <n v="4.3"/>
    <x v="0"/>
    <n v="38221"/>
    <n v="38182779"/>
    <s v="&gt;500"/>
    <n v="164350.29999999999"/>
    <n v="38225.300000000003"/>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214"/>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224"/>
    <x v="215"/>
    <x v="2"/>
    <n v="149"/>
    <n v="300"/>
    <n v="0.5"/>
    <n v="4.0999999999999996"/>
    <x v="0"/>
    <n v="4074"/>
    <n v="1222200"/>
    <s v="200–500"/>
    <n v="16703.399999999998"/>
    <n v="4078.1"/>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215"/>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225"/>
    <x v="216"/>
    <x v="2"/>
    <n v="5890"/>
    <n v="7506"/>
    <n v="0.22"/>
    <n v="4.5"/>
    <x v="0"/>
    <n v="7241"/>
    <n v="54350946"/>
    <s v="&gt;500"/>
    <n v="32584.5"/>
    <n v="7245.5"/>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216"/>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
    <s v="https://m.media-amazon.com/images/W/WEBP_402378-T1/images/I/413KQ6Ch61L._SX300_SY300_QL70_FMwebp_.jpg"/>
    <s v="https://www.amazon.in/Sujata-Powermatic-Watts-Juicer-Grinder/dp/B071113J7M/ref=sr_1_262?qid=1672923605&amp;s=kitchen&amp;sr=1-262"/>
  </r>
  <r>
    <x v="226"/>
    <x v="217"/>
    <x v="0"/>
    <n v="179"/>
    <n v="500"/>
    <n v="0.64"/>
    <n v="4.2"/>
    <x v="0"/>
    <n v="92595"/>
    <n v="46297500"/>
    <s v="200–500"/>
    <n v="388899"/>
    <n v="92599.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217"/>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
    <s v="https://m.media-amazon.com/images/W/WEBP_402378-T1/images/I/31iESA2h2gL._SY300_SX300_QL70_FMwebp_.jpg"/>
    <s v="https://www.amazon.in/AmazonBasics-Micro-Charging-Android-Phones/dp/B0711PVX6Z/ref=sr_1_55?qid=1672909126&amp;s=electronics&amp;sr=1-55"/>
  </r>
  <r>
    <x v="227"/>
    <x v="218"/>
    <x v="1"/>
    <n v="598"/>
    <n v="4999"/>
    <n v="0.88"/>
    <n v="4.2"/>
    <x v="0"/>
    <n v="910"/>
    <n v="4549090"/>
    <s v="&gt;500"/>
    <n v="3822"/>
    <n v="914.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218"/>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19"/>
    <x v="2"/>
    <n v="2899"/>
    <n v="5500"/>
    <n v="0.47"/>
    <n v="3.8"/>
    <x v="1"/>
    <n v="8958"/>
    <n v="49269000"/>
    <s v="&gt;500"/>
    <n v="34040.400000000001"/>
    <n v="8961.7999999999993"/>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219"/>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
    <s v="https://m.media-amazon.com/images/I/51i84+E-LgL._SY300_SX300_.jpg"/>
    <s v="https://www.amazon.in/Wonderchef-Nutri-Blend-63152293-400-Watt-Grinder/dp/B071R3LHFM/ref=sr_1_255?qid=1672923605&amp;s=kitchen&amp;sr=1-255"/>
  </r>
  <r>
    <x v="229"/>
    <x v="220"/>
    <x v="0"/>
    <n v="349"/>
    <n v="699"/>
    <n v="0.5"/>
    <n v="4.3"/>
    <x v="0"/>
    <n v="20850"/>
    <n v="14574150"/>
    <s v="&gt;500"/>
    <n v="89655"/>
    <n v="20854.3"/>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20"/>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230"/>
    <x v="221"/>
    <x v="1"/>
    <n v="399"/>
    <n v="399"/>
    <n v="0"/>
    <n v="3.9"/>
    <x v="1"/>
    <n v="1951"/>
    <n v="778449"/>
    <s v="200–500"/>
    <n v="7608.9"/>
    <n v="195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221"/>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231"/>
    <x v="222"/>
    <x v="2"/>
    <n v="2095"/>
    <n v="2095"/>
    <n v="0"/>
    <n v="4.5"/>
    <x v="0"/>
    <n v="7949"/>
    <n v="16653155"/>
    <s v="&gt;500"/>
    <n v="35770.5"/>
    <n v="7953.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222"/>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232"/>
    <x v="223"/>
    <x v="1"/>
    <n v="365"/>
    <n v="999"/>
    <n v="0.63"/>
    <n v="4.0999999999999996"/>
    <x v="0"/>
    <n v="363711"/>
    <n v="363347289"/>
    <s v="&gt;500"/>
    <n v="1491215.0999999999"/>
    <n v="363715.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23"/>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233"/>
    <x v="224"/>
    <x v="0"/>
    <n v="657"/>
    <n v="999"/>
    <n v="0.34"/>
    <n v="4.3"/>
    <x v="0"/>
    <n v="13944"/>
    <n v="13930056"/>
    <s v="&gt;500"/>
    <n v="59959.199999999997"/>
    <n v="13948.3"/>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224"/>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s v="https://m.media-amazon.com/images/I/31EDDF4uNtL._SX300_SY300_QL70_FMwebp_.jpg"/>
    <s v="https://www.amazon.in/ORICO-2577U3-BK-Enclosure-Capacity-Business/dp/B07222HQKP/ref=sr_1_423?qid=1672903016&amp;s=computers&amp;sr=1-423"/>
  </r>
  <r>
    <x v="234"/>
    <x v="217"/>
    <x v="0"/>
    <n v="199"/>
    <n v="395"/>
    <n v="0.5"/>
    <n v="4.2"/>
    <x v="0"/>
    <n v="92595"/>
    <n v="36575025"/>
    <s v="200–500"/>
    <n v="388899"/>
    <n v="92599.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217"/>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
    <s v="https://m.media-amazon.com/images/W/WEBP_402378-T1/images/I/31nrDWDT8+L._SX300_SY300_.jpg"/>
    <s v="https://www.amazon.in/AmazonBasics-Micro-Charging-Android-Phones/dp/B07232M876/ref=sr_1_53?qid=1672909126&amp;s=electronics&amp;sr=1-53"/>
  </r>
  <r>
    <x v="235"/>
    <x v="225"/>
    <x v="2"/>
    <n v="8999"/>
    <n v="9995"/>
    <n v="0.1"/>
    <n v="4.4000000000000004"/>
    <x v="0"/>
    <n v="17994"/>
    <n v="179850030"/>
    <s v="&gt;500"/>
    <n v="79173.600000000006"/>
    <n v="17998.400000000001"/>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225"/>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
    <s v="https://m.media-amazon.com/images/I/41xQDop2T5L._SX300_SY300_QL70_FMwebp_.jpg"/>
    <s v="https://www.amazon.in/Philips-PowerPro-FC9352-01-Compact/dp/B072J83V9W/ref=sr_1_146?qid=1672923597&amp;s=kitchen&amp;sr=1-146"/>
  </r>
  <r>
    <x v="236"/>
    <x v="226"/>
    <x v="2"/>
    <n v="8886"/>
    <n v="11850"/>
    <n v="0.25"/>
    <n v="4.2"/>
    <x v="0"/>
    <n v="3065"/>
    <n v="36320250"/>
    <s v="&gt;500"/>
    <n v="12873"/>
    <n v="3069.2"/>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226"/>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s v="https://m.media-amazon.com/images/W/WEBP_402378-T1/images/I/41tcKYuBPSL._SX300_SY300_QL70_FMwebp_.jpg"/>
    <s v="https://www.amazon.in/American-Micronic-AMI-VCD21-1600WDx-Wet-1600Watts-21-litres-Stainless/dp/B072NCN9M4/ref=sr_1_317?qid=1672923607&amp;s=kitchen&amp;sr=1-317"/>
  </r>
  <r>
    <x v="237"/>
    <x v="227"/>
    <x v="0"/>
    <n v="289"/>
    <n v="590"/>
    <n v="0.51"/>
    <n v="4.4000000000000004"/>
    <x v="0"/>
    <n v="25886"/>
    <n v="15272740"/>
    <s v="&gt;500"/>
    <n v="113898.40000000001"/>
    <n v="25890.400000000001"/>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227"/>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
    <s v="https://m.media-amazon.com/images/W/WEBP_402378-T1/images/I/41NF7VStoSL._SX300_SY300_QL70_FMwebp_.jpg"/>
    <s v="https://www.amazon.in/Lenovo-GX30M39704-300-USB-Mouse/dp/B073BRXPZX/ref=sr_1_226?qid=1672903006&amp;s=computers&amp;sr=1-226"/>
  </r>
  <r>
    <x v="238"/>
    <x v="228"/>
    <x v="1"/>
    <n v="349"/>
    <n v="999"/>
    <n v="0.65"/>
    <n v="3.9"/>
    <x v="1"/>
    <n v="46399"/>
    <n v="46352601"/>
    <s v="&gt;500"/>
    <n v="180956.1"/>
    <n v="46402.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228"/>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s v="https://m.media-amazon.com/images/I/41ZK4aM4zgL._SX300_SY300_QL70_ML2_.jpg"/>
    <s v="https://www.amazon.in/Adjustable-Holder-Universal-Windshield-Smartphones/dp/B0746JGVDS/ref=sr_1_26?qid=1672895755&amp;s=electronics&amp;sr=1-26"/>
  </r>
  <r>
    <x v="239"/>
    <x v="229"/>
    <x v="3"/>
    <n v="341"/>
    <n v="450"/>
    <n v="0.24"/>
    <n v="4.3"/>
    <x v="0"/>
    <n v="2493"/>
    <n v="1121850"/>
    <s v="200–500"/>
    <n v="10719.9"/>
    <n v="2497.3000000000002"/>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229"/>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240"/>
    <x v="230"/>
    <x v="2"/>
    <n v="2742"/>
    <n v="3995"/>
    <n v="0.31"/>
    <n v="4.4000000000000004"/>
    <x v="0"/>
    <n v="11148"/>
    <n v="44536260"/>
    <s v="&gt;500"/>
    <n v="49051.200000000004"/>
    <n v="11152.4"/>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230"/>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
    <s v="https://m.media-amazon.com/images/W/WEBP_402378-T2/images/I/41QEK7WRJbL._SX300_SY300_QL70_FMwebp_.jpg"/>
    <s v="https://www.amazon.in/Inalsa-Robot-1000-800-Watt-Blender/dp/B0747VDH9L/ref=sr_1_269?qid=1672923605&amp;s=kitchen&amp;sr=1-269"/>
  </r>
  <r>
    <x v="241"/>
    <x v="231"/>
    <x v="1"/>
    <n v="1549"/>
    <n v="2495"/>
    <n v="0.38"/>
    <n v="4.4000000000000004"/>
    <x v="0"/>
    <n v="15137"/>
    <n v="37766815"/>
    <s v="&gt;500"/>
    <n v="66602.8"/>
    <n v="15141.4"/>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231"/>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s v="https://m.media-amazon.com/images/I/41NJeh+qQRL._SY300_SX300_.jpg"/>
    <s v="https://www.amazon.in/Digitek-DTR-550-LW-Tripod/dp/B074CWD7MS/ref=sr_1_124?qid=1672903001&amp;s=computers&amp;sr=1-124"/>
  </r>
  <r>
    <x v="242"/>
    <x v="232"/>
    <x v="3"/>
    <n v="440"/>
    <n v="440"/>
    <n v="0"/>
    <n v="4.5"/>
    <x v="0"/>
    <n v="8610"/>
    <n v="3788400"/>
    <s v="200–500"/>
    <n v="38745"/>
    <n v="8614.5"/>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232"/>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243"/>
    <x v="233"/>
    <x v="0"/>
    <n v="1699"/>
    <n v="3999"/>
    <n v="0.57999999999999996"/>
    <n v="4.2"/>
    <x v="0"/>
    <n v="25488"/>
    <n v="101926512"/>
    <s v="&gt;500"/>
    <n v="107049.60000000001"/>
    <n v="25492.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233"/>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
    <s v="https://m.media-amazon.com/images/W/WEBP_402378-T1/images/I/41n2MqMIH5L._SX300_SY300_QL70_FMwebp_.jpg"/>
    <s v="https://www.amazon.in/Redgear-Pro-Wireless-Gamepad-Black/dp/B0756CLQWL/ref=sr_1_162?qid=1672903002&amp;s=computers&amp;sr=1-162"/>
  </r>
  <r>
    <x v="244"/>
    <x v="234"/>
    <x v="2"/>
    <n v="3249"/>
    <n v="6295"/>
    <n v="0.48"/>
    <n v="3.9"/>
    <x v="1"/>
    <n v="43070"/>
    <n v="271125650"/>
    <s v="&gt;500"/>
    <n v="167973"/>
    <n v="43073.9"/>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234"/>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245"/>
    <x v="235"/>
    <x v="2"/>
    <n v="3180"/>
    <n v="5295"/>
    <n v="0.4"/>
    <n v="4.2"/>
    <x v="0"/>
    <n v="6919"/>
    <n v="36636105"/>
    <s v="&gt;500"/>
    <n v="29059.800000000003"/>
    <n v="6923.2"/>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235"/>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246"/>
    <x v="236"/>
    <x v="1"/>
    <n v="399"/>
    <n v="999"/>
    <n v="0.6"/>
    <n v="4"/>
    <x v="1"/>
    <n v="1236"/>
    <n v="1234764"/>
    <s v="&gt;500"/>
    <n v="4944"/>
    <n v="1240"/>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236"/>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7"/>
    <x v="237"/>
    <x v="0"/>
    <n v="1529"/>
    <n v="2399"/>
    <n v="0.36"/>
    <n v="4.3"/>
    <x v="0"/>
    <n v="68409"/>
    <n v="164113191"/>
    <s v="&gt;500"/>
    <n v="294158.7"/>
    <n v="68413.3"/>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237"/>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
    <s v="https://m.media-amazon.com/images/W/WEBP_402378-T1/images/I/41c7bJo7ooL._SX300_SY300_QL70_FMwebp_.jpg"/>
    <s v="https://www.amazon.in/TP-Link-Archer-C20-Wireless-Router/dp/B0759QMF85/ref=sr_1_187?qid=1672903004&amp;s=computers&amp;sr=1-187"/>
  </r>
  <r>
    <x v="248"/>
    <x v="238"/>
    <x v="1"/>
    <n v="1500"/>
    <n v="1500"/>
    <n v="0"/>
    <n v="4.4000000000000004"/>
    <x v="0"/>
    <n v="25996"/>
    <n v="38994000"/>
    <s v="&gt;500"/>
    <n v="114382.40000000001"/>
    <n v="26000.400000000001"/>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238"/>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249"/>
    <x v="239"/>
    <x v="2"/>
    <n v="3199"/>
    <n v="4999"/>
    <n v="0.36"/>
    <n v="4"/>
    <x v="1"/>
    <n v="20869"/>
    <n v="104324131"/>
    <s v="&gt;500"/>
    <n v="83476"/>
    <n v="20873"/>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239"/>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250"/>
    <x v="240"/>
    <x v="2"/>
    <n v="979"/>
    <n v="1395"/>
    <n v="0.3"/>
    <n v="4.2"/>
    <x v="0"/>
    <n v="15252"/>
    <n v="21276540"/>
    <s v="&gt;500"/>
    <n v="64058.400000000001"/>
    <n v="15256.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240"/>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251"/>
    <x v="241"/>
    <x v="2"/>
    <n v="5490"/>
    <n v="7200"/>
    <n v="0.24"/>
    <n v="4.5"/>
    <x v="0"/>
    <n v="1408"/>
    <n v="10137600"/>
    <s v="&gt;500"/>
    <n v="6336"/>
    <n v="1412.5"/>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241"/>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252"/>
    <x v="242"/>
    <x v="1"/>
    <n v="917"/>
    <n v="2299"/>
    <n v="0.6"/>
    <n v="4.2"/>
    <x v="0"/>
    <n v="3300"/>
    <n v="7586700"/>
    <s v="&gt;500"/>
    <n v="13860"/>
    <n v="3304.2"/>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242"/>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53"/>
    <x v="243"/>
    <x v="1"/>
    <n v="269"/>
    <n v="650"/>
    <n v="0.59"/>
    <n v="4.4000000000000004"/>
    <x v="0"/>
    <n v="35877"/>
    <n v="23320050"/>
    <s v="&gt;500"/>
    <n v="157858.80000000002"/>
    <n v="35881.4"/>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243"/>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54"/>
    <x v="244"/>
    <x v="2"/>
    <n v="1799"/>
    <n v="1950"/>
    <n v="0.08"/>
    <n v="3.9"/>
    <x v="1"/>
    <n v="1888"/>
    <n v="3681600"/>
    <s v="&gt;500"/>
    <n v="7363.2"/>
    <n v="1891.9"/>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244"/>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
    <s v="https://m.media-amazon.com/images/I/41EI+3OYGaL._SY300_SX300_.jpg"/>
    <s v="https://www.amazon.in/Kent-Alkaline-Filter-Pitcher-3-5-litres/dp/B0762HXMTF/ref=sr_1_410?qid=1672923612&amp;s=kitchen&amp;sr=1-410"/>
  </r>
  <r>
    <x v="255"/>
    <x v="245"/>
    <x v="2"/>
    <n v="1099"/>
    <n v="1499"/>
    <n v="0.27"/>
    <n v="4.0999999999999996"/>
    <x v="0"/>
    <n v="4401"/>
    <n v="6597099"/>
    <s v="&gt;500"/>
    <n v="18044.099999999999"/>
    <n v="4405.1000000000004"/>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245"/>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s v="https://m.media-amazon.com/images/I/41Lfns2oFNL._SX300_SY300_QL70_FMwebp_.jpg"/>
    <s v="https://www.amazon.in/InstaCuppa-Handheld-Operated-Electric-Stainless/dp/B0763K5HLQ/ref=sr_1_350?qid=1672923610&amp;s=kitchen&amp;sr=1-350"/>
  </r>
  <r>
    <x v="256"/>
    <x v="246"/>
    <x v="0"/>
    <n v="199"/>
    <n v="599"/>
    <n v="0.67"/>
    <n v="4.5"/>
    <x v="0"/>
    <n v="13568"/>
    <n v="8127232"/>
    <s v="&gt;500"/>
    <n v="61056"/>
    <n v="13572.5"/>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246"/>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257"/>
    <x v="247"/>
    <x v="5"/>
    <n v="798"/>
    <n v="1995"/>
    <n v="0.6"/>
    <n v="4"/>
    <x v="1"/>
    <n v="68664"/>
    <n v="136984680"/>
    <s v="&gt;500"/>
    <n v="274656"/>
    <n v="68668"/>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247"/>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
    <s v="https://m.media-amazon.com/images/I/41UYenF+lnL._SX300_SY300_.jpg"/>
    <s v="https://www.amazon.in/Boya-Omnidirectional-Lavalier-Condenser-Microphone/dp/B076B8G5D8/ref=sr_1_32?qid=1672902996&amp;s=computers&amp;sr=1-32"/>
  </r>
  <r>
    <x v="258"/>
    <x v="248"/>
    <x v="2"/>
    <n v="457"/>
    <n v="799"/>
    <n v="0.43"/>
    <n v="4.3"/>
    <x v="0"/>
    <n v="1868"/>
    <n v="1492532"/>
    <s v="&gt;500"/>
    <n v="8032.4"/>
    <n v="1872.3"/>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248"/>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259"/>
    <x v="249"/>
    <x v="2"/>
    <n v="2790"/>
    <n v="4890"/>
    <n v="0.43"/>
    <n v="3.9"/>
    <x v="1"/>
    <n v="588"/>
    <n v="2875320"/>
    <s v="&gt;500"/>
    <n v="2293.1999999999998"/>
    <n v="591.9"/>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249"/>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
    <s v="https://m.media-amazon.com/images/W/WEBP_402378-T1/images/I/21vWJo4CXKL._SX300_SY300_QL70_FMwebp_.jpg"/>
    <s v="https://www.amazon.in/Orient-Electric-Aura-Neo-IWAN03WSM3/dp/B077BTLQ67/ref=sr_1_374?qid=1672923611&amp;s=kitchen&amp;sr=1-374"/>
  </r>
  <r>
    <x v="260"/>
    <x v="250"/>
    <x v="0"/>
    <n v="329"/>
    <n v="399"/>
    <n v="0.18"/>
    <n v="3.6"/>
    <x v="1"/>
    <n v="33735"/>
    <n v="13460265"/>
    <s v="200–500"/>
    <n v="121446"/>
    <n v="33738.6"/>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250"/>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261"/>
    <x v="251"/>
    <x v="0"/>
    <n v="299"/>
    <n v="999"/>
    <n v="0.7"/>
    <n v="4.3"/>
    <x v="0"/>
    <n v="20850"/>
    <n v="20829150"/>
    <s v="&gt;500"/>
    <n v="89655"/>
    <n v="20854.3"/>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20"/>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262"/>
    <x v="252"/>
    <x v="0"/>
    <n v="299"/>
    <n v="799"/>
    <n v="0.63"/>
    <n v="4.2"/>
    <x v="0"/>
    <n v="94363"/>
    <n v="75396037"/>
    <s v="&gt;500"/>
    <n v="396324.60000000003"/>
    <n v="94367.2"/>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251"/>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263"/>
    <x v="253"/>
    <x v="1"/>
    <n v="699"/>
    <n v="1199"/>
    <n v="0.42"/>
    <n v="4"/>
    <x v="1"/>
    <n v="14404"/>
    <n v="17270396"/>
    <s v="&gt;500"/>
    <n v="57616"/>
    <n v="14408"/>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252"/>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264"/>
    <x v="254"/>
    <x v="2"/>
    <n v="3658"/>
    <n v="5156"/>
    <n v="0.28999999999999998"/>
    <n v="3.9"/>
    <x v="1"/>
    <n v="12837"/>
    <n v="66187572"/>
    <s v="&gt;500"/>
    <n v="50064.299999999996"/>
    <n v="12840.9"/>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253"/>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265"/>
    <x v="255"/>
    <x v="0"/>
    <n v="3303"/>
    <n v="4699"/>
    <n v="0.3"/>
    <n v="4.4000000000000004"/>
    <x v="0"/>
    <n v="13544"/>
    <n v="63643256"/>
    <s v="&gt;500"/>
    <n v="59593.600000000006"/>
    <n v="13548.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254"/>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266"/>
    <x v="256"/>
    <x v="2"/>
    <n v="2599"/>
    <n v="4560"/>
    <n v="0.43"/>
    <n v="4.4000000000000004"/>
    <x v="0"/>
    <n v="646"/>
    <n v="2945760"/>
    <s v="&gt;500"/>
    <n v="2842.4"/>
    <n v="650.4"/>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255"/>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267"/>
    <x v="257"/>
    <x v="2"/>
    <n v="3600"/>
    <n v="6190"/>
    <n v="0.42"/>
    <n v="4.3"/>
    <x v="0"/>
    <n v="11924"/>
    <n v="73809560"/>
    <s v="&gt;500"/>
    <n v="51273.2"/>
    <n v="11928.3"/>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256"/>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
    <s v="https://m.media-amazon.com/images/W/WEBP_402378-T1/images/I/31991seDfcL._SY300_SX300_QL70_FMwebp_.jpg"/>
    <s v="https://www.amazon.in/Havells-Instanio-3-Litre-Instant-Geyser/dp/B078JDNZJ8/ref=sr_1_28?qid=1672923591&amp;s=kitchen&amp;sr=1-28"/>
  </r>
  <r>
    <x v="268"/>
    <x v="257"/>
    <x v="2"/>
    <n v="3645"/>
    <n v="6070"/>
    <n v="0.4"/>
    <n v="4.2"/>
    <x v="0"/>
    <n v="561"/>
    <n v="3405270"/>
    <s v="&gt;500"/>
    <n v="2356.2000000000003"/>
    <n v="565.20000000000005"/>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257"/>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
    <s v="https://m.media-amazon.com/images/W/WEBP_402378-T2/images/I/31991seDfcL._SY300_SX300_QL70_FMwebp_.jpg"/>
    <s v="https://www.amazon.in/Havells-Instanio-3-Litre-Instant-Geyser/dp/B078JF6X9B/ref=sr_1_347?qid=1672923610&amp;s=kitchen&amp;sr=1-347"/>
  </r>
  <r>
    <x v="269"/>
    <x v="258"/>
    <x v="2"/>
    <n v="6120"/>
    <n v="8073"/>
    <n v="0.24"/>
    <n v="4.5999999999999996"/>
    <x v="0"/>
    <n v="2751"/>
    <n v="22208823"/>
    <s v="&gt;500"/>
    <n v="12654.599999999999"/>
    <n v="2755.6"/>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258"/>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270"/>
    <x v="259"/>
    <x v="2"/>
    <n v="2499"/>
    <n v="3945"/>
    <n v="0.37"/>
    <n v="3.8"/>
    <x v="1"/>
    <n v="2732"/>
    <n v="10777740"/>
    <s v="&gt;500"/>
    <n v="10381.6"/>
    <n v="2735.8"/>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259"/>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271"/>
    <x v="260"/>
    <x v="2"/>
    <n v="749"/>
    <n v="1111"/>
    <n v="0.33"/>
    <n v="4.2"/>
    <x v="0"/>
    <n v="35693"/>
    <n v="39654923"/>
    <s v="&gt;500"/>
    <n v="149910.6"/>
    <n v="35697.199999999997"/>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260"/>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272"/>
    <x v="261"/>
    <x v="1"/>
    <n v="849"/>
    <n v="2490"/>
    <n v="0.66"/>
    <n v="4.2"/>
    <x v="0"/>
    <n v="91188"/>
    <n v="227058120"/>
    <s v="&gt;500"/>
    <n v="382989.60000000003"/>
    <n v="91192.2"/>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261"/>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
    <s v="https://m.media-amazon.com/images/W/WEBP_402378-T1/images/I/41ZeJ53ij3L._SX300_SY300_QL70_FMwebp_.jpg"/>
    <s v="https://www.amazon.in/Heads-900-Wired-Headphones-White/dp/B078W65FJ7/ref=sr_1_493?qid=1672903019&amp;s=computers&amp;sr=1-493"/>
  </r>
  <r>
    <x v="273"/>
    <x v="262"/>
    <x v="2"/>
    <n v="1110"/>
    <n v="1599"/>
    <n v="0.31"/>
    <n v="4.3"/>
    <x v="0"/>
    <n v="4022"/>
    <n v="6431178"/>
    <s v="&gt;500"/>
    <n v="17294.599999999999"/>
    <n v="4026.3"/>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262"/>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274"/>
    <x v="263"/>
    <x v="2"/>
    <n v="600"/>
    <n v="640"/>
    <n v="0.06"/>
    <n v="3.8"/>
    <x v="1"/>
    <n v="2593"/>
    <n v="1659520"/>
    <s v="&gt;500"/>
    <n v="9853.4"/>
    <n v="2596.8000000000002"/>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263"/>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
    <s v="https://m.media-amazon.com/images/I/313Cd59228L._SX300_SY300_QL70_FMwebp_.jpg"/>
    <s v="https://www.amazon.in/Prestige-PSWP-2-0-Purifier-Cartridge/dp/B078XFKBZL/ref=sr_1_284_mod_primary_new?qid=1672923606&amp;s=kitchen&amp;sbo=RZvfv%2F%2FHxDF%2BO5021pAnSA%3D%3D&amp;sr=1-284"/>
  </r>
  <r>
    <x v="275"/>
    <x v="264"/>
    <x v="0"/>
    <n v="299"/>
    <n v="799"/>
    <n v="0.63"/>
    <n v="4.2"/>
    <x v="0"/>
    <n v="2117"/>
    <n v="1691483"/>
    <s v="&gt;500"/>
    <n v="8891.4"/>
    <n v="2121.1999999999998"/>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264"/>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76"/>
    <x v="265"/>
    <x v="1"/>
    <n v="1599"/>
    <n v="2999"/>
    <n v="0.47"/>
    <n v="4.2"/>
    <x v="0"/>
    <n v="2727"/>
    <n v="8178273"/>
    <s v="&gt;500"/>
    <n v="11453.4"/>
    <n v="2731.2"/>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26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277"/>
    <x v="266"/>
    <x v="2"/>
    <n v="999"/>
    <n v="1560"/>
    <n v="0.36"/>
    <n v="3.6"/>
    <x v="1"/>
    <n v="4881"/>
    <n v="7614360"/>
    <s v="&gt;500"/>
    <n v="17571.600000000002"/>
    <n v="4884.6000000000004"/>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266"/>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278"/>
    <x v="267"/>
    <x v="0"/>
    <n v="1889"/>
    <n v="2699"/>
    <n v="0.3"/>
    <n v="4.3"/>
    <x v="0"/>
    <n v="17394"/>
    <n v="46946406"/>
    <s v="&gt;500"/>
    <n v="74794.2"/>
    <n v="17398.3"/>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267"/>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
    <s v="https://m.media-amazon.com/images/W/WEBP_402378-T1/images/I/41lS2bd15fL._SX300_SY300_QL70_FMwebp_.jpg"/>
    <s v="https://www.amazon.in/Portronics-POR-895-Adjustable-Laptop-Table/dp/B0798PJPCL/ref=sr_1_249?qid=1672903007&amp;s=computers&amp;sr=1-249"/>
  </r>
  <r>
    <x v="279"/>
    <x v="268"/>
    <x v="0"/>
    <n v="1990"/>
    <n v="2999"/>
    <n v="0.34"/>
    <n v="4.3"/>
    <x v="0"/>
    <n v="14237"/>
    <n v="42696763"/>
    <s v="&gt;500"/>
    <n v="61219.1"/>
    <n v="14241.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268"/>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
    <s v="https://m.media-amazon.com/images/W/WEBP_402378-T1/images/I/41Gt21tmhTL._SX300_SY300_QL70_FMwebp_.jpg"/>
    <s v="https://www.amazon.in/Redgear-Cosmo-7-1-Headphones-Controller/dp/B079S811J3/ref=sr_1_429?qid=1672903016&amp;s=computers&amp;sr=1-429"/>
  </r>
  <r>
    <x v="280"/>
    <x v="269"/>
    <x v="0"/>
    <n v="139"/>
    <n v="299"/>
    <n v="0.54"/>
    <n v="3.8"/>
    <x v="1"/>
    <n v="3044"/>
    <n v="910156"/>
    <s v="200–500"/>
    <n v="11567.199999999999"/>
    <n v="3047.8"/>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269"/>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281"/>
    <x v="270"/>
    <x v="1"/>
    <n v="179"/>
    <n v="799"/>
    <n v="0.78"/>
    <n v="3.7"/>
    <x v="1"/>
    <n v="2201"/>
    <n v="1758599"/>
    <s v="&gt;500"/>
    <n v="8143.7000000000007"/>
    <n v="2204.6999999999998"/>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270"/>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282"/>
    <x v="271"/>
    <x v="2"/>
    <n v="1456"/>
    <n v="3190"/>
    <n v="0.54"/>
    <n v="4.0999999999999996"/>
    <x v="0"/>
    <n v="1776"/>
    <n v="5665440"/>
    <s v="&gt;500"/>
    <n v="7281.5999999999995"/>
    <n v="1780.1"/>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27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283"/>
    <x v="272"/>
    <x v="1"/>
    <n v="1999"/>
    <n v="2999"/>
    <n v="0.33"/>
    <n v="4.3"/>
    <x v="0"/>
    <n v="63899"/>
    <n v="191633101"/>
    <s v="&gt;500"/>
    <n v="274765.7"/>
    <n v="63903.3"/>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272"/>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
    <s v="https://m.media-amazon.com/images/I/51RTfgkScMS._SX300_SY300_QL70_FMwebp_.jpg"/>
    <s v="https://www.amazon.in/JBL-Portable-Waterproof-Bluetooth-Speaker/dp/B07B88KQZ8/ref=sr_1_158?qid=1672903002&amp;s=computers&amp;sr=1-158"/>
  </r>
  <r>
    <x v="284"/>
    <x v="273"/>
    <x v="6"/>
    <n v="899"/>
    <n v="1900"/>
    <n v="0.53"/>
    <n v="4"/>
    <x v="1"/>
    <n v="3663"/>
    <n v="6959700"/>
    <s v="&gt;500"/>
    <n v="14652"/>
    <n v="3667"/>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s v="AG22QSZIES6VEC3IVAGKQD4N7WHA,AHFGWOU2ANAHIK6VUKI267DZO5PQ,AE7JCA7MTQHV6XTNF2NQFH5DG6KQ,AHKW2FPVJKYDYZOTMPDW4CIXUHLA"/>
    <s v="Jagdeep,imtiaz dhalech,Simple Person,Neha Naik"/>
    <x v="273"/>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
    <s v="https://m.media-amazon.com/images/I/41csvHnDvES._SX300_SY300_QL70_FMwebp_.jpg"/>
    <s v="https://www.amazon.in/Dr-Trust-Electronic-Kitchen-Weighing/dp/B07BKSSDR2/ref=sr_1_265?qid=1672923605&amp;s=kitchen&amp;sr=1-265"/>
  </r>
  <r>
    <x v="285"/>
    <x v="274"/>
    <x v="0"/>
    <n v="1299"/>
    <n v="1599"/>
    <n v="0.19"/>
    <n v="4.3"/>
    <x v="0"/>
    <n v="27223"/>
    <n v="43529577"/>
    <s v="&gt;500"/>
    <n v="117058.9"/>
    <n v="27227.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274"/>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
    <s v="https://m.media-amazon.com/images/W/WEBP_402378-T2/images/I/41KB80oxxfL._SX300_SY300_QL70_FMwebp_.jpg"/>
    <s v="https://www.amazon.in/Zebronics-Transformer-Gaming-Multimedia-Keyboard/dp/B07BRKK9JQ/ref=sr_1_195?qid=1672903005&amp;s=computers&amp;sr=1-195"/>
  </r>
  <r>
    <x v="286"/>
    <x v="275"/>
    <x v="1"/>
    <n v="429"/>
    <n v="599"/>
    <n v="0.28000000000000003"/>
    <n v="4.0999999999999996"/>
    <x v="0"/>
    <n v="119466"/>
    <n v="71560134"/>
    <s v="&gt;500"/>
    <n v="489810.6"/>
    <n v="119470.1"/>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275"/>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
    <s v="https://m.media-amazon.com/images/I/31Rn5CAJDBL._SX300_SY300_QL70_FMwebp_.jpg"/>
    <s v="https://www.amazon.in/Mi-Earphones-Basic-Mic-Black/dp/B07CD2BN46/ref=sr_1_87?qid=1672902998&amp;s=computers&amp;sr=1-87"/>
  </r>
  <r>
    <x v="287"/>
    <x v="276"/>
    <x v="0"/>
    <n v="299"/>
    <n v="799"/>
    <n v="0.63"/>
    <n v="4.2"/>
    <x v="0"/>
    <n v="94363"/>
    <n v="75396037"/>
    <s v="&gt;500"/>
    <n v="396324.60000000003"/>
    <n v="94367.2"/>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251"/>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88"/>
    <x v="277"/>
    <x v="2"/>
    <n v="1656"/>
    <n v="2695"/>
    <n v="0.39"/>
    <n v="4.4000000000000004"/>
    <x v="0"/>
    <n v="6027"/>
    <n v="16242765"/>
    <s v="&gt;500"/>
    <n v="26518.800000000003"/>
    <n v="6031.4"/>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276"/>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289"/>
    <x v="278"/>
    <x v="0"/>
    <n v="649"/>
    <n v="1600"/>
    <n v="0.59"/>
    <n v="4.3"/>
    <x v="0"/>
    <n v="5451"/>
    <n v="8721600"/>
    <s v="&gt;500"/>
    <n v="23439.3"/>
    <n v="5455.3"/>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277"/>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x v="278"/>
    <x v="0"/>
    <n v="499"/>
    <n v="1200"/>
    <n v="0.57999999999999996"/>
    <n v="4.3"/>
    <x v="0"/>
    <n v="5451"/>
    <n v="6541200"/>
    <s v="&gt;500"/>
    <n v="23439.3"/>
    <n v="5455.3"/>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277"/>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291"/>
    <x v="279"/>
    <x v="2"/>
    <n v="3199"/>
    <n v="3500"/>
    <n v="0.09"/>
    <n v="4.2"/>
    <x v="0"/>
    <n v="1899"/>
    <n v="6646500"/>
    <s v="&gt;500"/>
    <n v="7975.8"/>
    <n v="1903.2"/>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278"/>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 v="https://m.media-amazon.com/images/I/41ady4ISpWL._SX300_SY300_QL70_FMwebp_.jpg"/>
    <s v="https://www.amazon.in/Black-Decker-BXIR2201IN-2200-Watt-Cordless/dp/B07D2NMTTV/ref=sr_1_366?qid=1672923611&amp;s=kitchen&amp;sr=1-366"/>
  </r>
  <r>
    <x v="292"/>
    <x v="280"/>
    <x v="2"/>
    <n v="5865"/>
    <n v="7776"/>
    <n v="0.25"/>
    <n v="4.4000000000000004"/>
    <x v="0"/>
    <n v="2737"/>
    <n v="21282912"/>
    <s v="&gt;500"/>
    <n v="12042.800000000001"/>
    <n v="2741.4"/>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279"/>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293"/>
    <x v="281"/>
    <x v="0"/>
    <n v="709"/>
    <n v="1999"/>
    <n v="0.65"/>
    <n v="4.0999999999999996"/>
    <x v="0"/>
    <n v="178817"/>
    <n v="357455183"/>
    <s v="&gt;500"/>
    <n v="733149.7"/>
    <n v="178821.1"/>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280"/>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294"/>
    <x v="282"/>
    <x v="1"/>
    <n v="799"/>
    <n v="1499"/>
    <n v="0.47"/>
    <n v="4.0999999999999996"/>
    <x v="0"/>
    <n v="53648"/>
    <n v="80418352"/>
    <s v="&gt;500"/>
    <n v="219956.8"/>
    <n v="53652.1"/>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281"/>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295"/>
    <x v="283"/>
    <x v="2"/>
    <n v="3499"/>
    <n v="5795"/>
    <n v="0.4"/>
    <n v="3.9"/>
    <x v="1"/>
    <n v="25340"/>
    <n v="146845300"/>
    <s v="&gt;500"/>
    <n v="98826"/>
    <n v="25343.9"/>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282"/>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296"/>
    <x v="284"/>
    <x v="0"/>
    <n v="1249"/>
    <n v="2796"/>
    <n v="0.55000000000000004"/>
    <n v="4.4000000000000004"/>
    <x v="0"/>
    <n v="4598"/>
    <n v="12856008"/>
    <s v="&gt;500"/>
    <n v="20231.2"/>
    <n v="4602.3999999999996"/>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283"/>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
    <s v="https://m.media-amazon.com/images/W/WEBP_402378-T2/images/I/312ne4gFX+L._SY300_SX300_.jpg"/>
    <s v="https://www.amazon.in/Lenovo-65W-320-15IKBRA-320S-14IKBR-510S-13IKB/dp/B07DJ5KYDZ/ref=sr_1_360?qid=1672903012&amp;s=computers&amp;sr=1-360"/>
  </r>
  <r>
    <x v="297"/>
    <x v="285"/>
    <x v="1"/>
    <n v="369"/>
    <n v="1600"/>
    <n v="0.77"/>
    <n v="4"/>
    <x v="1"/>
    <n v="32625"/>
    <n v="52200000"/>
    <s v="&gt;500"/>
    <n v="130500"/>
    <n v="32629"/>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284"/>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298"/>
    <x v="286"/>
    <x v="1"/>
    <n v="119"/>
    <n v="499"/>
    <n v="0.76"/>
    <n v="4.3"/>
    <x v="0"/>
    <n v="15032"/>
    <n v="7500968"/>
    <s v="200–500"/>
    <n v="64637.599999999999"/>
    <n v="15036.3"/>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285"/>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299"/>
    <x v="287"/>
    <x v="1"/>
    <n v="299"/>
    <n v="899"/>
    <n v="0.67"/>
    <n v="4"/>
    <x v="1"/>
    <n v="1588"/>
    <n v="1427612"/>
    <s v="&gt;500"/>
    <n v="6352"/>
    <n v="159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286"/>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
    <s v="https://m.media-amazon.com/images/W/WEBP_402378-T2/images/I/41UJEnTJpVL._SX300_SY300_QL70_FMwebp_.jpg"/>
    <s v="https://www.amazon.in/Isoelite-Remote-Compatible-Samsung-Control/dp/B07DL1KC3H/ref=sr_1_114?qid=1672909129&amp;s=electronics&amp;sr=1-114"/>
  </r>
  <r>
    <x v="300"/>
    <x v="288"/>
    <x v="0"/>
    <n v="789"/>
    <n v="1999"/>
    <n v="0.61"/>
    <n v="4.2"/>
    <x v="0"/>
    <n v="34540"/>
    <n v="69045460"/>
    <s v="&gt;500"/>
    <n v="145068"/>
    <n v="34544.199999999997"/>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287"/>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301"/>
    <x v="289"/>
    <x v="2"/>
    <n v="4280"/>
    <n v="5995"/>
    <n v="0.28999999999999998"/>
    <n v="3.8"/>
    <x v="1"/>
    <n v="2112"/>
    <n v="12661440"/>
    <s v="&gt;500"/>
    <n v="8025.5999999999995"/>
    <n v="2115.800000000000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288"/>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
    <s v="https://m.media-amazon.com/images/I/31JaiYt3IRL._SX300_SY300_QL70_FMwebp_.jpg"/>
    <s v="https://www.amazon.in/Philips-Handheld-Garment-Steamer-Purple/dp/B07DXRGWDJ/ref=sr_1_207?qid=1672923601&amp;s=kitchen&amp;sr=1-207"/>
  </r>
  <r>
    <x v="302"/>
    <x v="290"/>
    <x v="2"/>
    <n v="7799"/>
    <n v="8995"/>
    <n v="0.13"/>
    <n v="4"/>
    <x v="1"/>
    <n v="3160"/>
    <n v="28424200"/>
    <s v="&gt;500"/>
    <n v="12640"/>
    <n v="3164"/>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289"/>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s v="https://m.media-amazon.com/images/I/318JzFxYqtL._SX300_SY300_QL70_FMwebp_.jpg"/>
    <s v="https://www.amazon.in/Philips-Garment-Steamer-GC523-60/dp/B07DZ986Q2/ref=sr_1_253?qid=1672923605&amp;s=kitchen&amp;sr=1-253"/>
  </r>
  <r>
    <x v="303"/>
    <x v="291"/>
    <x v="0"/>
    <n v="325"/>
    <n v="1099"/>
    <n v="0.7"/>
    <n v="4.2"/>
    <x v="0"/>
    <n v="10576"/>
    <n v="11623024"/>
    <s v="&gt;500"/>
    <n v="44419.200000000004"/>
    <n v="10580.2"/>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290"/>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304"/>
    <x v="292"/>
    <x v="2"/>
    <n v="249"/>
    <n v="400"/>
    <n v="0.38"/>
    <n v="4.0999999999999996"/>
    <x v="0"/>
    <n v="693"/>
    <n v="277200"/>
    <s v="200–500"/>
    <n v="2841.2999999999997"/>
    <n v="697.1"/>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291"/>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
    <s v="https://m.media-amazon.com/images/I/41UGgTLOD4L._SX300_SY300_QL70_FMwebp_.jpg"/>
    <s v="https://www.amazon.in/Raffles-Premium-Stainless-Indian-Coffee/dp/B07F1T31ZZ/ref=sr_1_397?qid=1672923612&amp;s=kitchen&amp;sr=1-397"/>
  </r>
  <r>
    <x v="305"/>
    <x v="293"/>
    <x v="2"/>
    <n v="949"/>
    <n v="2385"/>
    <n v="0.6"/>
    <n v="4.0999999999999996"/>
    <x v="0"/>
    <n v="2311"/>
    <n v="5511735"/>
    <s v="&gt;500"/>
    <n v="9475.0999999999985"/>
    <n v="2315.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292"/>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306"/>
    <x v="294"/>
    <x v="2"/>
    <n v="253"/>
    <n v="500"/>
    <n v="0.49"/>
    <n v="4.3"/>
    <x v="0"/>
    <n v="2664"/>
    <n v="1332000"/>
    <s v="200–500"/>
    <n v="11455.199999999999"/>
    <n v="2668.3"/>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293"/>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307"/>
    <x v="295"/>
    <x v="2"/>
    <n v="8699"/>
    <n v="13049"/>
    <n v="0.33"/>
    <n v="4.3"/>
    <x v="0"/>
    <n v="5891"/>
    <n v="76871659"/>
    <s v="&gt;500"/>
    <n v="25331.3"/>
    <n v="5895.3"/>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294"/>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308"/>
    <x v="296"/>
    <x v="2"/>
    <n v="3299"/>
    <n v="6500"/>
    <n v="0.49"/>
    <n v="3.7"/>
    <x v="1"/>
    <n v="11217"/>
    <n v="72910500"/>
    <s v="&gt;500"/>
    <n v="41502.9"/>
    <n v="11220.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295"/>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
    <s v="https://m.media-amazon.com/images/I/414eE-M+gfL._SY300_SX300_.jpg"/>
    <s v="https://www.amazon.in/Wonderchef-Nutri-Blend-CKM-Jars-Black/dp/B07FL3WRX5/ref=sr_1_204?qid=1672923601&amp;s=kitchen&amp;sr=1-204"/>
  </r>
  <r>
    <x v="309"/>
    <x v="297"/>
    <x v="2"/>
    <n v="698"/>
    <n v="699"/>
    <n v="0"/>
    <n v="4.2"/>
    <x v="0"/>
    <n v="3160"/>
    <n v="2208840"/>
    <s v="&gt;500"/>
    <n v="13272"/>
    <n v="3164.2"/>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296"/>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310"/>
    <x v="298"/>
    <x v="2"/>
    <n v="2699"/>
    <n v="3799"/>
    <n v="0.28999999999999998"/>
    <n v="4"/>
    <x v="1"/>
    <n v="727"/>
    <n v="2761873"/>
    <s v="&gt;500"/>
    <n v="2908"/>
    <n v="731"/>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297"/>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
    <s v="https://m.media-amazon.com/images/W/WEBP_402378-T1/images/I/41A6EmdtN8L._SY300_SX300_QL70_FMwebp_.jpg"/>
    <s v="https://www.amazon.in/NEXOMS-Instant-Heating-Mounted-Stainless/dp/B07G147SZD/ref=sr_1_389?qid=1672923611&amp;s=kitchen&amp;sr=1-389"/>
  </r>
  <r>
    <x v="311"/>
    <x v="299"/>
    <x v="0"/>
    <n v="1815"/>
    <n v="3100"/>
    <n v="0.41"/>
    <n v="4.5"/>
    <x v="0"/>
    <n v="92925"/>
    <n v="288067500"/>
    <s v="&gt;500"/>
    <n v="418162.5"/>
    <n v="92929.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298"/>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
    <s v="https://m.media-amazon.com/images/I/31foPNxmwsL._SX300_SY300_QL70_FMwebp_.jpg"/>
    <s v="https://www.amazon.in/Crucial-BX500-240GB-2-5-inch-CT240BX500SSD1/dp/B07G3YNLJB/ref=sr_1_247?qid=1672903007&amp;s=computers&amp;sr=1-247"/>
  </r>
  <r>
    <x v="312"/>
    <x v="300"/>
    <x v="0"/>
    <n v="330"/>
    <n v="499"/>
    <n v="0.34"/>
    <n v="3.7"/>
    <x v="1"/>
    <n v="8566"/>
    <n v="4274434"/>
    <s v="200–500"/>
    <n v="31694.2"/>
    <n v="8569.7000000000007"/>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299"/>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313"/>
    <x v="301"/>
    <x v="2"/>
    <n v="1199"/>
    <n v="1899"/>
    <n v="0.37"/>
    <n v="4.2"/>
    <x v="0"/>
    <n v="3858"/>
    <n v="7326342"/>
    <s v="&gt;500"/>
    <n v="16203.6"/>
    <n v="3862.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300"/>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314"/>
    <x v="302"/>
    <x v="2"/>
    <n v="1199"/>
    <n v="1950"/>
    <n v="0.39"/>
    <n v="3.9"/>
    <x v="1"/>
    <n v="2832"/>
    <n v="5522400"/>
    <s v="&gt;500"/>
    <n v="11044.8"/>
    <n v="2835.9"/>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301"/>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315"/>
    <x v="303"/>
    <x v="2"/>
    <n v="379"/>
    <n v="999"/>
    <n v="0.62"/>
    <n v="4.3"/>
    <x v="0"/>
    <n v="3096"/>
    <n v="3092904"/>
    <s v="&gt;500"/>
    <n v="13312.8"/>
    <n v="3100.3"/>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302"/>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316"/>
    <x v="304"/>
    <x v="1"/>
    <n v="599"/>
    <n v="999"/>
    <n v="0.4"/>
    <n v="4"/>
    <x v="1"/>
    <n v="18654"/>
    <n v="18635346"/>
    <s v="&gt;500"/>
    <n v="74616"/>
    <n v="18658"/>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303"/>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
    <s v="https://m.media-amazon.com/images/I/31zFmy89TOL._SX300_SY300_QL70_ML2_.jpg"/>
    <s v="https://www.amazon.in/Portronics-POR-926-Car-Vent-Mobile-Holder/dp/B07GNC2592/ref=sr_1_185?qid=1672895799&amp;s=electronics&amp;sr=1-185"/>
  </r>
  <r>
    <x v="317"/>
    <x v="305"/>
    <x v="1"/>
    <n v="349"/>
    <n v="999"/>
    <n v="0.65"/>
    <n v="4.0999999999999996"/>
    <x v="0"/>
    <n v="363713"/>
    <n v="363349287"/>
    <s v="&gt;500"/>
    <n v="1491223.2999999998"/>
    <n v="363717.1"/>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23"/>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18"/>
    <x v="305"/>
    <x v="1"/>
    <n v="379"/>
    <n v="999"/>
    <n v="0.62"/>
    <n v="4.0999999999999996"/>
    <x v="0"/>
    <n v="363713"/>
    <n v="363349287"/>
    <s v="&gt;500"/>
    <n v="1491223.2999999998"/>
    <n v="363717.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23"/>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19"/>
    <x v="306"/>
    <x v="0"/>
    <n v="325"/>
    <n v="1299"/>
    <n v="0.75"/>
    <n v="4.2"/>
    <x v="0"/>
    <n v="10576"/>
    <n v="13738224"/>
    <s v="&gt;500"/>
    <n v="44419.200000000004"/>
    <n v="10580.2"/>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290"/>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320"/>
    <x v="307"/>
    <x v="0"/>
    <n v="2499"/>
    <n v="4999"/>
    <n v="0.5"/>
    <n v="4.4000000000000004"/>
    <x v="0"/>
    <n v="35024"/>
    <n v="175084976"/>
    <s v="&gt;500"/>
    <n v="154105.60000000001"/>
    <n v="35028.400000000001"/>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304"/>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
    <s v="https://m.media-amazon.com/images/I/41VDUqScJFL._SX300_SY300_QL70_FMwebp_.jpg"/>
    <s v="https://www.amazon.in/TP-Link-Archer-C6-Wireless-MU-MIMO/dp/B07GVR9TG7/ref=sr_1_84?qid=1672902998&amp;s=computers&amp;sr=1-84"/>
  </r>
  <r>
    <x v="321"/>
    <x v="308"/>
    <x v="2"/>
    <n v="1699"/>
    <n v="1975"/>
    <n v="0.14000000000000001"/>
    <n v="4.0999999999999996"/>
    <x v="0"/>
    <n v="4716"/>
    <n v="9314100"/>
    <s v="&gt;500"/>
    <n v="19335.599999999999"/>
    <n v="4720.1000000000004"/>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305"/>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
    <s v="https://m.media-amazon.com/images/W/WEBP_402378-T2/images/I/41mtYvY3VdS._SX300_SY300_QL70_FMwebp_.jpg"/>
    <s v="https://www.amazon.in/Kent-16025-700-Watt-Sandwich-Grill/dp/B07GWTWFS2/ref=sr_1_296?qid=1672923607&amp;s=kitchen&amp;sr=1-296"/>
  </r>
  <r>
    <x v="322"/>
    <x v="309"/>
    <x v="1"/>
    <n v="99"/>
    <n v="499"/>
    <n v="0.8"/>
    <n v="4.3"/>
    <x v="0"/>
    <n v="42641"/>
    <n v="21277859"/>
    <s v="200–500"/>
    <n v="183356.3"/>
    <n v="42645.3"/>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306"/>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
    <s v="https://m.media-amazon.com/images/I/31iE517+NFL._SY300_SX300_.jpg"/>
    <s v="https://www.amazon.in/STRIFF-Mobile-Android-Samsung-OnePlus/dp/B07GXHC691/ref=sr_1_73?qid=1672895770&amp;s=electronics&amp;sr=1-73"/>
  </r>
  <r>
    <x v="323"/>
    <x v="310"/>
    <x v="2"/>
    <n v="249"/>
    <n v="499"/>
    <n v="0.5"/>
    <n v="3.3"/>
    <x v="1"/>
    <n v="8427"/>
    <n v="4205073"/>
    <s v="200–500"/>
    <n v="27809.1"/>
    <n v="8430.299999999999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307"/>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324"/>
    <x v="311"/>
    <x v="1"/>
    <n v="89"/>
    <n v="499"/>
    <n v="0.82"/>
    <n v="4.0999999999999996"/>
    <x v="0"/>
    <n v="9340"/>
    <n v="4660660"/>
    <s v="200–500"/>
    <n v="38294"/>
    <n v="9344.1"/>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308"/>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325"/>
    <x v="312"/>
    <x v="2"/>
    <n v="3799"/>
    <n v="6000"/>
    <n v="0.37"/>
    <n v="4.2"/>
    <x v="0"/>
    <n v="11935"/>
    <n v="71610000"/>
    <s v="&gt;500"/>
    <n v="50127"/>
    <n v="11939.2"/>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309"/>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
    <s v="https://m.media-amazon.com/images/I/41bdE73aspL._SX300_SY300_QL70_FMwebp_.jpg"/>
    <s v="https://www.amazon.in/AmazonBasics-VCS35B15K-C-1-5-Litre-Bagless-Cylinder/dp/B07H3N8RJH/ref=sr_1_365?qid=1672923610&amp;s=kitchen&amp;sr=1-365"/>
  </r>
  <r>
    <x v="326"/>
    <x v="313"/>
    <x v="2"/>
    <n v="349"/>
    <n v="999"/>
    <n v="0.65"/>
    <n v="4"/>
    <x v="1"/>
    <n v="15646"/>
    <n v="15630354"/>
    <s v="&gt;500"/>
    <n v="62584"/>
    <n v="15650"/>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310"/>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
    <s v="https://m.media-amazon.com/images/W/WEBP_402378-T2/images/I/31-RWRwJZOL._SX300_SY300_QL70_FMwebp_.jpg"/>
    <s v="https://www.amazon.in/Simxen-Electric-Automatic-Steaming-Multicolour/dp/B07H3WDC4X/ref=sr_1_83?qid=1672923595&amp;s=kitchen&amp;sr=1-83"/>
  </r>
  <r>
    <x v="327"/>
    <x v="314"/>
    <x v="2"/>
    <n v="999"/>
    <n v="2600"/>
    <n v="0.62"/>
    <n v="3.4"/>
    <x v="1"/>
    <n v="252"/>
    <n v="655200"/>
    <s v="&gt;500"/>
    <n v="856.8"/>
    <n v="255.4"/>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311"/>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328"/>
    <x v="315"/>
    <x v="0"/>
    <n v="175"/>
    <n v="499"/>
    <n v="0.65"/>
    <n v="4.0999999999999996"/>
    <x v="0"/>
    <n v="21"/>
    <n v="10479"/>
    <s v="200–500"/>
    <n v="86.1"/>
    <n v="25.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312"/>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329"/>
    <x v="316"/>
    <x v="2"/>
    <n v="279"/>
    <n v="599"/>
    <n v="0.53"/>
    <n v="3.5"/>
    <x v="1"/>
    <n v="1367"/>
    <n v="818833"/>
    <s v="&gt;500"/>
    <n v="4784.5"/>
    <n v="1370.5"/>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313"/>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
    <s v="https://m.media-amazon.com/images/I/41Fo2P8-4ZL._SY300_SX300_QL70_FMwebp_.jpg"/>
    <s v="https://www.amazon.in/Bulfyss-Plastic-Remover-Cleaner-Remover/dp/B07HK53XM4/ref=sr_1_428?qid=1672923613&amp;s=kitchen&amp;sr=1-428"/>
  </r>
  <r>
    <x v="330"/>
    <x v="317"/>
    <x v="0"/>
    <n v="350"/>
    <n v="599"/>
    <n v="0.42"/>
    <n v="3.9"/>
    <x v="1"/>
    <n v="8314"/>
    <n v="4980086"/>
    <s v="&gt;500"/>
    <n v="32424.6"/>
    <n v="8317.9"/>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314"/>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s v="https://m.media-amazon.com/images/I/31wPIFxnDaL._SY445_SX342_QL70_FMwebp_.jpg"/>
    <s v="https://www.amazon.in/POPIO-Charging-Cable-OnePlus-Devices/dp/B07HZ2QCGR/ref=sr_1_228?qid=1672909135&amp;s=electronics&amp;sr=1-228"/>
  </r>
  <r>
    <x v="331"/>
    <x v="318"/>
    <x v="2"/>
    <n v="199"/>
    <n v="399"/>
    <n v="0.5"/>
    <n v="3.7"/>
    <x v="1"/>
    <n v="7945"/>
    <n v="3170055"/>
    <s v="200–500"/>
    <n v="29396.5"/>
    <n v="7948.7"/>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315"/>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332"/>
    <x v="319"/>
    <x v="0"/>
    <n v="629"/>
    <n v="1390"/>
    <n v="0.55000000000000004"/>
    <n v="4.4000000000000004"/>
    <x v="0"/>
    <n v="6301"/>
    <n v="8758390"/>
    <s v="&gt;500"/>
    <n v="27724.400000000001"/>
    <n v="6305.4"/>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316"/>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333"/>
    <x v="320"/>
    <x v="2"/>
    <n v="949"/>
    <n v="2299"/>
    <n v="0.59"/>
    <n v="3.6"/>
    <x v="1"/>
    <n v="550"/>
    <n v="1264450"/>
    <s v="&gt;500"/>
    <n v="1980"/>
    <n v="553.6"/>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317"/>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334"/>
    <x v="321"/>
    <x v="2"/>
    <n v="90"/>
    <n v="100"/>
    <n v="0.1"/>
    <n v="4.4000000000000004"/>
    <x v="0"/>
    <n v="10718"/>
    <n v="1071800"/>
    <s v="&lt;200"/>
    <n v="47159.200000000004"/>
    <n v="10722.4"/>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318"/>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335"/>
    <x v="322"/>
    <x v="5"/>
    <n v="478"/>
    <n v="699"/>
    <n v="0.32"/>
    <n v="3.8"/>
    <x v="1"/>
    <n v="20218"/>
    <n v="14132382"/>
    <s v="&gt;500"/>
    <n v="76828.399999999994"/>
    <n v="202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319"/>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
    <s v="https://m.media-amazon.com/images/W/WEBP_402378-T1/images/I/413viCgpI+L._SY300_SX300_.jpg"/>
    <s v="https://www.amazon.in/Maono-AU-400-Lavalier-Microphone-Black/dp/B07JF9B592/ref=sr_1_237?qid=1672903006&amp;s=computers&amp;sr=1-237"/>
  </r>
  <r>
    <x v="336"/>
    <x v="323"/>
    <x v="2"/>
    <n v="6800"/>
    <n v="11500"/>
    <n v="0.41"/>
    <n v="4.0999999999999996"/>
    <x v="0"/>
    <n v="10308"/>
    <n v="118542000"/>
    <s v="&gt;500"/>
    <n v="42262.799999999996"/>
    <n v="10312.1"/>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320"/>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337"/>
    <x v="324"/>
    <x v="0"/>
    <n v="449"/>
    <n v="1299"/>
    <n v="0.65"/>
    <n v="4.2"/>
    <x v="0"/>
    <n v="24269"/>
    <n v="31525431"/>
    <s v="&gt;500"/>
    <n v="101929.8"/>
    <n v="24273.20000000000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321"/>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338"/>
    <x v="325"/>
    <x v="0"/>
    <n v="649"/>
    <n v="1999"/>
    <n v="0.68"/>
    <n v="4.2"/>
    <x v="0"/>
    <n v="24269"/>
    <n v="48513731"/>
    <s v="&gt;500"/>
    <n v="101929.8"/>
    <n v="24273.20000000000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321"/>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339"/>
    <x v="326"/>
    <x v="0"/>
    <n v="649"/>
    <n v="1999"/>
    <n v="0.68"/>
    <n v="4.2"/>
    <x v="0"/>
    <n v="24269"/>
    <n v="48513731"/>
    <s v="&gt;500"/>
    <n v="101929.8"/>
    <n v="24273.20000000000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321"/>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340"/>
    <x v="327"/>
    <x v="0"/>
    <n v="889"/>
    <n v="2500"/>
    <n v="0.64"/>
    <n v="4.3"/>
    <x v="0"/>
    <n v="55747"/>
    <n v="139367500"/>
    <s v="&gt;500"/>
    <n v="239712.09999999998"/>
    <n v="55751.3"/>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322"/>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341"/>
    <x v="328"/>
    <x v="0"/>
    <n v="349"/>
    <n v="999"/>
    <n v="0.65"/>
    <n v="4.2"/>
    <x v="0"/>
    <n v="13120"/>
    <n v="13106880"/>
    <s v="&gt;500"/>
    <n v="55104"/>
    <n v="13124.2"/>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323"/>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342"/>
    <x v="328"/>
    <x v="0"/>
    <n v="399"/>
    <n v="1299"/>
    <n v="0.69"/>
    <n v="4.2"/>
    <x v="0"/>
    <n v="13120"/>
    <n v="17042880"/>
    <s v="&gt;500"/>
    <n v="55104"/>
    <n v="13124.2"/>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323"/>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343"/>
    <x v="329"/>
    <x v="0"/>
    <n v="569"/>
    <n v="1299"/>
    <n v="0.56000000000000005"/>
    <n v="4.4000000000000004"/>
    <x v="0"/>
    <n v="9275"/>
    <n v="12048225"/>
    <s v="&gt;500"/>
    <n v="40810"/>
    <n v="9279.4"/>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32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344"/>
    <x v="330"/>
    <x v="1"/>
    <n v="499"/>
    <n v="999"/>
    <n v="0.5"/>
    <n v="3.9"/>
    <x v="1"/>
    <n v="92995"/>
    <n v="92902005"/>
    <s v="&gt;500"/>
    <n v="362680.5"/>
    <n v="92998.9"/>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325"/>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
    <s v="https://m.media-amazon.com/images/I/31rmf+p45oL._SY300_SX300_.jpg"/>
    <s v="https://www.amazon.in/JBL-C50HI-Ear-Headphones-Black/dp/B07JQKQ91F/ref=sr_1_18?qid=1672902995&amp;s=computers&amp;sr=1-18"/>
  </r>
  <r>
    <x v="345"/>
    <x v="331"/>
    <x v="0"/>
    <n v="399"/>
    <n v="1099"/>
    <n v="0.64"/>
    <n v="4.2"/>
    <x v="0"/>
    <n v="24269"/>
    <n v="26671631"/>
    <s v="&gt;500"/>
    <n v="101929.8"/>
    <n v="24273.20000000000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321"/>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346"/>
    <x v="332"/>
    <x v="0"/>
    <n v="399"/>
    <n v="1099"/>
    <n v="0.64"/>
    <n v="4.2"/>
    <x v="0"/>
    <n v="24269"/>
    <n v="26671631"/>
    <s v="&gt;500"/>
    <n v="101929.8"/>
    <n v="24273.20000000000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321"/>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347"/>
    <x v="333"/>
    <x v="2"/>
    <n v="1928"/>
    <n v="2590"/>
    <n v="0.26"/>
    <n v="4"/>
    <x v="1"/>
    <n v="2377"/>
    <n v="6156430"/>
    <s v="&gt;500"/>
    <n v="9508"/>
    <n v="2381"/>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326"/>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
    <s v="https://m.media-amazon.com/images/W/WEBP_402378-T1/images/I/51IMz58igdL._SX300_SY300_QL70_FMwebp_.jpg"/>
    <s v="https://www.amazon.in/Borosil-Prime-BGRILLPS11-Grill-Sandwich/dp/B07JZSG42Y/ref=sr_1_437?qid=1672923613&amp;s=kitchen&amp;sr=1-437"/>
  </r>
  <r>
    <x v="348"/>
    <x v="334"/>
    <x v="2"/>
    <n v="2320"/>
    <n v="3290"/>
    <n v="0.28999999999999998"/>
    <n v="3.8"/>
    <x v="1"/>
    <n v="195"/>
    <n v="641550"/>
    <s v="&gt;500"/>
    <n v="741"/>
    <n v="198.8"/>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327"/>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349"/>
    <x v="335"/>
    <x v="2"/>
    <n v="640"/>
    <n v="1020"/>
    <n v="0.37"/>
    <n v="4.0999999999999996"/>
    <x v="0"/>
    <n v="5059"/>
    <n v="5160180"/>
    <s v="&gt;500"/>
    <n v="20741.899999999998"/>
    <n v="5063.1000000000004"/>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328"/>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350"/>
    <x v="336"/>
    <x v="3"/>
    <n v="50"/>
    <n v="50"/>
    <n v="0"/>
    <n v="4.3"/>
    <x v="0"/>
    <n v="5792"/>
    <n v="289600"/>
    <s v="&lt;200"/>
    <n v="24905.599999999999"/>
    <n v="5796.3"/>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329"/>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351"/>
    <x v="337"/>
    <x v="2"/>
    <n v="1599"/>
    <n v="1999"/>
    <n v="0.2"/>
    <n v="4.4000000000000004"/>
    <x v="0"/>
    <n v="1558"/>
    <n v="3114442"/>
    <s v="&gt;500"/>
    <n v="6855.2000000000007"/>
    <n v="1562.4"/>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330"/>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352"/>
    <x v="338"/>
    <x v="0"/>
    <n v="598"/>
    <n v="1150"/>
    <n v="0.48"/>
    <n v="4.0999999999999996"/>
    <x v="0"/>
    <n v="2535"/>
    <n v="2915250"/>
    <s v="&gt;500"/>
    <n v="10393.5"/>
    <n v="2539.1"/>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331"/>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353"/>
    <x v="339"/>
    <x v="0"/>
    <n v="448"/>
    <n v="699"/>
    <n v="0.36"/>
    <n v="3.9"/>
    <x v="1"/>
    <n v="17348"/>
    <n v="12126252"/>
    <s v="&gt;500"/>
    <n v="67657.2"/>
    <n v="17351.900000000001"/>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332"/>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354"/>
    <x v="340"/>
    <x v="0"/>
    <n v="999"/>
    <n v="1599"/>
    <n v="0.38"/>
    <n v="4.3"/>
    <x v="0"/>
    <n v="12093"/>
    <n v="19336707"/>
    <s v="&gt;500"/>
    <n v="51999.9"/>
    <n v="12097.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33"/>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355"/>
    <x v="341"/>
    <x v="1"/>
    <n v="1089"/>
    <n v="1600"/>
    <n v="0.32"/>
    <n v="4"/>
    <x v="1"/>
    <n v="3565"/>
    <n v="5704000"/>
    <s v="&gt;500"/>
    <n v="14260"/>
    <n v="3569"/>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33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s v="https://m.media-amazon.com/images/W/WEBP_402378-T1/images/I/41OrFRgZhYL._SX300_SY300_QL70_FMwebp_.jpg"/>
    <s v="https://www.amazon.in/AmazonBasics-Digital-Optical-Converter-Adapter/dp/B07KSB1MLX/ref=sr_1_179?qid=1672909133&amp;s=electronics&amp;sr=1-179"/>
  </r>
  <r>
    <x v="356"/>
    <x v="342"/>
    <x v="1"/>
    <n v="219"/>
    <n v="700"/>
    <n v="0.69"/>
    <n v="4.4000000000000004"/>
    <x v="0"/>
    <n v="426973"/>
    <n v="298881100"/>
    <s v="&gt;500"/>
    <n v="1878681.2000000002"/>
    <n v="426977.4"/>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33"/>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357"/>
    <x v="343"/>
    <x v="1"/>
    <n v="449"/>
    <n v="1290"/>
    <n v="0.65"/>
    <n v="4.0999999999999996"/>
    <x v="0"/>
    <n v="91770"/>
    <n v="118383300"/>
    <s v="&gt;500"/>
    <n v="376256.99999999994"/>
    <n v="91774.1"/>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335"/>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
    <s v="https://m.media-amazon.com/images/I/31RiDkNjpjS._SX300_SY300_QL70_FMwebp_.jpg"/>
    <s v="https://www.amazon.in/BassHeads-152-ToneSecure-Braided-Earphones/dp/B07KY3FNQP/ref=sr_1_37?qid=1672902996&amp;s=computers&amp;sr=1-37"/>
  </r>
  <r>
    <x v="358"/>
    <x v="344"/>
    <x v="0"/>
    <n v="1699"/>
    <n v="3499"/>
    <n v="0.51"/>
    <n v="3.6"/>
    <x v="1"/>
    <n v="7689"/>
    <n v="26903811"/>
    <s v="&gt;500"/>
    <n v="27680.400000000001"/>
    <n v="7692.6"/>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336"/>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
    <s v="https://m.media-amazon.com/images/I/31Wm6eo+yYL._SY300_SX300_.jpg"/>
    <s v="https://www.amazon.in/Artis-AR-45WMG2-Compatible-Laptop-Adaptor/dp/B07L1N3TJX/ref=sr_1_432?qid=1672903016&amp;s=computers&amp;sr=1-432"/>
  </r>
  <r>
    <x v="359"/>
    <x v="345"/>
    <x v="1"/>
    <n v="499"/>
    <n v="799"/>
    <n v="0.38"/>
    <n v="3.9"/>
    <x v="1"/>
    <n v="6742"/>
    <n v="5386858"/>
    <s v="&gt;500"/>
    <n v="26293.8"/>
    <n v="6745.9"/>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337"/>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360"/>
    <x v="346"/>
    <x v="0"/>
    <n v="309"/>
    <n v="404"/>
    <n v="0.24"/>
    <n v="4.4000000000000004"/>
    <x v="0"/>
    <n v="8614"/>
    <n v="3480056"/>
    <s v="200–500"/>
    <n v="37901.600000000006"/>
    <n v="8618.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338"/>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361"/>
    <x v="347"/>
    <x v="1"/>
    <n v="599"/>
    <n v="1399"/>
    <n v="0.56999999999999995"/>
    <n v="3.8"/>
    <x v="1"/>
    <n v="60026"/>
    <n v="83976374"/>
    <s v="&gt;500"/>
    <n v="228098.8"/>
    <n v="60029.8"/>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339"/>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
    <s v="https://m.media-amazon.com/images/I/41AP5QV2M0L._SX300_SY300_QL70_FMwebp_.jpg"/>
    <s v="https://www.amazon.in/Zebronics-Zeb-Thunder-Bluetooth-Headphone-Input/dp/B07L8KNP5F/ref=sr_1_103?qid=1672903000&amp;s=computers&amp;sr=1-103"/>
  </r>
  <r>
    <x v="362"/>
    <x v="348"/>
    <x v="0"/>
    <n v="149"/>
    <n v="249"/>
    <n v="0.4"/>
    <n v="4"/>
    <x v="1"/>
    <n v="5057"/>
    <n v="1259193"/>
    <s v="200–500"/>
    <n v="20228"/>
    <n v="5061"/>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340"/>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363"/>
    <x v="349"/>
    <x v="2"/>
    <n v="889"/>
    <n v="1295"/>
    <n v="0.31"/>
    <n v="4.3"/>
    <x v="0"/>
    <n v="6400"/>
    <n v="8288000"/>
    <s v="&gt;500"/>
    <n v="27520"/>
    <n v="6404.3"/>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341"/>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364"/>
    <x v="350"/>
    <x v="2"/>
    <n v="849"/>
    <n v="1190"/>
    <n v="0.28999999999999998"/>
    <n v="4.2"/>
    <x v="0"/>
    <n v="4184"/>
    <n v="4978960"/>
    <s v="&gt;500"/>
    <n v="17572.8"/>
    <n v="4188.2"/>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34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365"/>
    <x v="351"/>
    <x v="3"/>
    <n v="420"/>
    <n v="420"/>
    <n v="0"/>
    <n v="4.2"/>
    <x v="0"/>
    <n v="1926"/>
    <n v="808920"/>
    <s v="200–500"/>
    <n v="8089.2000000000007"/>
    <n v="1930.2"/>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343"/>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366"/>
    <x v="352"/>
    <x v="0"/>
    <n v="269"/>
    <n v="1099"/>
    <n v="0.76"/>
    <n v="4.0999999999999996"/>
    <x v="0"/>
    <n v="1092"/>
    <n v="1200108"/>
    <s v="&gt;500"/>
    <n v="4477.2"/>
    <n v="1096.0999999999999"/>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344"/>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367"/>
    <x v="353"/>
    <x v="1"/>
    <n v="899"/>
    <n v="4499"/>
    <n v="0.8"/>
    <n v="3.8"/>
    <x v="1"/>
    <n v="103052"/>
    <n v="463630948"/>
    <s v="&gt;500"/>
    <n v="391597.6"/>
    <n v="103055.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345"/>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s v="https://m.media-amazon.com/images/I/31nI3BzOXwL._SX300_SY300_QL70_FMwebp_.jpg"/>
    <s v="https://www.amazon.in/Boult-Audio-Curve-Sweatproof-Headphones/dp/B07LG59NPV/ref=sr_1_76?qid=1672902998&amp;s=computers&amp;sr=1-76"/>
  </r>
  <r>
    <x v="368"/>
    <x v="354"/>
    <x v="2"/>
    <n v="335"/>
    <n v="510"/>
    <n v="0.34"/>
    <n v="3.8"/>
    <x v="1"/>
    <n v="3195"/>
    <n v="1629450"/>
    <s v="&gt;500"/>
    <n v="12141"/>
    <n v="3198.8"/>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346"/>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369"/>
    <x v="355"/>
    <x v="0"/>
    <n v="399"/>
    <n v="1099"/>
    <n v="0.64"/>
    <n v="4.2"/>
    <x v="0"/>
    <n v="24269"/>
    <n v="26671631"/>
    <s v="&gt;500"/>
    <n v="101929.8"/>
    <n v="24273.20000000000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321"/>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370"/>
    <x v="356"/>
    <x v="0"/>
    <n v="1399"/>
    <n v="2499"/>
    <n v="0.44"/>
    <n v="4.4000000000000004"/>
    <x v="0"/>
    <n v="23169"/>
    <n v="57899331"/>
    <s v="&gt;500"/>
    <n v="101943.6"/>
    <n v="23173.4"/>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347"/>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
    <s v="https://m.media-amazon.com/images/W/WEBP_402378-T1/images/I/31IdziegWVL._SX300_SY300_QL70_FMwebp_.jpg"/>
    <s v="https://www.amazon.in/TP-Link-Archer-T3U-Wireless-MU-MIMO/dp/B07M69276N/ref=sr_1_190?qid=1672909133&amp;s=electronics&amp;sr=1-190"/>
  </r>
  <r>
    <x v="371"/>
    <x v="357"/>
    <x v="1"/>
    <n v="5699"/>
    <n v="11000"/>
    <n v="0.48"/>
    <n v="4.2"/>
    <x v="0"/>
    <n v="4003"/>
    <n v="44033000"/>
    <s v="&gt;500"/>
    <n v="16812.600000000002"/>
    <n v="4007.2"/>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348"/>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
    <s v="https://m.media-amazon.com/images/W/WEBP_402378-T2/images/I/41UPNmnPgeL._SY300_SX300_QL70_FMwebp_.jpg"/>
    <s v="https://www.amazon.in/Visio-World-inches-VW24A-Ready/dp/B07MDRGHWQ/ref=sr_1_210?qid=1672909134&amp;s=electronics&amp;sr=1-210"/>
  </r>
  <r>
    <x v="372"/>
    <x v="358"/>
    <x v="1"/>
    <n v="6999"/>
    <n v="12999"/>
    <n v="0.46"/>
    <n v="4.2"/>
    <x v="0"/>
    <n v="4003"/>
    <n v="52034997"/>
    <s v="&gt;500"/>
    <n v="16812.600000000002"/>
    <n v="4007.2"/>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348"/>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
    <s v="https://m.media-amazon.com/images/I/418GxB04szL._SY300_SX300_QL70_FMwebp_.jpg"/>
    <s v="https://www.amazon.in/Visio-World-inches-VW32A-Ready/dp/B07MKFNHKG/ref=sr_1_58?qid=1672909126&amp;s=electronics&amp;sr=1-58"/>
  </r>
  <r>
    <x v="373"/>
    <x v="359"/>
    <x v="2"/>
    <n v="6999"/>
    <n v="10590"/>
    <n v="0.34"/>
    <n v="4.4000000000000004"/>
    <x v="0"/>
    <n v="11499"/>
    <n v="121774410"/>
    <s v="&gt;500"/>
    <n v="50595.600000000006"/>
    <n v="11503.4"/>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349"/>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
    <s v="https://m.media-amazon.com/images/W/WEBP_402378-T1/images/I/51bVSwhFA1L._SY300_SX300_QL70_FMwebp_.jpg"/>
    <s v="https://www.amazon.in/Bosch-TrueMixx-Pro-Grinder-Watt-MGM8842MIN/dp/B07MKMFKPG/ref=sr_1_92?qid=1672923595&amp;s=kitchen&amp;sr=1-92"/>
  </r>
  <r>
    <x v="374"/>
    <x v="360"/>
    <x v="2"/>
    <n v="245"/>
    <n v="299"/>
    <n v="0.18"/>
    <n v="4.0999999999999996"/>
    <x v="0"/>
    <n v="1660"/>
    <n v="496340"/>
    <s v="200–500"/>
    <n v="6805.9999999999991"/>
    <n v="1664.1"/>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350"/>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375"/>
    <x v="361"/>
    <x v="0"/>
    <n v="549"/>
    <n v="1999"/>
    <n v="0.73"/>
    <n v="3.6"/>
    <x v="1"/>
    <n v="6422"/>
    <n v="12837578"/>
    <s v="&gt;500"/>
    <n v="23119.200000000001"/>
    <n v="6425.6"/>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351"/>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376"/>
    <x v="362"/>
    <x v="2"/>
    <n v="1699"/>
    <n v="1999"/>
    <n v="0.15"/>
    <n v="4.0999999999999996"/>
    <x v="0"/>
    <n v="8873"/>
    <n v="17737127"/>
    <s v="&gt;500"/>
    <n v="36379.299999999996"/>
    <n v="8877.1"/>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352"/>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
    <s v="https://m.media-amazon.com/images/W/WEBP_402378-T1/images/I/41LKiR8QpwL._SX300_SY300_QL70_FMwebp_.jpg"/>
    <s v="https://www.amazon.in/AGARO-Marvel-Litre-Toaster-Griller/dp/B07N2MGB3G/ref=sr_1_222?qid=1672923601&amp;s=kitchen&amp;sr=1-222"/>
  </r>
  <r>
    <x v="377"/>
    <x v="363"/>
    <x v="1"/>
    <n v="799"/>
    <n v="3990"/>
    <n v="0.8"/>
    <n v="4.3"/>
    <x v="0"/>
    <n v="27139"/>
    <n v="108284610"/>
    <s v="&gt;500"/>
    <n v="116697.7"/>
    <n v="27143.3"/>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353"/>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378"/>
    <x v="364"/>
    <x v="1"/>
    <n v="134"/>
    <n v="699"/>
    <n v="0.81"/>
    <n v="4.0999999999999996"/>
    <x v="0"/>
    <n v="16685"/>
    <n v="11662815"/>
    <s v="&gt;500"/>
    <n v="68408.5"/>
    <n v="16689.099999999999"/>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354"/>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379"/>
    <x v="365"/>
    <x v="1"/>
    <n v="1799"/>
    <n v="4990"/>
    <n v="0.64"/>
    <n v="4.2"/>
    <x v="0"/>
    <n v="41226"/>
    <n v="205717740"/>
    <s v="&gt;500"/>
    <n v="173149.2"/>
    <n v="41230.199999999997"/>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35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
    <s v="https://m.media-amazon.com/images/I/41rfSd9spqL._SX300_SY300_QL70_FMwebp_.jpg"/>
    <s v="https://www.amazon.in/Stone-650-Wireless-Bluetooth-Speaker/dp/B07NC12T2R/ref=sr_1_241?qid=1672903007&amp;s=computers&amp;sr=1-241"/>
  </r>
  <r>
    <x v="380"/>
    <x v="366"/>
    <x v="2"/>
    <n v="455"/>
    <n v="999"/>
    <n v="0.54"/>
    <n v="4.0999999999999996"/>
    <x v="0"/>
    <n v="3578"/>
    <n v="3574422"/>
    <s v="&gt;500"/>
    <n v="14669.8"/>
    <n v="3582.1"/>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356"/>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381"/>
    <x v="367"/>
    <x v="2"/>
    <n v="799"/>
    <n v="1230"/>
    <n v="0.35"/>
    <n v="4.0999999999999996"/>
    <x v="0"/>
    <n v="2138"/>
    <n v="2629740"/>
    <s v="&gt;500"/>
    <n v="8765.7999999999993"/>
    <n v="2142.1"/>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357"/>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
    <s v="https://m.media-amazon.com/images/I/419vF7uEFEL._SX300_SY300_QL70_FMwebp_.jpg"/>
    <s v="https://www.amazon.in/Ur-NeedsTM-Rocklight-Remover-Fabric/dp/B07NKNBTT3/ref=sr_1_218?qid=1672923601&amp;s=kitchen&amp;sr=1-218"/>
  </r>
  <r>
    <x v="382"/>
    <x v="368"/>
    <x v="2"/>
    <n v="1983"/>
    <n v="3300"/>
    <n v="0.4"/>
    <n v="4.0999999999999996"/>
    <x v="0"/>
    <n v="5873"/>
    <n v="19380900"/>
    <s v="&gt;500"/>
    <n v="24079.3"/>
    <n v="5877.1"/>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358"/>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383"/>
    <x v="369"/>
    <x v="2"/>
    <n v="1199"/>
    <n v="1499"/>
    <n v="0.2"/>
    <n v="3.8"/>
    <x v="1"/>
    <n v="2206"/>
    <n v="3306794"/>
    <s v="&gt;500"/>
    <n v="8382.7999999999993"/>
    <n v="2209.8000000000002"/>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359"/>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384"/>
    <x v="370"/>
    <x v="0"/>
    <n v="397"/>
    <n v="899"/>
    <n v="0.56000000000000005"/>
    <n v="4"/>
    <x v="1"/>
    <n v="3025"/>
    <n v="2719475"/>
    <s v="&gt;500"/>
    <n v="12100"/>
    <n v="3029"/>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360"/>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385"/>
    <x v="371"/>
    <x v="2"/>
    <n v="8599"/>
    <n v="8995"/>
    <n v="0.04"/>
    <n v="4.4000000000000004"/>
    <x v="0"/>
    <n v="9734"/>
    <n v="87557330"/>
    <s v="&gt;500"/>
    <n v="42829.600000000006"/>
    <n v="9738.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361"/>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386"/>
    <x v="372"/>
    <x v="0"/>
    <n v="549"/>
    <n v="1999"/>
    <n v="0.73"/>
    <n v="4.3"/>
    <x v="0"/>
    <n v="1367"/>
    <n v="2732633"/>
    <s v="&gt;500"/>
    <n v="5878.0999999999995"/>
    <n v="1371.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362"/>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387"/>
    <x v="373"/>
    <x v="0"/>
    <n v="1199"/>
    <n v="2199"/>
    <n v="0.45"/>
    <n v="4.4000000000000004"/>
    <x v="0"/>
    <n v="24780"/>
    <n v="54491220"/>
    <s v="&gt;500"/>
    <n v="109032.00000000001"/>
    <n v="24784.400000000001"/>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363"/>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
    <s v="https://m.media-amazon.com/images/I/216Q4FqmZVL._SX300_SY300_QL70_FMwebp_.jpg"/>
    <s v="https://www.amazon.in/TP-Link-Wireless-Adapter-Archer-T2U/dp/B07P681N66/ref=sr_1_54?qid=1672909126&amp;s=electronics&amp;sr=1-54"/>
  </r>
  <r>
    <x v="388"/>
    <x v="374"/>
    <x v="0"/>
    <n v="159"/>
    <n v="595"/>
    <n v="0.73"/>
    <n v="4.3"/>
    <x v="0"/>
    <n v="14184"/>
    <n v="8439480"/>
    <s v="&gt;500"/>
    <n v="60991.199999999997"/>
    <n v="14188.3"/>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364"/>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389"/>
    <x v="375"/>
    <x v="1"/>
    <n v="139"/>
    <n v="495"/>
    <n v="0.72"/>
    <n v="4.3"/>
    <x v="0"/>
    <n v="14185"/>
    <n v="7021575"/>
    <s v="200–500"/>
    <n v="60995.5"/>
    <n v="14189.3"/>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364"/>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90"/>
    <x v="376"/>
    <x v="0"/>
    <n v="100"/>
    <n v="499"/>
    <n v="0.8"/>
    <n v="3.5"/>
    <x v="1"/>
    <n v="9638"/>
    <n v="4809362"/>
    <s v="200–500"/>
    <n v="33733"/>
    <n v="9641.5"/>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365"/>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391"/>
    <x v="377"/>
    <x v="1"/>
    <n v="1220"/>
    <n v="3990"/>
    <n v="0.69"/>
    <n v="4.0999999999999996"/>
    <x v="0"/>
    <n v="107151"/>
    <n v="427532490"/>
    <s v="&gt;500"/>
    <n v="439319.1"/>
    <n v="10715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366"/>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92"/>
    <x v="378"/>
    <x v="2"/>
    <n v="295"/>
    <n v="599"/>
    <n v="0.51"/>
    <n v="4"/>
    <x v="1"/>
    <n v="1644"/>
    <n v="984756"/>
    <s v="&gt;500"/>
    <n v="6576"/>
    <n v="1648"/>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367"/>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393"/>
    <x v="379"/>
    <x v="1"/>
    <n v="269"/>
    <n v="1499"/>
    <n v="0.82"/>
    <n v="4.5"/>
    <x v="0"/>
    <n v="28978"/>
    <n v="43438022"/>
    <s v="&gt;500"/>
    <n v="130401"/>
    <n v="28982.5"/>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68"/>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394"/>
    <x v="380"/>
    <x v="1"/>
    <n v="149"/>
    <n v="180"/>
    <n v="0.17"/>
    <n v="4.4000000000000004"/>
    <x v="0"/>
    <n v="644"/>
    <n v="115920"/>
    <s v="&lt;200"/>
    <n v="2833.6000000000004"/>
    <n v="648.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369"/>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395"/>
    <x v="381"/>
    <x v="1"/>
    <n v="599"/>
    <n v="1399"/>
    <n v="0.56999999999999995"/>
    <n v="4.0999999999999996"/>
    <x v="0"/>
    <n v="14560"/>
    <n v="20369440"/>
    <s v="&gt;500"/>
    <n v="59695.999999999993"/>
    <n v="14564.1"/>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370"/>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
    <s v="https://m.media-amazon.com/images/I/41vCOAeGvSL._SX300_SY300_QL70_ML2_.jpg"/>
    <s v="https://www.amazon.in/Hoteon-Mobilife-Bluetooth-Extendable-Wireless/dp/B07QCWY5XV/ref=sr_1_463?qid=1672895886&amp;s=electronics&amp;sr=1-463"/>
  </r>
  <r>
    <x v="396"/>
    <x v="382"/>
    <x v="2"/>
    <n v="699"/>
    <n v="1595"/>
    <n v="0.56000000000000005"/>
    <n v="4.0999999999999996"/>
    <x v="0"/>
    <n v="8090"/>
    <n v="12903550"/>
    <s v="&gt;500"/>
    <n v="33169"/>
    <n v="8094.1"/>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371"/>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397"/>
    <x v="383"/>
    <x v="2"/>
    <n v="1499"/>
    <n v="2100"/>
    <n v="0.28999999999999998"/>
    <n v="4.0999999999999996"/>
    <x v="0"/>
    <n v="6355"/>
    <n v="13345500"/>
    <s v="&gt;500"/>
    <n v="26055.499999999996"/>
    <n v="6359.1"/>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372"/>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398"/>
    <x v="384"/>
    <x v="0"/>
    <n v="298"/>
    <n v="999"/>
    <n v="0.7"/>
    <n v="4.3"/>
    <x v="0"/>
    <n v="1552"/>
    <n v="1550448"/>
    <s v="&gt;500"/>
    <n v="6673.5999999999995"/>
    <n v="1556.3"/>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373"/>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
    <s v="https://m.media-amazon.com/images/I/41d-eh65JLS._SX300_SY300_QL70_FMwebp_.jpg"/>
    <s v="https://www.amazon.in/SWAPKART-Portable-Reading-Working-Bedroom/dp/B07QMRHWJD/ref=sr_1_499?qid=1672903019&amp;s=computers&amp;sr=1-499"/>
  </r>
  <r>
    <x v="399"/>
    <x v="385"/>
    <x v="1"/>
    <n v="399"/>
    <n v="1290"/>
    <n v="0.69"/>
    <n v="4.2"/>
    <x v="0"/>
    <n v="206"/>
    <n v="265740"/>
    <s v="&gt;500"/>
    <n v="865.2"/>
    <n v="210.2"/>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374"/>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400"/>
    <x v="386"/>
    <x v="2"/>
    <n v="12609"/>
    <n v="23999"/>
    <n v="0.47"/>
    <n v="4.4000000000000004"/>
    <x v="0"/>
    <n v="2288"/>
    <n v="54909712"/>
    <s v="&gt;500"/>
    <n v="10067.200000000001"/>
    <n v="2292.4"/>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375"/>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401"/>
    <x v="387"/>
    <x v="7"/>
    <n v="249"/>
    <n v="599"/>
    <n v="0.57999999999999996"/>
    <n v="4.5"/>
    <x v="0"/>
    <n v="5985"/>
    <n v="3585015"/>
    <s v="&gt;500"/>
    <n v="26932.5"/>
    <n v="5989.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376"/>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
    <s v="https://m.media-amazon.com/images/I/51llGK9TR+L._SY300_SX300_.jpg"/>
    <s v="https://www.amazon.in/Essentials-Reusable-Double-Organizer-Length/dp/B07R99NBVB/ref=sr_1_444?qid=1672903017&amp;s=computers&amp;sr=1-444"/>
  </r>
  <r>
    <x v="402"/>
    <x v="388"/>
    <x v="2"/>
    <n v="6236"/>
    <n v="9999"/>
    <n v="0.38"/>
    <n v="4.0999999999999996"/>
    <x v="0"/>
    <n v="3552"/>
    <n v="35516448"/>
    <s v="&gt;500"/>
    <n v="14563.199999999999"/>
    <n v="3556.1"/>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377"/>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s v="https://m.media-amazon.com/images/W/WEBP_402378-T2/images/I/41--5lc96UL._SX300_SY300_QL70_FMwebp_.jpg"/>
    <s v="https://www.amazon.in/Ace-1600-Watt-21-Litre-Stainless-Function/dp/B07RCGTZ4M/ref=sr_1_268?qid=1672923605&amp;s=kitchen&amp;sr=1-268"/>
  </r>
  <r>
    <x v="403"/>
    <x v="389"/>
    <x v="1"/>
    <n v="1799"/>
    <n v="2499"/>
    <n v="0.28000000000000003"/>
    <n v="4.0999999999999996"/>
    <x v="0"/>
    <n v="18678"/>
    <n v="46676322"/>
    <s v="&gt;500"/>
    <n v="76579.799999999988"/>
    <n v="18682.099999999999"/>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78"/>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
    <s v="https://m.media-amazon.com/images/I/31RktQKvhoL._SX300_SY300_QL70_ML2_.jpg"/>
    <s v="https://www.amazon.in/Ambrane-20000mAh-Lithium-Polymer-Stylo-20K/dp/B07RD611Z8/ref=sr_1_86?qid=1672895770&amp;s=electronics&amp;sr=1-86"/>
  </r>
  <r>
    <x v="404"/>
    <x v="390"/>
    <x v="1"/>
    <n v="499"/>
    <n v="900"/>
    <n v="0.45"/>
    <n v="4.4000000000000004"/>
    <x v="0"/>
    <n v="2165"/>
    <n v="1948500"/>
    <s v="&gt;500"/>
    <n v="9526"/>
    <n v="2169.4"/>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379"/>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405"/>
    <x v="391"/>
    <x v="2"/>
    <n v="260"/>
    <n v="350"/>
    <n v="0.26"/>
    <n v="3.9"/>
    <x v="1"/>
    <n v="13127"/>
    <n v="4594450"/>
    <s v="200–500"/>
    <n v="51195.299999999996"/>
    <n v="13130.9"/>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380"/>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406"/>
    <x v="392"/>
    <x v="1"/>
    <n v="609"/>
    <n v="1500"/>
    <n v="0.59"/>
    <n v="4.5"/>
    <x v="0"/>
    <n v="1029"/>
    <n v="1543500"/>
    <s v="&gt;500"/>
    <n v="4630.5"/>
    <n v="1033.5"/>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381"/>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407"/>
    <x v="393"/>
    <x v="1"/>
    <n v="326"/>
    <n v="799"/>
    <n v="0.59"/>
    <n v="4.4000000000000004"/>
    <x v="0"/>
    <n v="10773"/>
    <n v="8607627"/>
    <s v="&gt;500"/>
    <n v="47401.200000000004"/>
    <n v="10777.4"/>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382"/>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408"/>
    <x v="394"/>
    <x v="0"/>
    <n v="199"/>
    <n v="499"/>
    <n v="0.6"/>
    <n v="4.3"/>
    <x v="0"/>
    <n v="9998"/>
    <n v="4989002"/>
    <s v="200–500"/>
    <n v="42991.4"/>
    <n v="10002.299999999999"/>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383"/>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409"/>
    <x v="395"/>
    <x v="2"/>
    <n v="1299"/>
    <n v="1299"/>
    <n v="0"/>
    <n v="4.2"/>
    <x v="0"/>
    <n v="40106"/>
    <n v="52097694"/>
    <s v="&gt;500"/>
    <n v="168445.2"/>
    <n v="40110.199999999997"/>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384"/>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
    <s v="https://m.media-amazon.com/images/I/41LFdROYICL._SX300_SY300_QL70_FMwebp_.jpg"/>
    <s v="https://www.amazon.in/Prestige-Sandwich-Maker-PGMFD-01/dp/B07S851WX5/ref=sr_1_67?qid=1672923593&amp;s=kitchen&amp;sr=1-67"/>
  </r>
  <r>
    <x v="410"/>
    <x v="396"/>
    <x v="2"/>
    <n v="717"/>
    <n v="1390"/>
    <n v="0.48"/>
    <n v="4"/>
    <x v="1"/>
    <n v="4867"/>
    <n v="6765130"/>
    <s v="&gt;500"/>
    <n v="19468"/>
    <n v="4871"/>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385"/>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411"/>
    <x v="397"/>
    <x v="1"/>
    <n v="599"/>
    <n v="1490"/>
    <n v="0.6"/>
    <n v="4.0999999999999996"/>
    <x v="0"/>
    <n v="161679"/>
    <n v="240901710"/>
    <s v="&gt;500"/>
    <n v="662883.89999999991"/>
    <n v="161683.1"/>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386"/>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12"/>
    <x v="398"/>
    <x v="3"/>
    <n v="120"/>
    <n v="120"/>
    <n v="0"/>
    <n v="4.0999999999999996"/>
    <x v="0"/>
    <n v="4308"/>
    <n v="516960"/>
    <s v="&lt;200"/>
    <n v="17662.8"/>
    <n v="4312.1000000000004"/>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387"/>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413"/>
    <x v="399"/>
    <x v="0"/>
    <n v="519"/>
    <n v="1350"/>
    <n v="0.62"/>
    <n v="4.3"/>
    <x v="0"/>
    <n v="30058"/>
    <n v="40578300"/>
    <s v="&gt;500"/>
    <n v="129249.4"/>
    <n v="30062.3"/>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388"/>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
    <s v="https://m.media-amazon.com/images/I/317KlchuxeL._SY300_SX300_QL70_FMwebp_.jpg"/>
    <s v="https://www.amazon.in/SanDisk-Ultra-Flair-USB-64GB/dp/B07SLMR1K6/ref=sr_1_52?qid=1672902997&amp;s=computers&amp;sr=1-52"/>
  </r>
  <r>
    <x v="414"/>
    <x v="400"/>
    <x v="2"/>
    <n v="3859"/>
    <n v="10295"/>
    <n v="0.63"/>
    <n v="3.9"/>
    <x v="1"/>
    <n v="8095"/>
    <n v="83338025"/>
    <s v="&gt;500"/>
    <n v="31570.5"/>
    <n v="8098.9"/>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389"/>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415"/>
    <x v="401"/>
    <x v="2"/>
    <n v="1399"/>
    <n v="2660"/>
    <n v="0.47"/>
    <n v="4.0999999999999996"/>
    <x v="0"/>
    <n v="9349"/>
    <n v="24868340"/>
    <s v="&gt;500"/>
    <n v="38330.899999999994"/>
    <n v="9353.1"/>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390"/>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416"/>
    <x v="402"/>
    <x v="2"/>
    <n v="1665"/>
    <n v="2099"/>
    <n v="0.21"/>
    <n v="4"/>
    <x v="1"/>
    <n v="14368"/>
    <n v="30158432"/>
    <s v="&gt;500"/>
    <n v="57472"/>
    <n v="1437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391"/>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s v="https://m.media-amazon.com/images/W/WEBP_402378-T1/images/I/41IymCXFA7L._SX300_SY300_QL70_FMwebp_.jpg"/>
    <s v="https://www.amazon.in/AGARO-800-Watt-Handheld-Cleaner-Durable/dp/B07SRM58TP/ref=sr_1_53?qid=1672923593&amp;s=kitchen&amp;sr=1-53"/>
  </r>
  <r>
    <x v="417"/>
    <x v="403"/>
    <x v="0"/>
    <n v="596"/>
    <n v="723"/>
    <n v="0.18"/>
    <n v="4.4000000000000004"/>
    <x v="0"/>
    <n v="3219"/>
    <n v="2327337"/>
    <s v="&gt;500"/>
    <n v="14163.6"/>
    <n v="3223.4"/>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392"/>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418"/>
    <x v="404"/>
    <x v="2"/>
    <n v="809"/>
    <n v="1950"/>
    <n v="0.59"/>
    <n v="3.9"/>
    <x v="1"/>
    <n v="710"/>
    <n v="1384500"/>
    <s v="&gt;500"/>
    <n v="2769"/>
    <n v="713.9"/>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393"/>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419"/>
    <x v="405"/>
    <x v="2"/>
    <n v="664"/>
    <n v="1490"/>
    <n v="0.55000000000000004"/>
    <n v="4"/>
    <x v="1"/>
    <n v="2198"/>
    <n v="3275020"/>
    <s v="&gt;500"/>
    <n v="8792"/>
    <n v="2202"/>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394"/>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420"/>
    <x v="406"/>
    <x v="1"/>
    <n v="149"/>
    <n v="399"/>
    <n v="0.63"/>
    <n v="3.5"/>
    <x v="1"/>
    <n v="21764"/>
    <n v="8683836"/>
    <s v="200–500"/>
    <n v="76174"/>
    <n v="21767.5"/>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395"/>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421"/>
    <x v="407"/>
    <x v="0"/>
    <n v="749"/>
    <n v="1799"/>
    <n v="0.57999999999999996"/>
    <n v="4"/>
    <x v="1"/>
    <n v="13199"/>
    <n v="23745001"/>
    <s v="&gt;500"/>
    <n v="52796"/>
    <n v="13203"/>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396"/>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
    <s v="https://m.media-amazon.com/images/W/WEBP_402378-T1/images/I/41EJrZlo0UL._SX300_SY300_QL70_FMwebp_.jpg"/>
    <s v="https://www.amazon.in/Redgear-Cloak-Gaming-Headphones-Microphone/dp/B07T9FV9YP/ref=sr_1_400?qid=1672903014&amp;s=computers&amp;sr=1-400"/>
  </r>
  <r>
    <x v="422"/>
    <x v="408"/>
    <x v="2"/>
    <n v="8699"/>
    <n v="16899"/>
    <n v="0.49"/>
    <n v="4.2"/>
    <x v="0"/>
    <n v="3195"/>
    <n v="53992305"/>
    <s v="&gt;500"/>
    <n v="13419"/>
    <n v="3199.2"/>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397"/>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423"/>
    <x v="409"/>
    <x v="1"/>
    <n v="329"/>
    <n v="999"/>
    <n v="0.67"/>
    <n v="3.9"/>
    <x v="1"/>
    <n v="77027"/>
    <n v="76949973"/>
    <s v="&gt;500"/>
    <n v="300405.3"/>
    <n v="77030.899999999994"/>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398"/>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
    <s v="https://m.media-amazon.com/images/I/31DbAD6EoCL._SX300_SY300_QL70_FMwebp_.jpg"/>
    <s v="https://www.amazon.in/Boult-Audio-X1-Earphones-Cancellation/dp/B07TCN5VR9/ref=sr_1_28?qid=1672902996&amp;s=computers&amp;sr=1-28"/>
  </r>
  <r>
    <x v="424"/>
    <x v="410"/>
    <x v="0"/>
    <n v="1234"/>
    <n v="1599"/>
    <n v="0.23"/>
    <n v="4.5"/>
    <x v="0"/>
    <n v="16680"/>
    <n v="26671320"/>
    <s v="&gt;500"/>
    <n v="75060"/>
    <n v="16684.5"/>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399"/>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
    <s v="https://m.media-amazon.com/images/I/51VIQVc-6XL._SX300_SY300_QL70_FMwebp_.jpg"/>
    <s v="https://www.amazon.in/ESR-iPad-Screen-Protector-Scratch-Resistant/dp/B07TMCXRFV/ref=sr_1_372?qid=1672903013&amp;s=computers&amp;sr=1-372"/>
  </r>
  <r>
    <x v="425"/>
    <x v="411"/>
    <x v="0"/>
    <n v="656"/>
    <n v="1499"/>
    <n v="0.56000000000000005"/>
    <n v="4.3"/>
    <x v="0"/>
    <n v="25903"/>
    <n v="38828597"/>
    <s v="&gt;500"/>
    <n v="111382.9"/>
    <n v="25907.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400"/>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
    <s v="https://m.media-amazon.com/images/I/51EJirBX6bL._SY300_SX300_QL70_FMwebp_.jpg"/>
    <s v="https://www.amazon.in/Multi-Purpose-Foldable-Portable-Ergonomic-Non-Slip/dp/B07TR5HSR9/ref=sr_1_98?qid=1672903000&amp;s=computers&amp;sr=1-98"/>
  </r>
  <r>
    <x v="426"/>
    <x v="412"/>
    <x v="2"/>
    <n v="1799"/>
    <n v="3299"/>
    <n v="0.45"/>
    <n v="3.8"/>
    <x v="1"/>
    <n v="1846"/>
    <n v="6089954"/>
    <s v="&gt;500"/>
    <n v="7014.7999999999993"/>
    <n v="1849.8"/>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401"/>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427"/>
    <x v="413"/>
    <x v="2"/>
    <n v="2238"/>
    <n v="3899"/>
    <n v="0.43"/>
    <n v="3.9"/>
    <x v="1"/>
    <n v="11004"/>
    <n v="42904596"/>
    <s v="&gt;500"/>
    <n v="42915.6"/>
    <n v="11007.9"/>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402"/>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428"/>
    <x v="414"/>
    <x v="1"/>
    <n v="299"/>
    <n v="1199"/>
    <n v="0.75"/>
    <n v="3.5"/>
    <x v="1"/>
    <n v="466"/>
    <n v="558734"/>
    <s v="&gt;500"/>
    <n v="1631"/>
    <n v="469.5"/>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403"/>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429"/>
    <x v="415"/>
    <x v="0"/>
    <n v="1349"/>
    <n v="2198"/>
    <n v="0.39"/>
    <n v="4"/>
    <x v="1"/>
    <n v="7113"/>
    <n v="15634374"/>
    <s v="&gt;500"/>
    <n v="28452"/>
    <n v="7117"/>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404"/>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430"/>
    <x v="416"/>
    <x v="1"/>
    <n v="299"/>
    <n v="599"/>
    <n v="0.5"/>
    <n v="4"/>
    <x v="1"/>
    <n v="171"/>
    <n v="102429"/>
    <s v="&gt;500"/>
    <n v="684"/>
    <n v="175"/>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405"/>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s v="https://m.media-amazon.com/images/I/41dwFttHxpL._SX300_SY300_QL70_FMwebp_.jpg"/>
    <s v="https://www.amazon.in/Female-Converter-Adapter-Projectors-Devices/dp/B07VJ9ZTXS/ref=sr_1_487?qid=1672909149&amp;s=electronics&amp;sr=1-487"/>
  </r>
  <r>
    <x v="431"/>
    <x v="417"/>
    <x v="2"/>
    <n v="749"/>
    <n v="1245"/>
    <n v="0.4"/>
    <n v="3.9"/>
    <x v="1"/>
    <n v="31783"/>
    <n v="39569835"/>
    <s v="&gt;500"/>
    <n v="123953.7"/>
    <n v="31786.9"/>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406"/>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
    <s v="https://m.media-amazon.com/images/W/WEBP_402378-T1/images/I/41JCf4kTKgL._SX300_SY300_QL70_FMwebp_.jpg"/>
    <s v="https://www.amazon.in/Prestige-1-5-Kettle-1500-watts-Red/dp/B07VNFP3C2/ref=sr_1_16?qid=1672923591&amp;s=kitchen&amp;sr=1-16"/>
  </r>
  <r>
    <x v="432"/>
    <x v="418"/>
    <x v="2"/>
    <n v="293"/>
    <n v="499"/>
    <n v="0.41"/>
    <n v="3.9"/>
    <x v="1"/>
    <n v="44994"/>
    <n v="22452006"/>
    <s v="200–500"/>
    <n v="175476.6"/>
    <n v="44997.9"/>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407"/>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433"/>
    <x v="419"/>
    <x v="1"/>
    <n v="637"/>
    <n v="1499"/>
    <n v="0.57999999999999996"/>
    <n v="4.0999999999999996"/>
    <x v="0"/>
    <n v="24"/>
    <n v="35976"/>
    <s v="&gt;500"/>
    <n v="98.399999999999991"/>
    <n v="28.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408"/>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434"/>
    <x v="420"/>
    <x v="0"/>
    <n v="5599"/>
    <n v="7350"/>
    <n v="0.24"/>
    <n v="4.4000000000000004"/>
    <x v="0"/>
    <n v="73005"/>
    <n v="536586750"/>
    <s v="&gt;500"/>
    <n v="321222"/>
    <n v="73009.399999999994"/>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409"/>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
    <s v="https://m.media-amazon.com/images/W/WEBP_402378-T1/images/I/31iDEczWTWL._SX300_SY300_QL70_FMwebp_.jpg"/>
    <s v="https://www.amazon.in/Passport-Portable-External-Drive-Black/dp/B07VTFN6HM/ref=sr_1_229?qid=1672903006&amp;s=computers&amp;sr=1-229"/>
  </r>
  <r>
    <x v="435"/>
    <x v="421"/>
    <x v="3"/>
    <n v="250"/>
    <n v="250"/>
    <n v="0"/>
    <n v="4.2"/>
    <x v="0"/>
    <n v="2628"/>
    <n v="657000"/>
    <s v="200–500"/>
    <n v="11037.6"/>
    <n v="2632.2"/>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410"/>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436"/>
    <x v="422"/>
    <x v="1"/>
    <n v="96"/>
    <n v="399"/>
    <n v="0.76"/>
    <n v="3.6"/>
    <x v="1"/>
    <n v="1796"/>
    <n v="716604"/>
    <s v="200–500"/>
    <n v="6465.6"/>
    <n v="179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411"/>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437"/>
    <x v="423"/>
    <x v="2"/>
    <n v="1199"/>
    <n v="2000"/>
    <n v="0.4"/>
    <n v="4"/>
    <x v="1"/>
    <n v="18543"/>
    <n v="37086000"/>
    <s v="&gt;500"/>
    <n v="74172"/>
    <n v="18547"/>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412"/>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438"/>
    <x v="424"/>
    <x v="2"/>
    <n v="7799"/>
    <n v="12500"/>
    <n v="0.38"/>
    <n v="4"/>
    <x v="1"/>
    <n v="5160"/>
    <n v="64500000"/>
    <s v="&gt;500"/>
    <n v="20640"/>
    <n v="5164"/>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413"/>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s v="https://m.media-amazon.com/images/I/31kbrfC16XL._SX300_SY300_QL70_FMwebp_.jpg"/>
    <s v="https://www.amazon.in/Crompton-Solarium-Qube-Star-Rated-Storage/dp/B07VZH6ZBB/ref=sr_1_372?qid=1672923611&amp;s=kitchen&amp;sr=1-372"/>
  </r>
  <r>
    <x v="439"/>
    <x v="425"/>
    <x v="2"/>
    <n v="1180"/>
    <n v="1440"/>
    <n v="0.18"/>
    <n v="4.2"/>
    <x v="0"/>
    <n v="1527"/>
    <n v="2198880"/>
    <s v="&gt;500"/>
    <n v="6413.4000000000005"/>
    <n v="1531.2"/>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414"/>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
    <s v="https://m.media-amazon.com/images/W/WEBP_402378-T2/images/I/414WPLTqm0L._SX300_SY300_QL70_FMwebp_.jpg"/>
    <s v="https://www.amazon.in/Borosil-Rio-1-5L-Electric-Kettle/dp/B07VZYMQNZ/ref=sr_1_479?qid=1672923615&amp;s=kitchen&amp;sr=1-479"/>
  </r>
  <r>
    <x v="440"/>
    <x v="426"/>
    <x v="0"/>
    <n v="199"/>
    <n v="799"/>
    <n v="0.75"/>
    <n v="4.0999999999999996"/>
    <x v="0"/>
    <n v="7333"/>
    <n v="5859067"/>
    <s v="&gt;500"/>
    <n v="30065.299999999996"/>
    <n v="7337.1"/>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415"/>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441"/>
    <x v="427"/>
    <x v="2"/>
    <n v="1899"/>
    <n v="3790"/>
    <n v="0.5"/>
    <n v="3.8"/>
    <x v="1"/>
    <n v="3842"/>
    <n v="14561180"/>
    <s v="&gt;500"/>
    <n v="14599.599999999999"/>
    <n v="3845.8"/>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416"/>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442"/>
    <x v="428"/>
    <x v="1"/>
    <n v="899"/>
    <n v="1999"/>
    <n v="0.55000000000000004"/>
    <n v="4.0999999999999996"/>
    <x v="0"/>
    <n v="30469"/>
    <n v="60907531"/>
    <s v="&gt;500"/>
    <n v="124922.9"/>
    <n v="3047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417"/>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443"/>
    <x v="429"/>
    <x v="1"/>
    <n v="1499"/>
    <n v="2999"/>
    <n v="0.5"/>
    <n v="4.0999999999999996"/>
    <x v="0"/>
    <n v="25262"/>
    <n v="75760738"/>
    <s v="&gt;500"/>
    <n v="103574.2"/>
    <n v="25266.1"/>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418"/>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444"/>
    <x v="430"/>
    <x v="0"/>
    <n v="2499"/>
    <n v="3999"/>
    <n v="0.38"/>
    <n v="4.4000000000000004"/>
    <x v="0"/>
    <n v="12679"/>
    <n v="50703321"/>
    <s v="&gt;500"/>
    <n v="55787.600000000006"/>
    <n v="12683.4"/>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419"/>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
    <s v="https://m.media-amazon.com/images/I/41VDUqScJFL._SX300_SY300_QL70_FMwebp_.jpg"/>
    <s v="https://www.amazon.in/TP-Link-Archer-A6-Wireless-Internet/dp/B07W9KYT62/ref=sr_1_415?qid=1672903016&amp;s=computers&amp;sr=1-415"/>
  </r>
  <r>
    <x v="445"/>
    <x v="431"/>
    <x v="1"/>
    <n v="20999"/>
    <n v="29990"/>
    <n v="0.3"/>
    <n v="4.3"/>
    <x v="0"/>
    <n v="9499"/>
    <n v="284875010"/>
    <s v="&gt;500"/>
    <n v="40845.699999999997"/>
    <n v="9503.2999999999993"/>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420"/>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
    <s v="https://m.media-amazon.com/images/I/41XtHlbmOHL._SX300_SY300_QL70_ML2_.jpg"/>
    <s v="https://www.amazon.in/iQOO-Storage-Snapdragon-FlashCharge-Brightness/dp/B07WDK3ZS2/ref=sr_1_126?qid=1672895777&amp;s=electronics&amp;sr=1-126"/>
  </r>
  <r>
    <x v="446"/>
    <x v="432"/>
    <x v="1"/>
    <n v="15499"/>
    <n v="18999"/>
    <n v="0.18"/>
    <n v="4.0999999999999996"/>
    <x v="0"/>
    <n v="19252"/>
    <n v="365768748"/>
    <s v="&gt;500"/>
    <n v="78933.2"/>
    <n v="19256.099999999999"/>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421"/>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
    <s v="https://m.media-amazon.com/images/I/41Yylo75u7L._SX300_SY300_QL70_ML2_.jpg"/>
    <s v="https://www.amazon.in/iQOO-Storage-Snapdragon-Purchased-Separately/dp/B07WDK3ZS6/ref=sr_1_108?qid=1672895777&amp;s=electronics&amp;sr=1-108"/>
  </r>
  <r>
    <x v="447"/>
    <x v="433"/>
    <x v="1"/>
    <n v="28999"/>
    <n v="34999"/>
    <n v="0.17"/>
    <n v="4.4000000000000004"/>
    <x v="0"/>
    <n v="20311"/>
    <n v="710864689"/>
    <s v="&gt;500"/>
    <n v="89368.400000000009"/>
    <n v="20315.40000000000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422"/>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
    <s v="https://m.media-amazon.com/images/I/51DLLa8HNWL._SX300_SY300_QL70_ML2_.jpg"/>
    <s v="https://www.amazon.in/iQOO-128GB-Storage-Snapdragon%C2%AE-FlashCharge/dp/B07WDKLDRX/ref=sr_1_63?qid=1672895762&amp;s=electronics&amp;sr=1-63"/>
  </r>
  <r>
    <x v="448"/>
    <x v="434"/>
    <x v="1"/>
    <n v="13999"/>
    <n v="19999"/>
    <n v="0.3"/>
    <n v="4.0999999999999996"/>
    <x v="0"/>
    <n v="19252"/>
    <n v="385020748"/>
    <s v="&gt;500"/>
    <n v="78933.2"/>
    <n v="19256.099999999999"/>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421"/>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
    <s v="https://m.media-amazon.com/images/I/41iVkyHeTUL._SX300_SY300_QL70_ML2_.jpg"/>
    <s v="https://www.amazon.in/iQOO-Lumina-Blue-128GB-Storage/dp/B07WDKLRM4/ref=sr_1_70?qid=1672895762&amp;s=electronics&amp;sr=1-70"/>
  </r>
  <r>
    <x v="449"/>
    <x v="431"/>
    <x v="1"/>
    <n v="19999"/>
    <n v="27990"/>
    <n v="0.28999999999999998"/>
    <n v="4.3"/>
    <x v="0"/>
    <n v="9499"/>
    <n v="265877010"/>
    <s v="&gt;500"/>
    <n v="40845.699999999997"/>
    <n v="9503.2999999999993"/>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420"/>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
    <s v="https://m.media-amazon.com/images/I/41XtHlbmOHL._SX300_SY300_QL70_ML2_.jpg"/>
    <s v="https://www.amazon.in/iQOO-Storage-Snapdragon-FlashCharge-Brightness/dp/B07WFPMGQQ/ref=sr_1_198?qid=1672895806&amp;s=electronics&amp;sr=1-198"/>
  </r>
  <r>
    <x v="450"/>
    <x v="435"/>
    <x v="1"/>
    <n v="349"/>
    <n v="1299"/>
    <n v="0.73"/>
    <n v="4"/>
    <x v="1"/>
    <n v="14282"/>
    <n v="18552318"/>
    <s v="&gt;500"/>
    <n v="57128"/>
    <n v="14286"/>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423"/>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451"/>
    <x v="436"/>
    <x v="1"/>
    <n v="16499"/>
    <n v="20999"/>
    <n v="0.21"/>
    <n v="4"/>
    <x v="1"/>
    <n v="21350"/>
    <n v="448328650"/>
    <s v="&gt;500"/>
    <n v="85400"/>
    <n v="21354"/>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424"/>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452"/>
    <x v="437"/>
    <x v="2"/>
    <n v="899"/>
    <n v="1249"/>
    <n v="0.28000000000000003"/>
    <n v="3.9"/>
    <x v="1"/>
    <n v="17424"/>
    <n v="21762576"/>
    <s v="&gt;500"/>
    <n v="67953.599999999991"/>
    <n v="17427.900000000001"/>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425"/>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453"/>
    <x v="438"/>
    <x v="1"/>
    <n v="15499"/>
    <n v="20999"/>
    <n v="0.26"/>
    <n v="4.0999999999999996"/>
    <x v="0"/>
    <n v="19253"/>
    <n v="404293747"/>
    <s v="&gt;500"/>
    <n v="78937.299999999988"/>
    <n v="19257.099999999999"/>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421"/>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
    <s v="https://m.media-amazon.com/images/I/41Lif4YWC2L._SX300_SY300_QL70_ML2_.jpg"/>
    <s v="https://www.amazon.in/iQOO-Raven-Black-128GB-Storage/dp/B07WGPKMP5/ref=sr_1_175?qid=1672895799&amp;s=electronics&amp;sr=1-175"/>
  </r>
  <r>
    <x v="454"/>
    <x v="438"/>
    <x v="1"/>
    <n v="13999"/>
    <n v="19999"/>
    <n v="0.3"/>
    <n v="4.0999999999999996"/>
    <x v="0"/>
    <n v="19252"/>
    <n v="385020748"/>
    <s v="&gt;500"/>
    <n v="78933.2"/>
    <n v="19256.099999999999"/>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421"/>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
    <s v="https://m.media-amazon.com/images/I/41Lif4YWC2L._SX300_SY300_QL70_ML2_.jpg"/>
    <s v="https://www.amazon.in/iQOO-Raven-Black-128GB-Storage/dp/B07WGPKTS4/ref=sr_1_118?qid=1672895777&amp;s=electronics&amp;sr=1-118"/>
  </r>
  <r>
    <x v="455"/>
    <x v="436"/>
    <x v="1"/>
    <n v="17999"/>
    <n v="21990"/>
    <n v="0.18"/>
    <n v="4"/>
    <x v="1"/>
    <n v="21350"/>
    <n v="469486500"/>
    <s v="&gt;500"/>
    <n v="85400"/>
    <n v="21354"/>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424"/>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456"/>
    <x v="434"/>
    <x v="1"/>
    <n v="15499"/>
    <n v="20999"/>
    <n v="0.26"/>
    <n v="4.0999999999999996"/>
    <x v="0"/>
    <n v="19252"/>
    <n v="404272748"/>
    <s v="&gt;500"/>
    <n v="78933.2"/>
    <n v="19256.099999999999"/>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421"/>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
    <s v="https://m.media-amazon.com/images/I/41iVkyHeTUL._SX300_SY300_QL70_ML2_.jpg"/>
    <s v="https://www.amazon.in/iQOO-Lumina-Blue-128GB-Storage/dp/B07WHQWXL7/ref=sr_1_107?qid=1672895777&amp;s=electronics&amp;sr=1-107"/>
  </r>
  <r>
    <x v="457"/>
    <x v="439"/>
    <x v="1"/>
    <n v="29990"/>
    <n v="39990"/>
    <n v="0.25"/>
    <n v="4.3"/>
    <x v="0"/>
    <n v="8399"/>
    <n v="335876010"/>
    <s v="&gt;500"/>
    <n v="36115.699999999997"/>
    <n v="8403.2999999999993"/>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426"/>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
    <s v="https://m.media-amazon.com/images/I/41UwKwpK40L._SX300_SY300_QL70_ML2_.jpg"/>
    <s v="https://www.amazon.in/iQOO-Sunset-Storage-Qualcomm-Snapdragon/dp/B07WHS7MZ1/ref=sr_1_336?qid=1672895842&amp;s=electronics&amp;sr=1-336"/>
  </r>
  <r>
    <x v="458"/>
    <x v="440"/>
    <x v="1"/>
    <n v="20999"/>
    <n v="29990"/>
    <n v="0.3"/>
    <n v="4.3"/>
    <x v="0"/>
    <n v="9499"/>
    <n v="284875010"/>
    <s v="&gt;500"/>
    <n v="40845.699999999997"/>
    <n v="9503.2999999999993"/>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420"/>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
    <s v="https://m.media-amazon.com/images/I/41XUW74HLlL._SX300_SY300_QL70_ML2_.jpg"/>
    <s v="https://www.amazon.in/iQOO-Phantom-Snapdragon-FlashCharge-Brightness/dp/B07WHSJXLF/ref=sr_1_192?qid=1672895799&amp;s=electronics&amp;sr=1-192"/>
  </r>
  <r>
    <x v="459"/>
    <x v="441"/>
    <x v="1"/>
    <n v="15499"/>
    <n v="18999"/>
    <n v="0.18"/>
    <n v="4.0999999999999996"/>
    <x v="0"/>
    <n v="19252"/>
    <n v="365768748"/>
    <s v="&gt;500"/>
    <n v="78933.2"/>
    <n v="19256.099999999999"/>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421"/>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
    <s v="https://m.media-amazon.com/images/I/4105IiC5tDL._SX300_SY300_QL70_ML2_.jpg"/>
    <s v="https://www.amazon.in/iQOO-Stellar-Snapdragon-Purchased-Separately/dp/B07WJV6P1R/ref=sr_1_47?qid=1672895755&amp;s=electronics&amp;sr=1-47"/>
  </r>
  <r>
    <x v="460"/>
    <x v="442"/>
    <x v="1"/>
    <n v="16499"/>
    <n v="20990"/>
    <n v="0.21"/>
    <n v="4"/>
    <x v="1"/>
    <n v="21350"/>
    <n v="448136500"/>
    <s v="&gt;500"/>
    <n v="85400"/>
    <n v="21354"/>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424"/>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61"/>
    <x v="443"/>
    <x v="2"/>
    <n v="699"/>
    <n v="1345"/>
    <n v="0.48"/>
    <n v="3.9"/>
    <x v="1"/>
    <n v="8446"/>
    <n v="11359870"/>
    <s v="&gt;500"/>
    <n v="32939.4"/>
    <n v="8449.9"/>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427"/>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
    <s v="https://m.media-amazon.com/images/W/WEBP_402378-T2/images/I/31na34LxwmL._SX300_SY300_QL70_FMwebp_.jpg"/>
    <s v="https://www.amazon.in/Pigeon-stovekraft-Amaze-Plus-1-8/dp/B07WJXCTG9/ref=sr_1_159?qid=1672923598&amp;s=kitchen&amp;sr=1-159"/>
  </r>
  <r>
    <x v="462"/>
    <x v="444"/>
    <x v="2"/>
    <n v="2088"/>
    <n v="5550"/>
    <n v="0.62"/>
    <n v="4"/>
    <x v="1"/>
    <n v="5292"/>
    <n v="29370600"/>
    <s v="&gt;500"/>
    <n v="21168"/>
    <n v="5296"/>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428"/>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
    <s v="https://m.media-amazon.com/images/W/WEBP_402378-T2/images/I/31TKp-ARDUL._SX300_SY300_QL70_FMwebp_.jpg"/>
    <s v="https://www.amazon.in/Lifelong-Flash-Instant-Heater-Certified/dp/B07WKB69RS/ref=sr_1_149?qid=1672923598&amp;s=kitchen&amp;sr=1-149"/>
  </r>
  <r>
    <x v="463"/>
    <x v="445"/>
    <x v="7"/>
    <n v="425"/>
    <n v="999"/>
    <n v="0.56999999999999995"/>
    <n v="4"/>
    <x v="1"/>
    <n v="2581"/>
    <n v="2578419"/>
    <s v="&gt;500"/>
    <n v="10324"/>
    <n v="2585"/>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429"/>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464"/>
    <x v="446"/>
    <x v="2"/>
    <n v="649"/>
    <n v="1245"/>
    <n v="0.48"/>
    <n v="3.9"/>
    <x v="1"/>
    <n v="123365"/>
    <n v="153589425"/>
    <s v="&gt;500"/>
    <n v="481123.5"/>
    <n v="123368.9"/>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430"/>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
    <s v="https://m.media-amazon.com/images/W/WEBP_402378-T1/images/I/31na34LxwmL._SX300_SY300_QL70_FMwebp_.jpg"/>
    <s v="https://www.amazon.in/Pigeon-Amaze-Plus-1-5-Ltr/dp/B07WMS7TWB/ref=sr_1_5?qid=1672923591&amp;s=kitchen&amp;sr=1-5"/>
  </r>
  <r>
    <x v="465"/>
    <x v="447"/>
    <x v="2"/>
    <n v="1260"/>
    <n v="1699"/>
    <n v="0.26"/>
    <n v="4.2"/>
    <x v="0"/>
    <n v="2891"/>
    <n v="4911809"/>
    <s v="&gt;500"/>
    <n v="12142.2"/>
    <n v="2895.2"/>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431"/>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
    <s v="https://m.media-amazon.com/images/I/41NW-vJum5L._SX300_SY300_QL70_FMwebp_.jpg"/>
    <s v="https://www.amazon.in/Agaro-Esteem-Multi-Kettle-1-2/dp/B07WNK1FFN/ref=sr_1_56?qid=1672923593&amp;s=kitchen&amp;sr=1-56"/>
  </r>
  <r>
    <x v="466"/>
    <x v="448"/>
    <x v="2"/>
    <n v="3299"/>
    <n v="4995"/>
    <n v="0.34"/>
    <n v="3.8"/>
    <x v="1"/>
    <n v="1393"/>
    <n v="6958035"/>
    <s v="&gt;500"/>
    <n v="5293.4"/>
    <n v="1396.8"/>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432"/>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
    <s v="https://m.media-amazon.com/images/I/41CsMm+ZCgL._SY300_SX300_.jpg"/>
    <s v="https://www.amazon.in/BXGS1501IN-Handheld-Portable-Garment-Steamer/dp/B07WVQG8WZ/ref=sr_1_260?qid=1672923605&amp;s=kitchen&amp;sr=1-260"/>
  </r>
  <r>
    <x v="467"/>
    <x v="449"/>
    <x v="0"/>
    <n v="1490"/>
    <n v="2295"/>
    <n v="0.35"/>
    <n v="4.5999999999999996"/>
    <x v="0"/>
    <n v="10652"/>
    <n v="24446340"/>
    <s v="&gt;500"/>
    <n v="48999.199999999997"/>
    <n v="10656.6"/>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433"/>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
    <s v="https://m.media-amazon.com/images/I/31DstM4dQ8L._SX300_SY300_QL70_FMwebp_.jpg"/>
    <s v="https://www.amazon.in/Logitech-Pebble-M350-Wireless-Bluetooth/dp/B07X2L5Z8C/ref=sr_1_295?qid=1672903010&amp;s=computers&amp;sr=1-295"/>
  </r>
  <r>
    <x v="468"/>
    <x v="450"/>
    <x v="1"/>
    <n v="900"/>
    <n v="2499"/>
    <n v="0.64"/>
    <n v="4"/>
    <x v="1"/>
    <n v="36384"/>
    <n v="90923616"/>
    <s v="&gt;500"/>
    <n v="145536"/>
    <n v="36388"/>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434"/>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469"/>
    <x v="451"/>
    <x v="0"/>
    <n v="349"/>
    <n v="1499"/>
    <n v="0.77"/>
    <n v="4.3"/>
    <x v="0"/>
    <n v="24791"/>
    <n v="37161709"/>
    <s v="&gt;500"/>
    <n v="106601.29999999999"/>
    <n v="24795.3"/>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435"/>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470"/>
    <x v="452"/>
    <x v="1"/>
    <n v="1679"/>
    <n v="1999"/>
    <n v="0.16"/>
    <n v="4.0999999999999996"/>
    <x v="0"/>
    <n v="72563"/>
    <n v="145053437"/>
    <s v="&gt;500"/>
    <n v="297508.3"/>
    <n v="72567.100000000006"/>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436"/>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s v="https://m.media-amazon.com/images/I/41ZCYvl4noL._SX300_SY300_QL70_FMwebp_.jpg"/>
    <s v="https://www.amazon.in/realme-RMA108-Realme-Buds-Wireless/dp/B07XJWTYM2/ref=sr_1_387?qid=1672903014&amp;s=computers&amp;sr=1-387"/>
  </r>
  <r>
    <x v="471"/>
    <x v="453"/>
    <x v="0"/>
    <n v="333"/>
    <n v="999"/>
    <n v="0.67"/>
    <n v="3.3"/>
    <x v="1"/>
    <n v="9792"/>
    <n v="9782208"/>
    <s v="&gt;500"/>
    <n v="32313.599999999999"/>
    <n v="9795.2999999999993"/>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437"/>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72"/>
    <x v="454"/>
    <x v="0"/>
    <n v="899"/>
    <n v="1900"/>
    <n v="0.53"/>
    <n v="4.4000000000000004"/>
    <x v="0"/>
    <n v="13552"/>
    <n v="25748800"/>
    <s v="&gt;500"/>
    <n v="59628.800000000003"/>
    <n v="13556.4"/>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438"/>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
    <s v="https://m.media-amazon.com/images/I/3183iGEWksL._SX300_SY300_QL70_FMwebp_.jpg"/>
    <s v="https://www.amazon.in/AmazonBasics-Apple-Certified-Lightning-Charging/dp/B07XLCFSSN/ref=sr_1_40?qid=1672909125&amp;s=electronics&amp;sr=1-40"/>
  </r>
  <r>
    <x v="473"/>
    <x v="455"/>
    <x v="1"/>
    <n v="2499"/>
    <n v="3299"/>
    <n v="0.24"/>
    <n v="4.2"/>
    <x v="0"/>
    <n v="93112"/>
    <n v="307176488"/>
    <s v="&gt;500"/>
    <n v="391070.4"/>
    <n v="93116.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439"/>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
    <s v="https://m.media-amazon.com/images/I/31pcbVy11RL._SX300_SY300_QL70_FMwebp_.jpg"/>
    <s v="https://www.amazon.in/TP-Link-Wireless-Security-Tapo-C200/dp/B07XLML2YS/ref=sr_1_146?qid=1672903002&amp;s=computers&amp;sr=1-146"/>
  </r>
  <r>
    <x v="474"/>
    <x v="456"/>
    <x v="2"/>
    <n v="1190"/>
    <n v="2550"/>
    <n v="0.53"/>
    <n v="3.8"/>
    <x v="1"/>
    <n v="1181"/>
    <n v="3011550"/>
    <s v="&gt;500"/>
    <n v="4487.8"/>
    <n v="1184.8"/>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440"/>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475"/>
    <x v="457"/>
    <x v="2"/>
    <n v="1745"/>
    <n v="2400"/>
    <n v="0.27"/>
    <n v="4.2"/>
    <x v="0"/>
    <n v="14160"/>
    <n v="33984000"/>
    <s v="&gt;500"/>
    <n v="59472"/>
    <n v="14164.2"/>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441"/>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476"/>
    <x v="458"/>
    <x v="2"/>
    <n v="6525"/>
    <n v="8820"/>
    <n v="0.26"/>
    <n v="4.5"/>
    <x v="0"/>
    <n v="5137"/>
    <n v="45308340"/>
    <s v="&gt;500"/>
    <n v="23116.5"/>
    <n v="5141.5"/>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442"/>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
    <s v="https://m.media-amazon.com/images/I/41yPeG8kXxL._SX300_SY300_QL70_FMwebp_.jpg"/>
    <s v="https://www.amazon.in/Plastic-Powermatic-Jar-Juicer-Grinder-Chutney/dp/B07Y9PY6Y1/ref=sr_1_307?qid=1672923607&amp;s=kitchen&amp;sr=1-307"/>
  </r>
  <r>
    <x v="477"/>
    <x v="459"/>
    <x v="2"/>
    <n v="8199"/>
    <n v="16000"/>
    <n v="0.49"/>
    <n v="3.9"/>
    <x v="1"/>
    <n v="18497"/>
    <n v="295952000"/>
    <s v="&gt;500"/>
    <n v="72138.3"/>
    <n v="18500.900000000001"/>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443"/>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
    <s v="https://m.media-amazon.com/images/I/31Gulp0B-0L._SX300_SY300_QL70_FMwebp_.jpg"/>
    <s v="https://www.amazon.in/Eureka-Forbes-Amaze-RO-MTDS/dp/B07YC8JHMB/ref=sr_1_223?qid=1672923603&amp;s=kitchen&amp;sr=1-223"/>
  </r>
  <r>
    <x v="478"/>
    <x v="460"/>
    <x v="2"/>
    <n v="1999"/>
    <n v="3300"/>
    <n v="0.39"/>
    <n v="4.2"/>
    <x v="0"/>
    <n v="780"/>
    <n v="2574000"/>
    <s v="&gt;500"/>
    <n v="3276"/>
    <n v="784.2"/>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444"/>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479"/>
    <x v="461"/>
    <x v="1"/>
    <n v="2299"/>
    <n v="7500"/>
    <n v="0.69"/>
    <n v="4.0999999999999996"/>
    <x v="0"/>
    <n v="5554"/>
    <n v="41655000"/>
    <s v="&gt;500"/>
    <n v="22771.399999999998"/>
    <n v="5558.1"/>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445"/>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
    <s v="https://m.media-amazon.com/images/I/31Yg8KP64NL._SX300_SY300_QL70_FMwebp_.jpg"/>
    <s v="https://www.amazon.in/Imou-Security-Advanced-Surveillance-Detection/dp/B07YFWVRCM/ref=sr_1_433?qid=1672903017&amp;s=computers&amp;sr=1-433"/>
  </r>
  <r>
    <x v="480"/>
    <x v="462"/>
    <x v="0"/>
    <n v="549"/>
    <n v="999"/>
    <n v="0.45"/>
    <n v="4.3"/>
    <x v="0"/>
    <n v="7758"/>
    <n v="7750242"/>
    <s v="&gt;500"/>
    <n v="33359.4"/>
    <n v="7762.3"/>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446"/>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481"/>
    <x v="463"/>
    <x v="0"/>
    <n v="549"/>
    <n v="2499"/>
    <n v="0.78"/>
    <n v="4.3"/>
    <x v="0"/>
    <n v="5556"/>
    <n v="13884444"/>
    <s v="&gt;500"/>
    <n v="23890.799999999999"/>
    <n v="5560.3"/>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447"/>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82"/>
    <x v="464"/>
    <x v="1"/>
    <n v="549"/>
    <n v="999"/>
    <n v="0.45"/>
    <n v="3.9"/>
    <x v="1"/>
    <n v="64705"/>
    <n v="64640295"/>
    <s v="&gt;500"/>
    <n v="252349.5"/>
    <n v="64708.9"/>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448"/>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
    <s v="https://m.media-amazon.com/images/I/41goRo3UXhL._SX300_SY300_QL70_FMwebp_.jpg"/>
    <s v="https://www.amazon.in/Zebronics-Zeb-County-Bluetooth-Speaker-Function/dp/B07YNTJ8ZM/ref=sr_1_138?qid=1672903001&amp;s=computers&amp;sr=1-138"/>
  </r>
  <r>
    <x v="483"/>
    <x v="465"/>
    <x v="2"/>
    <n v="299"/>
    <n v="595"/>
    <n v="0.5"/>
    <n v="4"/>
    <x v="1"/>
    <n v="314"/>
    <n v="186830"/>
    <s v="&gt;500"/>
    <n v="1256"/>
    <n v="318"/>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449"/>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484"/>
    <x v="466"/>
    <x v="2"/>
    <n v="1199"/>
    <n v="2000"/>
    <n v="0.4"/>
    <n v="4"/>
    <x v="1"/>
    <n v="14030"/>
    <n v="28060000"/>
    <s v="&gt;500"/>
    <n v="56120"/>
    <n v="14034"/>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450"/>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485"/>
    <x v="467"/>
    <x v="2"/>
    <n v="645"/>
    <n v="1100"/>
    <n v="0.41"/>
    <n v="4"/>
    <x v="1"/>
    <n v="3271"/>
    <n v="3598100"/>
    <s v="&gt;500"/>
    <n v="13084"/>
    <n v="3275"/>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451"/>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486"/>
    <x v="468"/>
    <x v="0"/>
    <n v="499"/>
    <n v="1299"/>
    <n v="0.62"/>
    <n v="4.3"/>
    <x v="0"/>
    <n v="30411"/>
    <n v="39503889"/>
    <s v="&gt;500"/>
    <n v="130767.29999999999"/>
    <n v="30415.3"/>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452"/>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487"/>
    <x v="469"/>
    <x v="0"/>
    <n v="599"/>
    <n v="999"/>
    <n v="0.4"/>
    <n v="4"/>
    <x v="1"/>
    <n v="7601"/>
    <n v="7593399"/>
    <s v="&gt;500"/>
    <n v="30404"/>
    <n v="7605"/>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453"/>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
    <s v="https://m.media-amazon.com/images/I/31yI+SWuRzL._SY300_SX300_.jpg"/>
    <s v="https://www.amazon.in/Zebronics-ZEB-NC3300-Powered-Laptop-Cooling/dp/B07YWS9SP9/ref=sr_1_326?qid=1672903011&amp;s=computers&amp;sr=1-326"/>
  </r>
  <r>
    <x v="488"/>
    <x v="470"/>
    <x v="1"/>
    <n v="1499"/>
    <n v="4999"/>
    <n v="0.7"/>
    <n v="4"/>
    <x v="1"/>
    <n v="92588"/>
    <n v="462847412"/>
    <s v="&gt;500"/>
    <n v="370352"/>
    <n v="9259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454"/>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489"/>
    <x v="471"/>
    <x v="1"/>
    <n v="1249"/>
    <n v="2299"/>
    <n v="0.46"/>
    <n v="4.3"/>
    <x v="0"/>
    <n v="7636"/>
    <n v="17555164"/>
    <s v="&gt;500"/>
    <n v="32834.799999999996"/>
    <n v="7640.3"/>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455"/>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
    <s v="https://m.media-amazon.com/images/I/31J3pwT7i4L._SY300_SX300_QL70_FMwebp_.jpg"/>
    <s v="https://www.amazon.in/TATASKY-Connection-Month-Basic-Installation/dp/B07YZG8PPY/ref=sr_1_245?qid=1672909136&amp;s=electronics&amp;sr=1-245"/>
  </r>
  <r>
    <x v="490"/>
    <x v="472"/>
    <x v="0"/>
    <n v="449"/>
    <n v="999"/>
    <n v="0.55000000000000004"/>
    <n v="4.4000000000000004"/>
    <x v="0"/>
    <n v="9940"/>
    <n v="9930060"/>
    <s v="&gt;500"/>
    <n v="43736"/>
    <n v="9944.4"/>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456"/>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491"/>
    <x v="473"/>
    <x v="0"/>
    <n v="449"/>
    <n v="999"/>
    <n v="0.55000000000000004"/>
    <n v="4.3"/>
    <x v="0"/>
    <n v="11330"/>
    <n v="11318670"/>
    <s v="&gt;500"/>
    <n v="48719"/>
    <n v="11334.3"/>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457"/>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492"/>
    <x v="474"/>
    <x v="0"/>
    <n v="449"/>
    <n v="999"/>
    <n v="0.55000000000000004"/>
    <n v="4.3"/>
    <x v="0"/>
    <n v="9701"/>
    <n v="9691299"/>
    <s v="&gt;500"/>
    <n v="41714.299999999996"/>
    <n v="9705.2999999999993"/>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458"/>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
    <s v="https://m.media-amazon.com/images/W/WEBP_402378-T1/images/I/31A6Arm+F7L._SY300_SX300_.jpg"/>
    <s v="https://www.amazon.in/AirCase-14-Inch-MacBook-Protective-Neoprene/dp/B07Z1Z77ZZ/ref=sr_1_380?qid=1672903013&amp;s=computers&amp;sr=1-380"/>
  </r>
  <r>
    <x v="493"/>
    <x v="475"/>
    <x v="0"/>
    <n v="399"/>
    <n v="1499"/>
    <n v="0.73"/>
    <n v="4.0999999999999996"/>
    <x v="0"/>
    <n v="5730"/>
    <n v="8589270"/>
    <s v="&gt;500"/>
    <n v="23492.999999999996"/>
    <n v="5734.1"/>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459"/>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494"/>
    <x v="476"/>
    <x v="2"/>
    <n v="5499"/>
    <n v="9999"/>
    <n v="0.45"/>
    <n v="3.8"/>
    <x v="1"/>
    <n v="4353"/>
    <n v="43525647"/>
    <s v="&gt;500"/>
    <n v="16541.399999999998"/>
    <n v="4356.8"/>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460"/>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495"/>
    <x v="477"/>
    <x v="0"/>
    <n v="549"/>
    <n v="1499"/>
    <n v="0.63"/>
    <n v="4.3"/>
    <x v="0"/>
    <n v="11006"/>
    <n v="16497994"/>
    <s v="&gt;500"/>
    <n v="47325.799999999996"/>
    <n v="11010.3"/>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461"/>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
    <s v="https://m.media-amazon.com/images/W/WEBP_402378-T1/images/I/31bMTTJF1xL._SY300_SX300_QL70_FMwebp_.jpg"/>
    <s v="https://www.amazon.in/ProElite-Smart-Generation-Stylus-Translucent/dp/B07Z53L5QL/ref=sr_1_289?qid=1672903010&amp;s=computers&amp;sr=1-289"/>
  </r>
  <r>
    <x v="496"/>
    <x v="478"/>
    <x v="2"/>
    <n v="1099"/>
    <n v="1990"/>
    <n v="0.45"/>
    <n v="3.9"/>
    <x v="1"/>
    <n v="5911"/>
    <n v="11762890"/>
    <s v="&gt;500"/>
    <n v="23052.899999999998"/>
    <n v="5914.9"/>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462"/>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497"/>
    <x v="479"/>
    <x v="0"/>
    <n v="1499"/>
    <n v="2999"/>
    <n v="0.5"/>
    <n v="4.5"/>
    <x v="0"/>
    <n v="8656"/>
    <n v="25959344"/>
    <s v="&gt;500"/>
    <n v="38952"/>
    <n v="8660.5"/>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463"/>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
    <s v="https://m.media-amazon.com/images/W/WEBP_402378-T2/images/I/31VtFl2O33L._SX300_SY300_QL70_FMwebp_.jpg"/>
    <s v="https://www.amazon.in/Cuzor-Router-Switching-Moisture-Resistant/dp/B07ZKD8T1Q/ref=sr_1_246?qid=1672903007&amp;s=computers&amp;sr=1-246"/>
  </r>
  <r>
    <x v="498"/>
    <x v="480"/>
    <x v="1"/>
    <n v="239"/>
    <n v="699"/>
    <n v="0.66"/>
    <n v="4.4000000000000004"/>
    <x v="0"/>
    <n v="2640"/>
    <n v="1845360"/>
    <s v="&gt;500"/>
    <n v="11616.000000000002"/>
    <n v="2644.4"/>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464"/>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499"/>
    <x v="481"/>
    <x v="2"/>
    <n v="9970"/>
    <n v="12999"/>
    <n v="0.23"/>
    <n v="4.3"/>
    <x v="0"/>
    <n v="4049"/>
    <n v="52632951"/>
    <s v="&gt;500"/>
    <n v="17410.7"/>
    <n v="4053.3"/>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465"/>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
    <s v="https://m.media-amazon.com/images/W/WEBP_402378-T2/images/I/41Mktp5hVIL._SX300_SY300_QL70_FMwebp_.jpg"/>
    <s v="https://www.amazon.in/Mi-Purifier-Filter-Smart-Connectivity/dp/B0811VCGL5/ref=sr_1_182?qid=1672923600&amp;s=kitchen&amp;sr=1-182"/>
  </r>
  <r>
    <x v="500"/>
    <x v="482"/>
    <x v="2"/>
    <n v="351"/>
    <n v="1099"/>
    <n v="0.68"/>
    <n v="3.7"/>
    <x v="1"/>
    <n v="1470"/>
    <n v="1615530"/>
    <s v="&gt;500"/>
    <n v="5439"/>
    <n v="1473.7"/>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466"/>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501"/>
    <x v="482"/>
    <x v="2"/>
    <n v="351"/>
    <n v="999"/>
    <n v="0.65"/>
    <n v="4"/>
    <x v="1"/>
    <n v="5380"/>
    <n v="5374620"/>
    <s v="&gt;500"/>
    <n v="21520"/>
    <n v="5384"/>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467"/>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502"/>
    <x v="483"/>
    <x v="1"/>
    <n v="899"/>
    <n v="1199"/>
    <n v="0.25"/>
    <n v="3.8"/>
    <x v="1"/>
    <n v="10751"/>
    <n v="12890449"/>
    <s v="&gt;500"/>
    <n v="40853.799999999996"/>
    <n v="10754.8"/>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468"/>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
    <s v="https://m.media-amazon.com/images/I/31c2Mxy32-L._SX300_SY300_QL70_FMwebp_.jpg"/>
    <s v="https://www.amazon.in/Zebronics-Zeb-Vita-Portable-Speaker-Bluetooth/dp/B0814ZY6FP/ref=sr_1_352?qid=1672903012&amp;s=computers&amp;sr=1-352"/>
  </r>
  <r>
    <x v="503"/>
    <x v="484"/>
    <x v="0"/>
    <n v="399"/>
    <n v="549"/>
    <n v="0.27"/>
    <n v="4.4000000000000004"/>
    <x v="0"/>
    <n v="18139"/>
    <n v="9958311"/>
    <s v="&gt;500"/>
    <n v="79811.600000000006"/>
    <n v="18143.40000000000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469"/>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
    <s v="https://m.media-amazon.com/images/W/WEBP_402378-T1/images/I/41I-azRJBLL._SX300_SY300_QL70_FMwebp_.jpg"/>
    <s v="https://www.amazon.in/Zebronics-Zeb-Transformer-M-Optical-Gaming-Effect/dp/B0819HZPXL/ref=sr_1_71?qid=1672902997&amp;s=computers&amp;sr=1-71"/>
  </r>
  <r>
    <x v="504"/>
    <x v="485"/>
    <x v="0"/>
    <n v="1109"/>
    <n v="2800"/>
    <n v="0.6"/>
    <n v="4.3"/>
    <x v="0"/>
    <n v="53464"/>
    <n v="149699200"/>
    <s v="&gt;500"/>
    <n v="229895.19999999998"/>
    <n v="53468.3"/>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470"/>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
    <s v="https://m.media-amazon.com/images/W/WEBP_402378-T1/images/I/410l0pKc2OL._SX300_SY300_QL70_FMwebp_.jpg"/>
    <s v="https://www.amazon.in/SanDisk-Ultra-Drive-Pendrive-Mobile/dp/B0819ZZK5K/ref=sr_1_99?qid=1672903000&amp;s=computers&amp;sr=1-99"/>
  </r>
  <r>
    <x v="505"/>
    <x v="486"/>
    <x v="2"/>
    <n v="1049"/>
    <n v="2499"/>
    <n v="0.57999999999999996"/>
    <n v="3.7"/>
    <x v="1"/>
    <n v="638"/>
    <n v="1594362"/>
    <s v="&gt;500"/>
    <n v="2360.6"/>
    <n v="641.70000000000005"/>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471"/>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506"/>
    <x v="487"/>
    <x v="0"/>
    <n v="339"/>
    <n v="999"/>
    <n v="0.66"/>
    <n v="4.3"/>
    <x v="0"/>
    <n v="6255"/>
    <n v="6248745"/>
    <s v="&gt;500"/>
    <n v="26896.5"/>
    <n v="6259.3"/>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47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
    <s v="https://m.media-amazon.com/images/I/41-NYo+m0JL._SY300_SX300_.jpg"/>
    <s v="https://www.amazon.in/Wayona-Braided-Charging-Samsung-Galaxy/dp/B081FG1QYX/ref=sr_1_180?qid=1672909133&amp;s=electronics&amp;sr=1-180"/>
  </r>
  <r>
    <x v="507"/>
    <x v="488"/>
    <x v="0"/>
    <n v="339"/>
    <n v="999"/>
    <n v="0.66"/>
    <n v="4.3"/>
    <x v="0"/>
    <n v="6255"/>
    <n v="6248745"/>
    <s v="&gt;500"/>
    <n v="26896.5"/>
    <n v="6259.3"/>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47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
    <s v="https://m.media-amazon.com/images/I/41etMsrKqTL._SX300_SY300_QL70_FMwebp_.jpg"/>
    <s v="https://www.amazon.in/Wayona-Braided-Charger-Charging-Samsung/dp/B081FJWN52/ref=sr_1_273?qid=1672909138&amp;s=electronics&amp;sr=1-273"/>
  </r>
  <r>
    <x v="508"/>
    <x v="489"/>
    <x v="1"/>
    <n v="299"/>
    <n v="1199"/>
    <n v="0.75"/>
    <n v="3.9"/>
    <x v="1"/>
    <n v="1193"/>
    <n v="1430407"/>
    <s v="&gt;500"/>
    <n v="4652.7"/>
    <n v="1196.9000000000001"/>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473"/>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509"/>
    <x v="490"/>
    <x v="2"/>
    <n v="369"/>
    <n v="599"/>
    <n v="0.38"/>
    <n v="3.9"/>
    <x v="1"/>
    <n v="82"/>
    <n v="49118"/>
    <s v="&gt;500"/>
    <n v="319.8"/>
    <n v="85.9"/>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474"/>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510"/>
    <x v="491"/>
    <x v="2"/>
    <n v="850"/>
    <n v="1000"/>
    <n v="0.15"/>
    <n v="4.0999999999999996"/>
    <x v="0"/>
    <n v="7619"/>
    <n v="7619000"/>
    <s v="&gt;500"/>
    <n v="31237.899999999998"/>
    <n v="7623.1"/>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475"/>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511"/>
    <x v="492"/>
    <x v="2"/>
    <n v="189"/>
    <n v="299"/>
    <n v="0.37"/>
    <n v="4.2"/>
    <x v="0"/>
    <n v="2737"/>
    <n v="818363"/>
    <s v="200–500"/>
    <n v="11495.4"/>
    <n v="2741.2"/>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476"/>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512"/>
    <x v="493"/>
    <x v="0"/>
    <n v="999"/>
    <n v="1999"/>
    <n v="0.5"/>
    <n v="4.2"/>
    <x v="0"/>
    <n v="27441"/>
    <n v="54854559"/>
    <s v="&gt;500"/>
    <n v="115252.20000000001"/>
    <n v="27445.20000000000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477"/>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
    <s v="https://m.media-amazon.com/images/W/WEBP_402378-T1/images/I/516xGB5Bt+L._SY300_SX300_.jpg"/>
    <s v="https://www.amazon.in/Zinq-Technologies-Cool-Slate-Five/dp/B082FTPRSK/ref=sr_1_233?qid=1672903006&amp;s=computers&amp;sr=1-233"/>
  </r>
  <r>
    <x v="513"/>
    <x v="494"/>
    <x v="2"/>
    <n v="1199"/>
    <n v="1900"/>
    <n v="0.37"/>
    <n v="4"/>
    <x v="1"/>
    <n v="1765"/>
    <n v="3353500"/>
    <s v="&gt;500"/>
    <n v="7060"/>
    <n v="1769"/>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478"/>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514"/>
    <x v="495"/>
    <x v="0"/>
    <n v="249"/>
    <n v="399"/>
    <n v="0.38"/>
    <n v="4"/>
    <x v="1"/>
    <n v="43994"/>
    <n v="17553606"/>
    <s v="200–500"/>
    <n v="175976"/>
    <n v="43998"/>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479"/>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
    <s v="https://m.media-amazon.com/images/I/41d84o5-M-L._SY445_SX342_QL70_FMwebp_.jpg"/>
    <s v="https://www.amazon.in/Ambrane-Unbreakable-Charging-Braided-Cable/dp/B082LSVT4B/ref=sr_1_19?qid=1672909124&amp;s=electronics&amp;sr=1-19"/>
  </r>
  <r>
    <x v="515"/>
    <x v="496"/>
    <x v="0"/>
    <n v="199"/>
    <n v="299"/>
    <n v="0.33"/>
    <n v="4"/>
    <x v="1"/>
    <n v="43994"/>
    <n v="13154206"/>
    <s v="200–500"/>
    <n v="175976"/>
    <n v="43998"/>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479"/>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
    <s v="https://m.media-amazon.com/images/W/WEBP_402378-T2/images/I/31kj3q4SepL._SY445_SX342_QL70_FMwebp_.jpg"/>
    <s v="https://www.amazon.in/Ambrane-Unbreakable-Charging-Braided-Android/dp/B082LZGK39/ref=sr_1_11?qid=1672909124&amp;s=electronics&amp;sr=1-11"/>
  </r>
  <r>
    <x v="516"/>
    <x v="497"/>
    <x v="0"/>
    <n v="689"/>
    <n v="1500"/>
    <n v="0.54"/>
    <n v="4.2"/>
    <x v="0"/>
    <n v="42301"/>
    <n v="63451500"/>
    <s v="&gt;500"/>
    <n v="177664.2"/>
    <n v="42305.2"/>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480"/>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517"/>
    <x v="498"/>
    <x v="0"/>
    <n v="849"/>
    <n v="1809"/>
    <n v="0.53"/>
    <n v="4.3"/>
    <x v="0"/>
    <n v="6547"/>
    <n v="11843523"/>
    <s v="&gt;500"/>
    <n v="28152.1"/>
    <n v="6551.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481"/>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518"/>
    <x v="498"/>
    <x v="0"/>
    <n v="999"/>
    <n v="2100"/>
    <n v="0.52"/>
    <n v="4.5"/>
    <x v="0"/>
    <n v="5492"/>
    <n v="11533200"/>
    <s v="&gt;500"/>
    <n v="24714"/>
    <n v="5496.5"/>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482"/>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519"/>
    <x v="498"/>
    <x v="0"/>
    <n v="799"/>
    <n v="2100"/>
    <n v="0.62"/>
    <n v="4.3"/>
    <x v="0"/>
    <n v="8188"/>
    <n v="17194800"/>
    <s v="&gt;500"/>
    <n v="35208.400000000001"/>
    <n v="8192.2999999999993"/>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83"/>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s v="https://m.media-amazon.com/images/I/31kw1RgU5yL._SX300_SY300_QL70_FMwebp_.jpg"/>
    <s v="https://www.amazon.in/AmazonBasics-Nylon-Braided-Lightning-Cable/dp/B082T6V3DT/ref=sr_1_57?qid=1672909126&amp;s=electronics&amp;sr=1-57"/>
  </r>
  <r>
    <x v="520"/>
    <x v="499"/>
    <x v="2"/>
    <n v="3710"/>
    <n v="4330"/>
    <n v="0.14000000000000001"/>
    <n v="3.7"/>
    <x v="1"/>
    <n v="1662"/>
    <n v="7196460"/>
    <s v="&gt;500"/>
    <n v="6149.4000000000005"/>
    <n v="1665.7"/>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484"/>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521"/>
    <x v="500"/>
    <x v="2"/>
    <n v="1799"/>
    <n v="3595"/>
    <n v="0.5"/>
    <n v="3.8"/>
    <x v="1"/>
    <n v="9791"/>
    <n v="35198645"/>
    <s v="&gt;500"/>
    <n v="37205.799999999996"/>
    <n v="9794.7999999999993"/>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485"/>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522"/>
    <x v="501"/>
    <x v="0"/>
    <n v="349"/>
    <n v="399"/>
    <n v="0.13"/>
    <n v="4.4000000000000004"/>
    <x v="0"/>
    <n v="18757"/>
    <n v="7484043"/>
    <s v="200–500"/>
    <n v="82530.8"/>
    <n v="18761.400000000001"/>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486"/>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523"/>
    <x v="486"/>
    <x v="2"/>
    <n v="1049"/>
    <n v="2499"/>
    <n v="0.57999999999999996"/>
    <n v="3.6"/>
    <x v="1"/>
    <n v="328"/>
    <n v="819672"/>
    <s v="&gt;500"/>
    <n v="1180.8"/>
    <n v="331.6"/>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487"/>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524"/>
    <x v="502"/>
    <x v="2"/>
    <n v="1625"/>
    <n v="2995"/>
    <n v="0.46"/>
    <n v="4.5"/>
    <x v="0"/>
    <n v="23484"/>
    <n v="70334580"/>
    <s v="&gt;500"/>
    <n v="105678"/>
    <n v="23488.5"/>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488"/>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525"/>
    <x v="503"/>
    <x v="1"/>
    <n v="399"/>
    <n v="799"/>
    <n v="0.5"/>
    <n v="4.0999999999999996"/>
    <x v="0"/>
    <n v="1161"/>
    <n v="927639"/>
    <s v="&gt;500"/>
    <n v="4760.0999999999995"/>
    <n v="1165.099999999999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489"/>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
    <s v="https://m.media-amazon.com/images/I/41yMQskyzFL._SX300_SY300_QL70_FMwebp_.jpg"/>
    <s v="https://www.amazon.in/Caprigo-Universal-Monitor-Rotatable-Black-M416/dp/B083GQGT3Z/ref=sr_1_243?qid=1672909136&amp;s=electronics&amp;sr=1-243"/>
  </r>
  <r>
    <x v="526"/>
    <x v="504"/>
    <x v="2"/>
    <n v="199"/>
    <n v="499"/>
    <n v="0.6"/>
    <n v="4"/>
    <x v="1"/>
    <n v="10234"/>
    <n v="5106766"/>
    <s v="200–500"/>
    <n v="40936"/>
    <n v="10238"/>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490"/>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527"/>
    <x v="505"/>
    <x v="2"/>
    <n v="3199"/>
    <n v="5999"/>
    <n v="0.47"/>
    <n v="4"/>
    <x v="1"/>
    <n v="3242"/>
    <n v="19448758"/>
    <s v="&gt;500"/>
    <n v="12968"/>
    <n v="3246"/>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491"/>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528"/>
    <x v="506"/>
    <x v="2"/>
    <n v="799"/>
    <n v="1500"/>
    <n v="0.47"/>
    <n v="4.3"/>
    <x v="0"/>
    <n v="9695"/>
    <n v="14542500"/>
    <s v="&gt;500"/>
    <n v="41688.5"/>
    <n v="9699.2999999999993"/>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492"/>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529"/>
    <x v="507"/>
    <x v="2"/>
    <n v="320"/>
    <n v="799"/>
    <n v="0.6"/>
    <n v="4.2"/>
    <x v="0"/>
    <n v="3846"/>
    <n v="3072954"/>
    <s v="&gt;500"/>
    <n v="16153.2"/>
    <n v="3850.2"/>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493"/>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530"/>
    <x v="508"/>
    <x v="0"/>
    <n v="681"/>
    <n v="1199"/>
    <n v="0.43"/>
    <n v="4.2"/>
    <x v="0"/>
    <n v="8258"/>
    <n v="9901342"/>
    <s v="&gt;500"/>
    <n v="34683.599999999999"/>
    <n v="8262.2000000000007"/>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494"/>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531"/>
    <x v="509"/>
    <x v="0"/>
    <n v="328"/>
    <n v="399"/>
    <n v="0.18"/>
    <n v="4.0999999999999996"/>
    <x v="0"/>
    <n v="3441"/>
    <n v="1372959"/>
    <s v="200–500"/>
    <n v="14108.099999999999"/>
    <n v="3445.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495"/>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
    <s v="https://m.media-amazon.com/images/I/214VmJYxx9L._SX300_SY300_QL70_FMwebp_.jpg"/>
    <s v="https://www.amazon.in/HP-Wired-Mouse-100-6VY96AA/dp/B083RD1J99/ref=sr_1_286?qid=1672903008&amp;s=computers&amp;sr=1-286"/>
  </r>
  <r>
    <x v="532"/>
    <x v="510"/>
    <x v="1"/>
    <n v="1490"/>
    <n v="1990"/>
    <n v="0.25"/>
    <n v="4.0999999999999996"/>
    <x v="0"/>
    <n v="98250"/>
    <n v="195517500"/>
    <s v="&gt;500"/>
    <n v="402824.99999999994"/>
    <n v="98254.1"/>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496"/>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
    <s v="https://m.media-amazon.com/images/W/WEBP_402378-T2/images/I/31VnhITYb+L._SY300_SX300_.jpg"/>
    <s v="https://www.amazon.in/Sennheiser-CX-80s-Ear-Earphone/dp/B083T5G5PM/ref=sr_1_438?qid=1672903017&amp;s=computers&amp;sr=1-438"/>
  </r>
  <r>
    <x v="533"/>
    <x v="511"/>
    <x v="1"/>
    <n v="299"/>
    <n v="999"/>
    <n v="0.7"/>
    <n v="3.8"/>
    <x v="1"/>
    <n v="928"/>
    <n v="927072"/>
    <s v="&gt;500"/>
    <n v="3526.3999999999996"/>
    <n v="931.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497"/>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534"/>
    <x v="512"/>
    <x v="1"/>
    <n v="12490"/>
    <n v="15990"/>
    <n v="0.22"/>
    <n v="4.2"/>
    <x v="0"/>
    <n v="58506"/>
    <n v="935510940"/>
    <s v="&gt;500"/>
    <n v="245725.2"/>
    <n v="58510.2"/>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498"/>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535"/>
    <x v="513"/>
    <x v="0"/>
    <n v="999"/>
    <n v="1995"/>
    <n v="0.5"/>
    <n v="4.5"/>
    <x v="0"/>
    <n v="7317"/>
    <n v="14597415"/>
    <s v="&gt;500"/>
    <n v="32926.5"/>
    <n v="732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499"/>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
    <s v="https://m.media-amazon.com/images/I/31rWKVEYZOL._SX300_SY300_QL70_FMwebp_.jpg"/>
    <s v="https://www.amazon.in/Scarters-Office-Keyboard-Splash-Proof-Leather/dp/B08461VC1Z/ref=sr_1_410?qid=1672903016&amp;s=computers&amp;sr=1-410"/>
  </r>
  <r>
    <x v="536"/>
    <x v="514"/>
    <x v="3"/>
    <n v="1295"/>
    <n v="1295"/>
    <n v="0"/>
    <n v="4.5"/>
    <x v="0"/>
    <n v="5760"/>
    <n v="7459200"/>
    <s v="&gt;500"/>
    <n v="25920"/>
    <n v="5764.5"/>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500"/>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37"/>
    <x v="515"/>
    <x v="1"/>
    <n v="14999"/>
    <n v="14999"/>
    <n v="0"/>
    <n v="4.3"/>
    <x v="0"/>
    <n v="27508"/>
    <n v="412592492"/>
    <s v="&gt;500"/>
    <n v="118284.4"/>
    <n v="27512.3"/>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501"/>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
    <s v="https://m.media-amazon.com/images/W/WEBP_402378-T1/images/I/51xmNdrIlcS._SY300_SX300_QL70_FMwebp_.jpg"/>
    <s v="https://www.amazon.in/Mi-inches-Ready-Android-Black/dp/B084872DQY/ref=sr_1_488?qid=1672909149&amp;s=electronics&amp;sr=1-488"/>
  </r>
  <r>
    <x v="538"/>
    <x v="516"/>
    <x v="0"/>
    <n v="599"/>
    <n v="700"/>
    <n v="0.14000000000000001"/>
    <n v="4.3"/>
    <x v="0"/>
    <n v="2301"/>
    <n v="1610700"/>
    <s v="&gt;500"/>
    <n v="9894.2999999999993"/>
    <n v="2305.3000000000002"/>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502"/>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539"/>
    <x v="517"/>
    <x v="0"/>
    <n v="1149"/>
    <n v="1800"/>
    <n v="0.36"/>
    <n v="4.3"/>
    <x v="0"/>
    <n v="4723"/>
    <n v="8501400"/>
    <s v="&gt;500"/>
    <n v="20308.899999999998"/>
    <n v="4727.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503"/>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
    <s v="https://m.media-amazon.com/images/I/41LWT2NmHXL._SX300_SY300_QL70_FMwebp_.jpg"/>
    <s v="https://www.amazon.in/HP-K500F-Gaming-Keyboard-7ZZ97AA/dp/B08498D67S/ref=sr_1_459?qid=1672903018&amp;s=computers&amp;sr=1-459"/>
  </r>
  <r>
    <x v="540"/>
    <x v="518"/>
    <x v="0"/>
    <n v="1519"/>
    <n v="3499"/>
    <n v="0.56999999999999995"/>
    <n v="4.3"/>
    <x v="0"/>
    <n v="408"/>
    <n v="1427592"/>
    <s v="&gt;500"/>
    <n v="1754.3999999999999"/>
    <n v="412.3"/>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504"/>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
    <s v="https://m.media-amazon.com/images/W/WEBP_402378-T1/images/I/414js-21FqL._SX300_SY300_QL70_FMwebp_.jpg"/>
    <s v="https://www.amazon.in/HP-GK320-Gaming-Keyboard-4QN01AA/dp/B08498H13H/ref=sr_1_469?qid=1672903018&amp;s=computers&amp;sr=1-469"/>
  </r>
  <r>
    <x v="541"/>
    <x v="519"/>
    <x v="0"/>
    <n v="149"/>
    <n v="999"/>
    <n v="0.85"/>
    <n v="3.5"/>
    <x v="1"/>
    <n v="2523"/>
    <n v="2520477"/>
    <s v="&gt;500"/>
    <n v="8830.5"/>
    <n v="2526.5"/>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505"/>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542"/>
    <x v="520"/>
    <x v="1"/>
    <n v="329"/>
    <n v="999"/>
    <n v="0.67"/>
    <n v="4.2"/>
    <x v="0"/>
    <n v="3492"/>
    <n v="3488508"/>
    <s v="&gt;500"/>
    <n v="14666.400000000001"/>
    <n v="3496.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506"/>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543"/>
    <x v="521"/>
    <x v="0"/>
    <n v="999"/>
    <n v="1699"/>
    <n v="0.41"/>
    <n v="4.4000000000000004"/>
    <x v="0"/>
    <n v="7318"/>
    <n v="12433282"/>
    <s v="&gt;500"/>
    <n v="32199.200000000004"/>
    <n v="7322.4"/>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507"/>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544"/>
    <x v="522"/>
    <x v="0"/>
    <n v="1599"/>
    <n v="1999"/>
    <n v="0.2"/>
    <n v="4.4000000000000004"/>
    <x v="0"/>
    <n v="1951"/>
    <n v="3900049"/>
    <s v="&gt;500"/>
    <n v="8584.4000000000015"/>
    <n v="1955.4"/>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508"/>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545"/>
    <x v="523"/>
    <x v="0"/>
    <n v="599"/>
    <n v="849"/>
    <n v="0.28999999999999998"/>
    <n v="4.5"/>
    <x v="0"/>
    <n v="474"/>
    <n v="402426"/>
    <s v="&gt;500"/>
    <n v="2133"/>
    <n v="478.5"/>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509"/>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546"/>
    <x v="524"/>
    <x v="0"/>
    <n v="1499"/>
    <n v="1999"/>
    <n v="0.25"/>
    <n v="4.4000000000000004"/>
    <x v="0"/>
    <n v="1951"/>
    <n v="3900049"/>
    <s v="&gt;500"/>
    <n v="8584.4000000000015"/>
    <n v="1955.4"/>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508"/>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547"/>
    <x v="523"/>
    <x v="0"/>
    <n v="599"/>
    <n v="849"/>
    <n v="0.28999999999999998"/>
    <n v="4.5"/>
    <x v="0"/>
    <n v="577"/>
    <n v="489873"/>
    <s v="&gt;500"/>
    <n v="2596.5"/>
    <n v="581.5"/>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510"/>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
    <s v="https://m.media-amazon.com/images/I/21DUuehBaRL._SX300_SY300_QL70_FMwebp_.jpg"/>
    <s v="https://www.amazon.in/Belkin-USB-C-Charging-USB-IF-Certified/dp/B084N18QZY/ref=sr_1_184?qid=1672909133&amp;s=electronics&amp;sr=1-184"/>
  </r>
  <r>
    <x v="548"/>
    <x v="525"/>
    <x v="0"/>
    <n v="1299"/>
    <n v="1999"/>
    <n v="0.35"/>
    <n v="4.4000000000000004"/>
    <x v="0"/>
    <n v="7318"/>
    <n v="14628682"/>
    <s v="&gt;500"/>
    <n v="32199.200000000004"/>
    <n v="7322.4"/>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507"/>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549"/>
    <x v="526"/>
    <x v="0"/>
    <n v="1299"/>
    <n v="3000"/>
    <n v="0.56999999999999995"/>
    <n v="4.3"/>
    <x v="0"/>
    <n v="23022"/>
    <n v="69066000"/>
    <s v="&gt;500"/>
    <n v="98994.599999999991"/>
    <n v="23026.3"/>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511"/>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s v="https://m.media-amazon.com/images/W/WEBP_402378-T2/images/I/41IZ3JvOvwL._SX300_SY300_QL70_FMwebp_.jpg"/>
    <s v="https://www.amazon.in/SanDisk-Ultra-Drive-Flash-128GB/dp/B084PJSSQ1/ref=sr_1_119?qid=1672903000&amp;s=computers&amp;sr=1-119"/>
  </r>
  <r>
    <x v="550"/>
    <x v="527"/>
    <x v="1"/>
    <n v="279"/>
    <n v="499"/>
    <n v="0.44"/>
    <n v="3.7"/>
    <x v="1"/>
    <n v="10962"/>
    <n v="5470038"/>
    <s v="200–500"/>
    <n v="40559.4"/>
    <n v="10965.7"/>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512"/>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551"/>
    <x v="528"/>
    <x v="1"/>
    <n v="1199"/>
    <n v="2499"/>
    <n v="0.52"/>
    <n v="4"/>
    <x v="1"/>
    <n v="33584"/>
    <n v="83926416"/>
    <s v="&gt;500"/>
    <n v="134336"/>
    <n v="33588"/>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513"/>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552"/>
    <x v="529"/>
    <x v="1"/>
    <n v="1799"/>
    <n v="4999"/>
    <n v="0.64"/>
    <n v="4.0999999999999996"/>
    <x v="0"/>
    <n v="55192"/>
    <n v="275904808"/>
    <s v="&gt;500"/>
    <n v="226287.19999999998"/>
    <n v="55196.1"/>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51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s v="https://m.media-amazon.com/images/W/WEBP_402378-T2/images/I/41PlZjYsy-L._SX300_SY300_QL70_FMwebp_.jpg"/>
    <s v="https://www.amazon.in/Boat-Rockerz-550-Headphone-Aesthetics/dp/B0856HY85J/ref=sr_1_85?qid=1672902998&amp;s=computers&amp;sr=1-85"/>
  </r>
  <r>
    <x v="553"/>
    <x v="530"/>
    <x v="0"/>
    <n v="1699"/>
    <n v="2999"/>
    <n v="0.43"/>
    <n v="4.4000000000000004"/>
    <x v="0"/>
    <n v="24780"/>
    <n v="74315220"/>
    <s v="&gt;500"/>
    <n v="109032.00000000001"/>
    <n v="24784.400000000001"/>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363"/>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
    <s v="https://m.media-amazon.com/images/W/WEBP_402378-T1/images/I/21jLkYGoSEL._SX300_SY300_QL70_FMwebp_.jpg"/>
    <s v="https://www.amazon.in/TP-LINK-T3U-Wireless-MU-MIMO-Supports/dp/B0859M539M/ref=sr_1_160?qid=1672909131&amp;s=electronics&amp;sr=1-160"/>
  </r>
  <r>
    <x v="554"/>
    <x v="531"/>
    <x v="1"/>
    <n v="499"/>
    <n v="599"/>
    <n v="0.17"/>
    <n v="4.2"/>
    <x v="0"/>
    <n v="21916"/>
    <n v="13127684"/>
    <s v="&gt;500"/>
    <n v="92047.2"/>
    <n v="21920.2"/>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515"/>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555"/>
    <x v="532"/>
    <x v="0"/>
    <n v="350"/>
    <n v="899"/>
    <n v="0.61"/>
    <n v="4.2"/>
    <x v="0"/>
    <n v="2262"/>
    <n v="2033538"/>
    <s v="&gt;500"/>
    <n v="9500.4"/>
    <n v="2266.199999999999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516"/>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556"/>
    <x v="533"/>
    <x v="0"/>
    <n v="99"/>
    <n v="999"/>
    <n v="0.9"/>
    <n v="4"/>
    <x v="1"/>
    <n v="1396"/>
    <n v="1394604"/>
    <s v="&gt;500"/>
    <n v="5584"/>
    <n v="1400"/>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517"/>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557"/>
    <x v="534"/>
    <x v="2"/>
    <n v="1649"/>
    <n v="2800"/>
    <n v="0.41"/>
    <n v="3.9"/>
    <x v="1"/>
    <n v="2162"/>
    <n v="6053600"/>
    <s v="&gt;500"/>
    <n v="8431.7999999999993"/>
    <n v="2165.9"/>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518"/>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558"/>
    <x v="535"/>
    <x v="1"/>
    <n v="599"/>
    <n v="1800"/>
    <n v="0.67"/>
    <n v="3.5"/>
    <x v="1"/>
    <n v="83996"/>
    <n v="151192800"/>
    <s v="&gt;500"/>
    <n v="293986"/>
    <n v="83999.5"/>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519"/>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559"/>
    <x v="536"/>
    <x v="2"/>
    <n v="3349"/>
    <n v="4799"/>
    <n v="0.3"/>
    <n v="3.7"/>
    <x v="1"/>
    <n v="4200"/>
    <n v="20155800"/>
    <s v="&gt;500"/>
    <n v="15540"/>
    <n v="4203.7"/>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520"/>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560"/>
    <x v="537"/>
    <x v="0"/>
    <n v="1399"/>
    <n v="2490"/>
    <n v="0.44"/>
    <n v="4.3"/>
    <x v="0"/>
    <n v="11074"/>
    <n v="27574260"/>
    <s v="&gt;500"/>
    <n v="47618.2"/>
    <n v="11078.3"/>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521"/>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561"/>
    <x v="538"/>
    <x v="2"/>
    <n v="1189"/>
    <n v="2400"/>
    <n v="0.5"/>
    <n v="4.0999999999999996"/>
    <x v="0"/>
    <n v="618"/>
    <n v="1483200"/>
    <s v="&gt;500"/>
    <n v="2533.7999999999997"/>
    <n v="622.1"/>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522"/>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
    <s v="https://m.media-amazon.com/images/I/41EuzetRjTL._SX300_SY300_QL70_FMwebp_.jpg"/>
    <s v="https://www.amazon.in/AmazonBasics-Drip-Coffee-Maker-Black/dp/B086GVRP63/ref=sr_1_309?qid=1672923607&amp;s=kitchen&amp;sr=1-309"/>
  </r>
  <r>
    <x v="562"/>
    <x v="539"/>
    <x v="0"/>
    <n v="1519"/>
    <n v="1899"/>
    <n v="0.2"/>
    <n v="4.4000000000000004"/>
    <x v="0"/>
    <n v="19763"/>
    <n v="37529937"/>
    <s v="&gt;500"/>
    <n v="86957.200000000012"/>
    <n v="19767.400000000001"/>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523"/>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563"/>
    <x v="540"/>
    <x v="3"/>
    <n v="165"/>
    <n v="165"/>
    <n v="0"/>
    <n v="4.5"/>
    <x v="0"/>
    <n v="1674"/>
    <n v="276210"/>
    <s v="&lt;200"/>
    <n v="7533"/>
    <n v="1678.5"/>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524"/>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564"/>
    <x v="541"/>
    <x v="3"/>
    <n v="120"/>
    <n v="120"/>
    <n v="0"/>
    <n v="4.5"/>
    <x v="0"/>
    <n v="4951"/>
    <n v="594120"/>
    <s v="&lt;200"/>
    <n v="22279.5"/>
    <n v="4955.5"/>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525"/>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565"/>
    <x v="542"/>
    <x v="1"/>
    <n v="1199"/>
    <n v="5999"/>
    <n v="0.8"/>
    <n v="3.9"/>
    <x v="1"/>
    <n v="47521"/>
    <n v="285078479"/>
    <s v="&gt;500"/>
    <n v="185331.9"/>
    <n v="47524.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526"/>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s v="https://m.media-amazon.com/images/W/WEBP_402378-T2/images/I/41IAc+vLV7S._SY300_SX300_.jpg"/>
    <s v="https://www.amazon.in/Boat-Airdopes-171-Functionality-Resistance/dp/B086WMSCN3/ref=sr_1_147?qid=1672903002&amp;s=computers&amp;sr=1-147"/>
  </r>
  <r>
    <x v="566"/>
    <x v="543"/>
    <x v="2"/>
    <n v="9799"/>
    <n v="12150"/>
    <n v="0.19"/>
    <n v="4.3"/>
    <x v="0"/>
    <n v="13251"/>
    <n v="160999650"/>
    <s v="&gt;500"/>
    <n v="56979.299999999996"/>
    <n v="13255.3"/>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527"/>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567"/>
    <x v="544"/>
    <x v="1"/>
    <n v="1499"/>
    <n v="3999"/>
    <n v="0.63"/>
    <n v="4.2"/>
    <x v="0"/>
    <n v="42775"/>
    <n v="171057225"/>
    <s v="&gt;500"/>
    <n v="179655"/>
    <n v="42779.199999999997"/>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528"/>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
    <s v="https://m.media-amazon.com/images/I/41-U6BdQrcL._SX300_SY300_QL70_FMwebp_.jpg"/>
    <s v="https://www.amazon.in/Infinity-Glide-510-Headphone-Equalizer/dp/B0873L7J6X/ref=sr_1_329?qid=1672903011&amp;s=computers&amp;sr=1-329"/>
  </r>
  <r>
    <x v="568"/>
    <x v="545"/>
    <x v="0"/>
    <n v="699"/>
    <n v="999"/>
    <n v="0.3"/>
    <n v="3.5"/>
    <x v="1"/>
    <n v="15295"/>
    <n v="15279705"/>
    <s v="&gt;500"/>
    <n v="53532.5"/>
    <n v="15298.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529"/>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
    <s v="https://m.media-amazon.com/images/I/41UUBwBt05S._SX300_SY300_QL70_FMwebp_.jpg"/>
    <s v="https://www.amazon.in/Zebronics-Zeb-Companion-107-Wireless-Keyboard/dp/B087FXHB6J/ref=sr_1_48?qid=1672902996&amp;s=computers&amp;sr=1-48"/>
  </r>
  <r>
    <x v="569"/>
    <x v="546"/>
    <x v="1"/>
    <n v="24499"/>
    <n v="50000"/>
    <n v="0.51"/>
    <n v="3.9"/>
    <x v="1"/>
    <n v="3518"/>
    <n v="175900000"/>
    <s v="&gt;500"/>
    <n v="13720.199999999999"/>
    <n v="3521.9"/>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s v="AEY5PQYPSQDGMJCPRPSLJKFM6ELA,AHNQOEGE6ZB5DB2BZKMI3GXO2YEA"/>
    <s v="Shankar Raman,Johnnie Sinclair"/>
    <x v="530"/>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s v="https://m.media-amazon.com/images/W/WEBP_402378-T1/images/I/51z60rNcKSL._SY300_SX300_QL70_FMwebp_.jpg"/>
    <s v="https://www.amazon.in/AmazonBasics-108cm-inch-Ultra-Smart/dp/B087JWLZ2K/ref=sr_1_493?qid=1672909149&amp;s=electronics&amp;sr=1-493"/>
  </r>
  <r>
    <x v="570"/>
    <x v="547"/>
    <x v="2"/>
    <n v="599"/>
    <n v="990"/>
    <n v="0.39"/>
    <n v="3.9"/>
    <x v="1"/>
    <n v="16166"/>
    <n v="16004340"/>
    <s v="&gt;500"/>
    <n v="63047.4"/>
    <n v="16169.9"/>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531"/>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571"/>
    <x v="548"/>
    <x v="2"/>
    <n v="1199"/>
    <n v="1690"/>
    <n v="0.28999999999999998"/>
    <n v="4.2"/>
    <x v="0"/>
    <n v="4580"/>
    <n v="7740200"/>
    <s v="&gt;500"/>
    <n v="19236"/>
    <n v="4584.2"/>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532"/>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572"/>
    <x v="549"/>
    <x v="1"/>
    <n v="699"/>
    <n v="1299"/>
    <n v="0.46"/>
    <n v="4.3"/>
    <x v="0"/>
    <n v="6183"/>
    <n v="8031717"/>
    <s v="&gt;500"/>
    <n v="26586.899999999998"/>
    <n v="6187.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533"/>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573"/>
    <x v="550"/>
    <x v="2"/>
    <n v="1099"/>
    <n v="1500"/>
    <n v="0.27"/>
    <n v="4.5"/>
    <x v="0"/>
    <n v="1065"/>
    <n v="1597500"/>
    <s v="&gt;500"/>
    <n v="4792.5"/>
    <n v="1069.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534"/>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
    <s v="https://m.media-amazon.com/images/W/WEBP_402378-T2/images/I/31YEW0-SNcL._SX300_SY300_QL70_FMwebp_.jpg"/>
    <s v="https://www.amazon.in/Cafe-JEI-Filtration-Resistant-Borosilicate/dp/B088WCFPQF/ref=sr_1_436?qid=1672923613&amp;s=kitchen&amp;sr=1-436"/>
  </r>
  <r>
    <x v="574"/>
    <x v="551"/>
    <x v="1"/>
    <n v="9490"/>
    <n v="15990"/>
    <n v="0.41"/>
    <n v="3.9"/>
    <x v="1"/>
    <n v="10480"/>
    <n v="167575200"/>
    <s v="&gt;500"/>
    <n v="40872"/>
    <n v="10483.9"/>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535"/>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
    <s v="https://m.media-amazon.com/images/W/WEBP_402378-T1/images/I/51DhRNtyo0L._SX300_SY300_QL70_FMwebp_.jpg"/>
    <s v="https://www.amazon.in/Support-Display-Projector-Connectivity-E03i31/dp/B088Z1YWBC/ref=sr_1_176?qid=1672909133&amp;s=electronics&amp;sr=1-176"/>
  </r>
  <r>
    <x v="575"/>
    <x v="552"/>
    <x v="1"/>
    <n v="314"/>
    <n v="1499"/>
    <n v="0.79"/>
    <n v="4.5"/>
    <x v="0"/>
    <n v="28978"/>
    <n v="43438022"/>
    <s v="&gt;500"/>
    <n v="130401"/>
    <n v="28982.5"/>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68"/>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76"/>
    <x v="553"/>
    <x v="2"/>
    <n v="719"/>
    <n v="1295"/>
    <n v="0.44"/>
    <n v="4.2"/>
    <x v="0"/>
    <n v="17218"/>
    <n v="22297310"/>
    <s v="&gt;500"/>
    <n v="72315.600000000006"/>
    <n v="17222.2"/>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536"/>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
    <s v="https://m.media-amazon.com/images/I/31flPimoFpL._SX300_SY300_QL70_FMwebp_.jpg"/>
    <s v="https://www.amazon.in/Havells-Immersion-HB15-1500-White/dp/B088ZTJT2R/ref=sr_1_48_mod_primary_new?qid=1672923592&amp;s=kitchen&amp;sbo=RZvfv%2F%2FHxDF%2BO5021pAnSA%3D%3D&amp;sr=1-48"/>
  </r>
  <r>
    <x v="577"/>
    <x v="554"/>
    <x v="2"/>
    <n v="219"/>
    <n v="249"/>
    <n v="0.12"/>
    <n v="4"/>
    <x v="1"/>
    <n v="1108"/>
    <n v="275892"/>
    <s v="200–500"/>
    <n v="4432"/>
    <n v="111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537"/>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578"/>
    <x v="555"/>
    <x v="1"/>
    <n v="249"/>
    <n v="649"/>
    <n v="0.62"/>
    <n v="4"/>
    <x v="1"/>
    <n v="14404"/>
    <n v="9348196"/>
    <s v="&gt;500"/>
    <n v="57616"/>
    <n v="14408"/>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252"/>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579"/>
    <x v="556"/>
    <x v="1"/>
    <n v="14999"/>
    <n v="19999"/>
    <n v="0.25"/>
    <n v="4.2"/>
    <x v="0"/>
    <n v="34899"/>
    <n v="697945101"/>
    <s v="&gt;500"/>
    <n v="146575.80000000002"/>
    <n v="34903.199999999997"/>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538"/>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
    <s v="https://m.media-amazon.com/images/W/WEBP_402378-T2/images/I/41WE9ZGEC4L._SX300_SY300_QL70_FMwebp_.jpg"/>
    <s v="https://www.amazon.in/OnePlus-inches-Ready-Android-32Y1/dp/B08B42LWKN/ref=sr_1_29?qid=1672909125&amp;s=electronics&amp;sr=1-29"/>
  </r>
  <r>
    <x v="580"/>
    <x v="557"/>
    <x v="1"/>
    <n v="349"/>
    <n v="995"/>
    <n v="0.65"/>
    <n v="4.2"/>
    <x v="0"/>
    <n v="6676"/>
    <n v="6642620"/>
    <s v="&gt;500"/>
    <n v="28039.200000000001"/>
    <n v="6680.2"/>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539"/>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581"/>
    <x v="558"/>
    <x v="1"/>
    <n v="120"/>
    <n v="999"/>
    <n v="0.88"/>
    <n v="3.9"/>
    <x v="1"/>
    <n v="6491"/>
    <n v="6484509"/>
    <s v="&gt;500"/>
    <n v="25314.899999999998"/>
    <n v="6494.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540"/>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
    <s v="https://m.media-amazon.com/images/I/41jmiwgyu8L._SX300_SY300_QL70_ML2_.jpg"/>
    <s v="https://www.amazon.in/Sounce-Plated-Headphone-Earphone-Splitter/dp/B08BCKN299/ref=sr_1_375?qid=1672895857&amp;s=electronics&amp;sr=1-375"/>
  </r>
  <r>
    <x v="582"/>
    <x v="559"/>
    <x v="1"/>
    <n v="199"/>
    <n v="499"/>
    <n v="0.6"/>
    <n v="3.8"/>
    <x v="1"/>
    <n v="538"/>
    <n v="268462"/>
    <s v="200–500"/>
    <n v="2044.3999999999999"/>
    <n v="541.79999999999995"/>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541"/>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583"/>
    <x v="560"/>
    <x v="2"/>
    <n v="13999"/>
    <n v="24850"/>
    <n v="0.44"/>
    <n v="4.4000000000000004"/>
    <x v="0"/>
    <n v="8948"/>
    <n v="222357800"/>
    <s v="&gt;500"/>
    <n v="39371.200000000004"/>
    <n v="8952.4"/>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542"/>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
    <s v="https://m.media-amazon.com/images/W/WEBP_402378-T2/images/I/41ut+j+REdL._SY300_SX300_.jpg"/>
    <s v="https://www.amazon.in/HUL-Pureit-Mineral-mounted-Purifier/dp/B08BJN4MP3/ref=sr_1_317?qid=1672923609&amp;s=kitchen&amp;sr=1-317"/>
  </r>
  <r>
    <x v="584"/>
    <x v="561"/>
    <x v="0"/>
    <n v="149"/>
    <n v="149"/>
    <n v="0"/>
    <n v="4.3"/>
    <x v="0"/>
    <n v="10833"/>
    <n v="1614117"/>
    <s v="&lt;200"/>
    <n v="46581.9"/>
    <n v="10837.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 v="AFF3MID2VKCRG3UPIGY4OPDLKNBQ,AGYZOVT6JVQNGFJ2WL62EMZ2Q6XQ,AGM2GCYQPQRIRJYCQBKBUOCD6VJA,AHKM6B5F2SLXBFKIBHFHGBXNF4HA"/>
    <s v="Vishal Bhardwaj,Parvathi M.K,swaraj,Simi"/>
    <x v="543"/>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s v="https://m.media-amazon.com/images/I/41PeQz-jDSL._SX300_SY300_QL70_ML2_.jpg"/>
    <s v="https://www.amazon.in/LIRAMARK-Webcam-Blocker-Computer-MacBook/dp/B08BQ947H3/ref=sr_1_317?qid=1672895842&amp;s=electronics&amp;sr=1-317"/>
  </r>
  <r>
    <x v="585"/>
    <x v="562"/>
    <x v="0"/>
    <n v="1792"/>
    <n v="3500"/>
    <n v="0.49"/>
    <n v="4.5"/>
    <x v="0"/>
    <n v="26194"/>
    <n v="91679000"/>
    <s v="&gt;500"/>
    <n v="117873"/>
    <n v="26198.5"/>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544"/>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
    <s v="https://m.media-amazon.com/images/W/WEBP_402378-T2/images/I/51esjcOy79L._SY300_SX300_QL70_FMwebp_.jpg"/>
    <s v="https://www.amazon.in/Crucial-PC4-25600-SODIMM-260-Pin-Memory/dp/B08C4Z69LN/ref=sr_1_210?qid=1672903005&amp;s=computers&amp;sr=1-210"/>
  </r>
  <r>
    <x v="586"/>
    <x v="563"/>
    <x v="2"/>
    <n v="664"/>
    <n v="1490"/>
    <n v="0.55000000000000004"/>
    <n v="4.0999999999999996"/>
    <x v="0"/>
    <n v="925"/>
    <n v="1378250"/>
    <s v="&gt;500"/>
    <n v="3792.4999999999995"/>
    <n v="929.1"/>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545"/>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587"/>
    <x v="564"/>
    <x v="0"/>
    <n v="154"/>
    <n v="349"/>
    <n v="0.56000000000000005"/>
    <n v="4.3"/>
    <x v="0"/>
    <n v="7064"/>
    <n v="2465336"/>
    <s v="200–500"/>
    <n v="30375.199999999997"/>
    <n v="7068.3"/>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54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588"/>
    <x v="565"/>
    <x v="0"/>
    <n v="154"/>
    <n v="399"/>
    <n v="0.61"/>
    <n v="4.2"/>
    <x v="0"/>
    <n v="16905"/>
    <n v="6745095"/>
    <s v="200–500"/>
    <n v="71001"/>
    <n v="16909.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547"/>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
    <s v="https://m.media-amazon.com/images/W/WEBP_402378-T2/images/I/31VzNhhqifL._SX300_SY300_QL70_FMwebp_.jpg"/>
    <s v="https://www.amazon.in/Portronics-Konnect-POR-1080-Charging-Function/dp/B08CF3B7N1/ref=sr_1_5?qid=1672909124&amp;s=electronics&amp;sr=1-5"/>
  </r>
  <r>
    <x v="589"/>
    <x v="566"/>
    <x v="0"/>
    <n v="154"/>
    <n v="339"/>
    <n v="0.55000000000000004"/>
    <n v="4.3"/>
    <x v="0"/>
    <n v="13391"/>
    <n v="4539549"/>
    <s v="200–500"/>
    <n v="57581.299999999996"/>
    <n v="13395.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548"/>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590"/>
    <x v="567"/>
    <x v="0"/>
    <n v="299"/>
    <n v="599"/>
    <n v="0.5"/>
    <n v="3.8"/>
    <x v="1"/>
    <n v="3066"/>
    <n v="1836534"/>
    <s v="&gt;500"/>
    <n v="11650.8"/>
    <n v="3069.8"/>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549"/>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591"/>
    <x v="568"/>
    <x v="1"/>
    <n v="1199"/>
    <n v="7999"/>
    <n v="0.85"/>
    <n v="3.6"/>
    <x v="1"/>
    <n v="25910"/>
    <n v="207254090"/>
    <s v="&gt;500"/>
    <n v="93276"/>
    <n v="25913.599999999999"/>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550"/>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592"/>
    <x v="569"/>
    <x v="2"/>
    <n v="3249"/>
    <n v="6295"/>
    <n v="0.48"/>
    <n v="3.8"/>
    <x v="1"/>
    <n v="14062"/>
    <n v="88520290"/>
    <s v="&gt;500"/>
    <n v="53435.6"/>
    <n v="14065.8"/>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551"/>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593"/>
    <x v="570"/>
    <x v="2"/>
    <n v="375"/>
    <n v="999"/>
    <n v="0.62"/>
    <n v="3.6"/>
    <x v="1"/>
    <n v="1988"/>
    <n v="1986012"/>
    <s v="&gt;500"/>
    <n v="7156.8"/>
    <n v="1991.6"/>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552"/>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
    <s v="https://m.media-amazon.com/images/W/WEBP_402378-T1/images/I/41875hbgKyL._SY300_SX300_QL70_FMwebp_.jpg"/>
    <s v="https://www.amazon.in/Rechargeable-whisks%EF%BC%8C3-Speed-Adjustable-Cappuccino-Bulletproof/dp/B08CGW4GYR/ref=sr_1_348?qid=1672923610&amp;s=kitchen&amp;sr=1-348"/>
  </r>
  <r>
    <x v="594"/>
    <x v="571"/>
    <x v="0"/>
    <n v="719"/>
    <n v="1499"/>
    <n v="0.52"/>
    <n v="4.0999999999999996"/>
    <x v="0"/>
    <n v="1045"/>
    <n v="1566455"/>
    <s v="&gt;500"/>
    <n v="4284.5"/>
    <n v="1049.0999999999999"/>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553"/>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595"/>
    <x v="572"/>
    <x v="0"/>
    <n v="599"/>
    <n v="799"/>
    <n v="0.25"/>
    <n v="4.3"/>
    <x v="0"/>
    <n v="15790"/>
    <n v="12616210"/>
    <s v="&gt;500"/>
    <n v="67897"/>
    <n v="15794.3"/>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554"/>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
    <s v="https://m.media-amazon.com/images/I/31luFfya0kL._SX300_SY300_QL70_FMwebp_.jpg"/>
    <s v="https://www.amazon.in/Redgear-Gaming-Semi-Honeycomb-Windows-Gamers/dp/B08CHZ3ZQ7/ref=sr_1_177?qid=1672903004&amp;s=computers&amp;sr=1-177"/>
  </r>
  <r>
    <x v="596"/>
    <x v="573"/>
    <x v="1"/>
    <n v="204"/>
    <n v="599"/>
    <n v="0.66"/>
    <n v="3.6"/>
    <x v="1"/>
    <n v="339"/>
    <n v="203061"/>
    <s v="&gt;500"/>
    <n v="1220.4000000000001"/>
    <n v="342.6"/>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555"/>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597"/>
    <x v="574"/>
    <x v="2"/>
    <n v="1699"/>
    <n v="3398"/>
    <n v="0.5"/>
    <n v="3.8"/>
    <x v="1"/>
    <n v="7988"/>
    <n v="27143224"/>
    <s v="&gt;500"/>
    <n v="30354.399999999998"/>
    <n v="7991.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556"/>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598"/>
    <x v="575"/>
    <x v="1"/>
    <n v="4999"/>
    <n v="12499"/>
    <n v="0.6"/>
    <n v="4.2"/>
    <x v="0"/>
    <n v="4541"/>
    <n v="56757959"/>
    <s v="&gt;500"/>
    <n v="19072.2"/>
    <n v="4545.2"/>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557"/>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
    <s v="https://m.media-amazon.com/images/I/31flGUWUY9L._SX300_SY300_QL70_FMwebp_.jpg"/>
    <s v="https://www.amazon.in/Zebronics-Zeb-JUKEBAR-3900-Multimedia-Supporting/dp/B08CRRQK6Z/ref=sr_1_366?qid=1672903013&amp;s=computers&amp;sr=1-366"/>
  </r>
  <r>
    <x v="599"/>
    <x v="576"/>
    <x v="1"/>
    <n v="9999"/>
    <n v="12999"/>
    <n v="0.23"/>
    <n v="4.2"/>
    <x v="0"/>
    <n v="6088"/>
    <n v="79137912"/>
    <s v="&gt;500"/>
    <n v="25569.600000000002"/>
    <n v="6092.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558"/>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
    <s v="https://m.media-amazon.com/images/I/41ZptRPWCPL._SY300_SX300_QL70_FMwebp_.jpg"/>
    <s v="https://www.amazon.in/Kodak-Inches-Certified-Android-32HDX7XPRO/dp/B08CS3BT4L/ref=sr_1_163?qid=1672909131&amp;s=electronics&amp;sr=1-163"/>
  </r>
  <r>
    <x v="600"/>
    <x v="577"/>
    <x v="0"/>
    <n v="299"/>
    <n v="999"/>
    <n v="0.7"/>
    <n v="4.3"/>
    <x v="0"/>
    <n v="2651"/>
    <n v="2648349"/>
    <s v="&gt;500"/>
    <n v="11399.3"/>
    <n v="2655.3"/>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559"/>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
    <s v="https://m.media-amazon.com/images/I/416qO6VZHgL._SX300_SY300_QL70_FMwebp_.jpg"/>
    <s v="https://www.amazon.in/Wayona-Charging-Charger-Samsung-Galaxy/dp/B08CT62BM1/ref=sr_1_326?qid=1672909140&amp;s=electronics&amp;sr=1-326"/>
  </r>
  <r>
    <x v="601"/>
    <x v="577"/>
    <x v="0"/>
    <n v="325"/>
    <n v="999"/>
    <n v="0.67"/>
    <n v="4.3"/>
    <x v="0"/>
    <n v="2651"/>
    <n v="2648349"/>
    <s v="&gt;500"/>
    <n v="11399.3"/>
    <n v="2655.3"/>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559"/>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
    <s v="https://m.media-amazon.com/images/I/416qO6VZHgL._SX300_SY300_QL70_FMwebp_.jpg"/>
    <s v="https://www.amazon.in/Wayona-Charging-Charger-Samsung-Galaxy/dp/B08CTNJ985/ref=sr_1_193?qid=1672909134&amp;s=electronics&amp;sr=1-193"/>
  </r>
  <r>
    <x v="602"/>
    <x v="578"/>
    <x v="0"/>
    <n v="379"/>
    <n v="1499"/>
    <n v="0.75"/>
    <n v="4.2"/>
    <x v="0"/>
    <n v="4149"/>
    <n v="6219351"/>
    <s v="&gt;500"/>
    <n v="17425.8"/>
    <n v="4153.2"/>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560"/>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603"/>
    <x v="579"/>
    <x v="0"/>
    <n v="828"/>
    <n v="861"/>
    <n v="0.04"/>
    <n v="4.2"/>
    <x v="0"/>
    <n v="4567"/>
    <n v="3932187"/>
    <s v="&gt;500"/>
    <n v="19181.400000000001"/>
    <n v="4571.2"/>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561"/>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04"/>
    <x v="580"/>
    <x v="0"/>
    <n v="717"/>
    <n v="761"/>
    <n v="0.06"/>
    <n v="4"/>
    <x v="1"/>
    <n v="7199"/>
    <n v="5478439"/>
    <s v="&gt;500"/>
    <n v="28796"/>
    <n v="7203"/>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562"/>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605"/>
    <x v="581"/>
    <x v="0"/>
    <n v="499"/>
    <n v="1399"/>
    <n v="0.64"/>
    <n v="3.9"/>
    <x v="1"/>
    <n v="1462"/>
    <n v="2045338"/>
    <s v="&gt;500"/>
    <n v="5701.8"/>
    <n v="1465.9"/>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563"/>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606"/>
    <x v="582"/>
    <x v="1"/>
    <n v="1499"/>
    <n v="8999"/>
    <n v="0.83"/>
    <n v="3.7"/>
    <x v="1"/>
    <n v="28324"/>
    <n v="254887676"/>
    <s v="&gt;500"/>
    <n v="104798.8"/>
    <n v="28327.7"/>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564"/>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
    <s v="https://m.media-amazon.com/images/I/41vEB+mY55L._SY300_SX300_.jpg"/>
    <s v="https://www.amazon.in/Boult-Audio-PowerBuds-Wireless-Waterproof/dp/B08D11DZ2W/ref=sr_1_69?qid=1672902997&amp;s=computers&amp;sr=1-69"/>
  </r>
  <r>
    <x v="607"/>
    <x v="583"/>
    <x v="0"/>
    <n v="575"/>
    <n v="2799"/>
    <n v="0.79"/>
    <n v="4.2"/>
    <x v="0"/>
    <n v="8537"/>
    <n v="23895063"/>
    <s v="&gt;500"/>
    <n v="35855.4"/>
    <n v="8541.200000000000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565"/>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
    <s v="https://m.media-amazon.com/images/W/WEBP_402378-T2/images/I/31MDFikz-wL._SX300_SY300_QL70_FMwebp_.jpg"/>
    <s v="https://www.amazon.in/Ant-Esports-GM320-Programmable-Comfortable/dp/B08D64C9FN/ref=sr_1_298?qid=1672903010&amp;s=computers&amp;sr=1-298"/>
  </r>
  <r>
    <x v="608"/>
    <x v="584"/>
    <x v="2"/>
    <n v="355"/>
    <n v="899"/>
    <n v="0.61"/>
    <n v="4.0999999999999996"/>
    <x v="0"/>
    <n v="1051"/>
    <n v="944849"/>
    <s v="&gt;500"/>
    <n v="4309.0999999999995"/>
    <n v="1055.099999999999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566"/>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609"/>
    <x v="585"/>
    <x v="1"/>
    <n v="299"/>
    <n v="1900"/>
    <n v="0.84"/>
    <n v="3.6"/>
    <x v="1"/>
    <n v="18202"/>
    <n v="34583800"/>
    <s v="&gt;500"/>
    <n v="65527.200000000004"/>
    <n v="18205.599999999999"/>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567"/>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
    <s v="https://m.media-amazon.com/images/I/41EnFjIAoaL._SX300_SY300_QL70_ML2_.jpg"/>
    <s v="https://www.amazon.in/Boom-Ultima-Headphones-Cancelling-Earphones/dp/B08D75R3Z1/ref=sr_1_77?qid=1672895770&amp;s=electronics&amp;sr=1-77"/>
  </r>
  <r>
    <x v="610"/>
    <x v="586"/>
    <x v="1"/>
    <n v="599"/>
    <n v="2499"/>
    <n v="0.76"/>
    <n v="3.9"/>
    <x v="1"/>
    <n v="58162"/>
    <n v="145346838"/>
    <s v="&gt;500"/>
    <n v="226831.8"/>
    <n v="58165.9"/>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568"/>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611"/>
    <x v="587"/>
    <x v="0"/>
    <n v="5899"/>
    <n v="7005"/>
    <n v="0.16"/>
    <n v="3.6"/>
    <x v="1"/>
    <n v="4199"/>
    <n v="29413995"/>
    <s v="&gt;500"/>
    <n v="15116.4"/>
    <n v="4202.6000000000004"/>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569"/>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
    <s v="https://m.media-amazon.com/images/W/WEBP_402378-T2/images/I/31ulmi5lTYL._SX300_SY300_QL70_FMwebp_.jpg"/>
    <s v="https://www.amazon.in/HP-DeskJet-2723-Wireless-Printer/dp/B08D9MNH4B/ref=sr_1_418?qid=1672903016&amp;s=computers&amp;sr=1-418"/>
  </r>
  <r>
    <x v="612"/>
    <x v="588"/>
    <x v="0"/>
    <n v="3999"/>
    <n v="4333"/>
    <n v="0.08"/>
    <n v="3.5"/>
    <x v="1"/>
    <n v="21762"/>
    <n v="94294746"/>
    <s v="&gt;500"/>
    <n v="76167"/>
    <n v="21765.5"/>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570"/>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
    <s v="https://m.media-amazon.com/images/I/31df-HkJJ7L._SX300_SY300_QL70_FMwebp_.jpg"/>
    <s v="https://www.amazon.in/HP-DeskJet-Inkjet-Colour-Printer/dp/B08D9NDZ1Y/ref=sr_1_317?qid=1672903011&amp;s=computers&amp;sr=1-317"/>
  </r>
  <r>
    <x v="613"/>
    <x v="589"/>
    <x v="1"/>
    <n v="209"/>
    <n v="499"/>
    <n v="0.57999999999999996"/>
    <n v="4"/>
    <x v="1"/>
    <n v="479"/>
    <n v="239021"/>
    <s v="200–500"/>
    <n v="1916"/>
    <n v="483"/>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571"/>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614"/>
    <x v="590"/>
    <x v="0"/>
    <n v="229"/>
    <n v="299"/>
    <n v="0.23"/>
    <n v="4.3"/>
    <x v="0"/>
    <n v="30411"/>
    <n v="9092889"/>
    <s v="200–500"/>
    <n v="130767.29999999999"/>
    <n v="30415.3"/>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452"/>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615"/>
    <x v="591"/>
    <x v="1"/>
    <n v="13490"/>
    <n v="21990"/>
    <n v="0.39"/>
    <n v="4.3"/>
    <x v="0"/>
    <n v="11976"/>
    <n v="263352240"/>
    <s v="&gt;500"/>
    <n v="51496.799999999996"/>
    <n v="11980.3"/>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572"/>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616"/>
    <x v="592"/>
    <x v="2"/>
    <n v="89"/>
    <n v="89"/>
    <n v="0"/>
    <n v="4.2"/>
    <x v="0"/>
    <n v="19621"/>
    <n v="1746269"/>
    <s v="&lt;200"/>
    <n v="82408.2"/>
    <n v="19625.2"/>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57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617"/>
    <x v="593"/>
    <x v="1"/>
    <n v="1499"/>
    <n v="2999"/>
    <n v="0.5"/>
    <n v="3.7"/>
    <x v="1"/>
    <n v="87798"/>
    <n v="263306202"/>
    <s v="&gt;500"/>
    <n v="324852.60000000003"/>
    <n v="87801.7"/>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574"/>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
    <s v="https://m.media-amazon.com/images/I/3118CXMdMUL._SX300_SY300_QL70_FMwebp_.jpg"/>
    <s v="https://www.amazon.in/JBL-Playtime-Bluetooth-Earphones-Assistant/dp/B08FB2LNSZ/ref=sr_1_142?qid=1672903001&amp;s=computers&amp;sr=1-142"/>
  </r>
  <r>
    <x v="618"/>
    <x v="594"/>
    <x v="1"/>
    <n v="24990"/>
    <n v="51990"/>
    <n v="0.52"/>
    <n v="4.2"/>
    <x v="0"/>
    <n v="2951"/>
    <n v="153422490"/>
    <s v="&gt;500"/>
    <n v="12394.2"/>
    <n v="2955.2"/>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575"/>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619"/>
    <x v="595"/>
    <x v="0"/>
    <n v="1199"/>
    <n v="2999"/>
    <n v="0.6"/>
    <n v="4.0999999999999996"/>
    <x v="0"/>
    <n v="10725"/>
    <n v="32164275"/>
    <s v="&gt;500"/>
    <n v="43972.499999999993"/>
    <n v="10729.1"/>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576"/>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
    <s v="https://m.media-amazon.com/images/I/4148+QSBxXL._SY300_SX300_.jpg"/>
    <s v="https://www.amazon.in/Zinq-Technologies-ZQ-6600-Intercom-Set-top/dp/B08FGNPQ9X/ref=sr_1_383?qid=1672903013&amp;s=computers&amp;sr=1-383"/>
  </r>
  <r>
    <x v="620"/>
    <x v="596"/>
    <x v="1"/>
    <n v="4790"/>
    <n v="15990"/>
    <n v="0.7"/>
    <n v="4"/>
    <x v="1"/>
    <n v="4390"/>
    <n v="70196100"/>
    <s v="&gt;500"/>
    <n v="17560"/>
    <n v="4394"/>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577"/>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
    <s v="https://m.media-amazon.com/images/I/31Sx7+mu+vL._SY300_SX300_.jpg"/>
    <s v="https://www.amazon.in/Samsung-Galaxy-SM-R180NZKAINU-Mystic-Black/dp/B08FN6WGDQ/ref=sr_1_74?qid=1672895770&amp;s=electronics&amp;sr=1-74"/>
  </r>
  <r>
    <x v="621"/>
    <x v="597"/>
    <x v="1"/>
    <n v="499"/>
    <n v="1999"/>
    <n v="0.75"/>
    <n v="3.7"/>
    <x v="1"/>
    <n v="3369"/>
    <n v="6734631"/>
    <s v="&gt;500"/>
    <n v="12465.300000000001"/>
    <n v="3372.7"/>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578"/>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622"/>
    <x v="598"/>
    <x v="1"/>
    <n v="649"/>
    <n v="2499"/>
    <n v="0.74"/>
    <n v="3.9"/>
    <x v="1"/>
    <n v="13049"/>
    <n v="32609451"/>
    <s v="&gt;500"/>
    <n v="50891.1"/>
    <n v="13052.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579"/>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
    <s v="https://m.media-amazon.com/images/I/31IO--RzGbL._SX300_SY300_QL70_FMwebp_.jpg"/>
    <s v="https://www.amazon.in/Boult-Audio-Wired-Lightweight-Comfortable/dp/B08FY4FG5X/ref=sr_1_371?qid=1672903013&amp;s=computers&amp;sr=1-371"/>
  </r>
  <r>
    <x v="623"/>
    <x v="599"/>
    <x v="0"/>
    <n v="1199"/>
    <n v="1999"/>
    <n v="0.4"/>
    <n v="4.5"/>
    <x v="0"/>
    <n v="22420"/>
    <n v="44817580"/>
    <s v="&gt;500"/>
    <n v="100890"/>
    <n v="22424.5"/>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114"/>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
    <s v="https://m.media-amazon.com/images/I/21uJX5AqizL._SX300_SY300_QL70_FMwebp_.jpg"/>
    <s v="https://www.amazon.in/TP-Link-UE300C-Ethernet-Ultrabook-Chromebook/dp/B08FYB5HHK/ref=sr_1_395?qid=1672903014&amp;s=computers&amp;sr=1-395"/>
  </r>
  <r>
    <x v="624"/>
    <x v="600"/>
    <x v="0"/>
    <n v="299"/>
    <n v="799"/>
    <n v="0.63"/>
    <n v="4"/>
    <x v="1"/>
    <n v="151"/>
    <n v="120649"/>
    <s v="&gt;500"/>
    <n v="604"/>
    <n v="155"/>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580"/>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625"/>
    <x v="601"/>
    <x v="1"/>
    <n v="399"/>
    <n v="699"/>
    <n v="0.43"/>
    <n v="4"/>
    <x v="1"/>
    <n v="37817"/>
    <n v="26434083"/>
    <s v="&gt;500"/>
    <n v="151268"/>
    <n v="37821"/>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581"/>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626"/>
    <x v="602"/>
    <x v="0"/>
    <n v="218"/>
    <n v="999"/>
    <n v="0.78"/>
    <n v="4.2"/>
    <x v="0"/>
    <n v="163"/>
    <n v="162837"/>
    <s v="&gt;500"/>
    <n v="684.6"/>
    <n v="167.2"/>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582"/>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627"/>
    <x v="603"/>
    <x v="2"/>
    <n v="3249"/>
    <n v="6375"/>
    <n v="0.49"/>
    <n v="4"/>
    <x v="1"/>
    <n v="4978"/>
    <n v="31734750"/>
    <s v="&gt;500"/>
    <n v="19912"/>
    <n v="4982"/>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583"/>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628"/>
    <x v="604"/>
    <x v="2"/>
    <n v="14400"/>
    <n v="59900"/>
    <n v="0.76"/>
    <n v="4.4000000000000004"/>
    <x v="0"/>
    <n v="3837"/>
    <n v="229836300"/>
    <s v="&gt;500"/>
    <n v="16882.800000000003"/>
    <n v="3841.4"/>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584"/>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
    <s v="https://m.media-amazon.com/images/I/51b5sh94f7L._SX300_SY300_QL70_FMwebp_.jpg"/>
    <s v="https://www.amazon.in/Coway-Professional-Purifier-Anti-Virus-AP-1019C/dp/B08GJ57MKL/ref=sr_1_195?qid=1672923600&amp;s=kitchen&amp;sr=1-195"/>
  </r>
  <r>
    <x v="629"/>
    <x v="605"/>
    <x v="1"/>
    <n v="299"/>
    <n v="1199"/>
    <n v="0.75"/>
    <n v="3.7"/>
    <x v="1"/>
    <n v="490"/>
    <n v="587510"/>
    <s v="&gt;500"/>
    <n v="1813"/>
    <n v="493.7"/>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585"/>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630"/>
    <x v="606"/>
    <x v="2"/>
    <n v="6990"/>
    <n v="14290"/>
    <n v="0.51"/>
    <n v="4.4000000000000004"/>
    <x v="0"/>
    <n v="1771"/>
    <n v="25307590"/>
    <s v="&gt;500"/>
    <n v="7792.4000000000005"/>
    <n v="1775.4"/>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586"/>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
    <s v="https://m.media-amazon.com/images/I/31-XtyZy0IL._SX300_SY300_QL70_FMwebp_.jpg"/>
    <s v="https://www.amazon.in/Havells-Instanio-Storage-Heater-installation/dp/B08GM5S4CQ/ref=sr_1_172?qid=1672923600&amp;s=kitchen&amp;sr=1-172"/>
  </r>
  <r>
    <x v="631"/>
    <x v="607"/>
    <x v="2"/>
    <n v="6199"/>
    <n v="10400"/>
    <n v="0.4"/>
    <n v="4.0999999999999996"/>
    <x v="0"/>
    <n v="14391"/>
    <n v="149666400"/>
    <s v="&gt;500"/>
    <n v="59003.099999999991"/>
    <n v="14395.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587"/>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
    <s v="https://m.media-amazon.com/images/W/WEBP_402378-T1/images/I/31Tz8DcmevL._SX300_SY300_QL70_FMwebp_.jpg"/>
    <s v="https://www.amazon.in/Crompton-Arno-Neo-ASWH-3015-Star-Rated/dp/B08GSQXLJ2/ref=sr_1_79?qid=1672923595&amp;s=kitchen&amp;sr=1-79"/>
  </r>
  <r>
    <x v="632"/>
    <x v="608"/>
    <x v="0"/>
    <n v="10389"/>
    <n v="32000"/>
    <n v="0.68"/>
    <n v="4.4000000000000004"/>
    <x v="0"/>
    <n v="41398"/>
    <n v="1324736000"/>
    <s v="&gt;500"/>
    <n v="182151.2"/>
    <n v="41402.400000000001"/>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588"/>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
    <s v="https://m.media-amazon.com/images/I/41Iln5A+8HL._SY300_SX300_.jpg"/>
    <s v="https://www.amazon.in/SanDisk-Portable-Smartphone-Compatible-Warranty/dp/B08GTYFC37/ref=sr_1_392?qid=1672903014&amp;s=computers&amp;sr=1-392"/>
  </r>
  <r>
    <x v="633"/>
    <x v="609"/>
    <x v="1"/>
    <n v="449"/>
    <n v="800"/>
    <n v="0.44"/>
    <n v="4.4000000000000004"/>
    <x v="0"/>
    <n v="69585"/>
    <n v="55668000"/>
    <s v="&gt;500"/>
    <n v="306174"/>
    <n v="69589.399999999994"/>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589"/>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634"/>
    <x v="610"/>
    <x v="1"/>
    <n v="2599"/>
    <n v="2999"/>
    <n v="0.13"/>
    <n v="3.9"/>
    <x v="1"/>
    <n v="14266"/>
    <n v="42783734"/>
    <s v="&gt;500"/>
    <n v="55637.4"/>
    <n v="14269.9"/>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590"/>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635"/>
    <x v="611"/>
    <x v="0"/>
    <n v="379"/>
    <n v="1099"/>
    <n v="0.66"/>
    <n v="4.3"/>
    <x v="0"/>
    <n v="3049"/>
    <n v="3350851"/>
    <s v="&gt;500"/>
    <n v="13110.699999999999"/>
    <n v="3053.3"/>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591"/>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636"/>
    <x v="612"/>
    <x v="2"/>
    <n v="3249"/>
    <n v="7795"/>
    <n v="0.57999999999999996"/>
    <n v="4.2"/>
    <x v="0"/>
    <n v="4664"/>
    <n v="36355880"/>
    <s v="&gt;500"/>
    <n v="19588.8"/>
    <n v="4668.2"/>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592"/>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
    <s v="https://m.media-amazon.com/images/I/417XNLkkFRL._SX300_SY300_QL70_FMwebp_.jpg"/>
    <s v="https://www.amazon.in/Morphy-Richards-Icon-Superb-Grinder/dp/B08H673XKN/ref=sr_1_206?qid=1672923601&amp;s=kitchen&amp;sr=1-206"/>
  </r>
  <r>
    <x v="637"/>
    <x v="613"/>
    <x v="2"/>
    <n v="3349"/>
    <n v="3995"/>
    <n v="0.16"/>
    <n v="4.3"/>
    <x v="0"/>
    <n v="1954"/>
    <n v="7806230"/>
    <s v="&gt;500"/>
    <n v="8402.1999999999989"/>
    <n v="1958.3"/>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593"/>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
    <s v="https://m.media-amazon.com/images/W/WEBP_402378-T2/images/I/4145oJH-y0L._SX300_SY300_QL70_FMwebp_.jpg"/>
    <s v="https://www.amazon.in/EasySpeed-GC2147-30-Resistant-Soleplate/dp/B08H6B3G96/ref=sr_1_290?qid=1672923606&amp;s=kitchen&amp;sr=1-290"/>
  </r>
  <r>
    <x v="638"/>
    <x v="614"/>
    <x v="2"/>
    <n v="2903"/>
    <n v="3295"/>
    <n v="0.12"/>
    <n v="4.3"/>
    <x v="0"/>
    <n v="2299"/>
    <n v="7575205"/>
    <s v="&gt;500"/>
    <n v="9885.6999999999989"/>
    <n v="2303.3000000000002"/>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594"/>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639"/>
    <x v="615"/>
    <x v="1"/>
    <n v="455"/>
    <n v="1490"/>
    <n v="0.69"/>
    <n v="4.0999999999999996"/>
    <x v="0"/>
    <n v="161677"/>
    <n v="240898730"/>
    <s v="&gt;500"/>
    <n v="662875.69999999995"/>
    <n v="161681.1"/>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595"/>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640"/>
    <x v="616"/>
    <x v="0"/>
    <n v="199"/>
    <n v="499"/>
    <n v="0.6"/>
    <n v="3.3"/>
    <x v="1"/>
    <n v="2804"/>
    <n v="1399196"/>
    <s v="200–500"/>
    <n v="9253.1999999999989"/>
    <n v="2807.3"/>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596"/>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41"/>
    <x v="617"/>
    <x v="2"/>
    <n v="3179"/>
    <n v="6999"/>
    <n v="0.55000000000000004"/>
    <n v="4"/>
    <x v="1"/>
    <n v="743"/>
    <n v="5200257"/>
    <s v="&gt;500"/>
    <n v="2972"/>
    <n v="7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597"/>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642"/>
    <x v="618"/>
    <x v="0"/>
    <n v="299"/>
    <n v="699"/>
    <n v="0.56999999999999995"/>
    <n v="4.2"/>
    <x v="0"/>
    <n v="94363"/>
    <n v="65959737"/>
    <s v="&gt;500"/>
    <n v="396324.60000000003"/>
    <n v="94367.2"/>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251"/>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643"/>
    <x v="619"/>
    <x v="0"/>
    <n v="329"/>
    <n v="699"/>
    <n v="0.53"/>
    <n v="4.2"/>
    <x v="0"/>
    <n v="94363"/>
    <n v="65959737"/>
    <s v="&gt;500"/>
    <n v="396324.60000000003"/>
    <n v="94367.2"/>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251"/>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644"/>
    <x v="620"/>
    <x v="1"/>
    <n v="1599"/>
    <n v="3499"/>
    <n v="0.54"/>
    <n v="4"/>
    <x v="1"/>
    <n v="36384"/>
    <n v="127307616"/>
    <s v="&gt;500"/>
    <n v="145536"/>
    <n v="36388"/>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434"/>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645"/>
    <x v="621"/>
    <x v="2"/>
    <n v="1182"/>
    <n v="2995"/>
    <n v="0.61"/>
    <n v="4.2"/>
    <x v="0"/>
    <n v="5178"/>
    <n v="15508110"/>
    <s v="&gt;500"/>
    <n v="21747.600000000002"/>
    <n v="5182.2"/>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598"/>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
    <s v="https://m.media-amazon.com/images/I/41FTyQVamFL._SX300_SY300_QL70_FMwebp_.jpg"/>
    <s v="https://www.amazon.in/Inalsa-Electric-Kettle-Prism-Inox/dp/B08HLC7Z3G/ref=sr_1_229?qid=1672923603&amp;s=kitchen&amp;sr=1-229"/>
  </r>
  <r>
    <x v="646"/>
    <x v="622"/>
    <x v="0"/>
    <n v="1199"/>
    <n v="3490"/>
    <n v="0.66"/>
    <n v="4.0999999999999996"/>
    <x v="0"/>
    <n v="11716"/>
    <n v="40888840"/>
    <s v="&gt;500"/>
    <n v="48035.6"/>
    <n v="11720.1"/>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599"/>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
    <s v="https://m.media-amazon.com/images/W/WEBP_402378-T2/images/I/31PfpEPlg-L._SX300_SY300_QL70_FMwebp_.jpg"/>
    <s v="https://www.amazon.in/Mini-UPS-Router-WiFi-12V/dp/B08HLZ28QC/ref=sr_1_83?qid=1672902998&amp;s=computers&amp;sr=1-83"/>
  </r>
  <r>
    <x v="647"/>
    <x v="623"/>
    <x v="0"/>
    <n v="599"/>
    <n v="599"/>
    <n v="0"/>
    <n v="4"/>
    <x v="1"/>
    <n v="26423"/>
    <n v="15827377"/>
    <s v="&gt;500"/>
    <n v="105692"/>
    <n v="2642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600"/>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648"/>
    <x v="624"/>
    <x v="1"/>
    <n v="1499"/>
    <n v="4999"/>
    <n v="0.7"/>
    <n v="4"/>
    <x v="1"/>
    <n v="92588"/>
    <n v="462847412"/>
    <s v="&gt;500"/>
    <n v="370352"/>
    <n v="9259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454"/>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649"/>
    <x v="625"/>
    <x v="1"/>
    <n v="2049"/>
    <n v="2199"/>
    <n v="7.0000000000000007E-2"/>
    <n v="4.3"/>
    <x v="0"/>
    <n v="178912"/>
    <n v="393427488"/>
    <s v="&gt;500"/>
    <n v="769321.6"/>
    <n v="178916.3"/>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601"/>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
    <s v="https://m.media-amazon.com/images/I/31grUs8OpvL._SX300_SY300_QL70_ML2_.jpg"/>
    <s v="https://www.amazon.in/20000mAh-Sandstone-Triple-Charging-Delivery/dp/B08HV83HL3/ref=sr_1_6?qid=1672895748&amp;s=electronics&amp;sr=1-6"/>
  </r>
  <r>
    <x v="650"/>
    <x v="626"/>
    <x v="1"/>
    <n v="1149"/>
    <n v="2199"/>
    <n v="0.48"/>
    <n v="4.3"/>
    <x v="0"/>
    <n v="178912"/>
    <n v="393427488"/>
    <s v="&gt;500"/>
    <n v="769321.6"/>
    <n v="178916.3"/>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601"/>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
    <s v="https://m.media-amazon.com/images/I/31YFSh7g63L._SX300_SY300_QL70_ML2_.jpg"/>
    <s v="https://www.amazon.in/Power-10000mAh-Metallic-Output-Charging/dp/B08HVJCW95/ref=sr_1_116?qid=1672895777&amp;s=electronics&amp;sr=1-116"/>
  </r>
  <r>
    <x v="651"/>
    <x v="627"/>
    <x v="1"/>
    <n v="1149"/>
    <n v="2199"/>
    <n v="0.48"/>
    <n v="4.3"/>
    <x v="0"/>
    <n v="178912"/>
    <n v="393427488"/>
    <s v="&gt;500"/>
    <n v="769321.6"/>
    <n v="178916.3"/>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601"/>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
    <s v="https://m.media-amazon.com/images/I/21luyw7JrrL._SX300_SY300_QL70_ML2_.jpg"/>
    <s v="https://www.amazon.in/10000mAH-Li-Polymer-Power-Charging-Midnight/dp/B08HVL8QN3/ref=sr_1_25?qid=1672895755&amp;s=electronics&amp;sr=1-25"/>
  </r>
  <r>
    <x v="652"/>
    <x v="628"/>
    <x v="0"/>
    <n v="699"/>
    <n v="1490"/>
    <n v="0.53"/>
    <n v="4"/>
    <x v="1"/>
    <n v="5736"/>
    <n v="8546640"/>
    <s v="&gt;500"/>
    <n v="22944"/>
    <n v="57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602"/>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s v="https://m.media-amazon.com/images/W/WEBP_402378-T2/images/I/41mRWV0YG8L._SX300_SY300_QL70_FMwebp_.jpg"/>
    <s v="https://www.amazon.in/RPM-Euro-Games-Controller-Wired/dp/B08J4PL1Z3/ref=sr_1_386?qid=1672903014&amp;s=computers&amp;sr=1-386"/>
  </r>
  <r>
    <x v="653"/>
    <x v="629"/>
    <x v="2"/>
    <n v="6999"/>
    <n v="14999"/>
    <n v="0.53"/>
    <n v="4.0999999999999996"/>
    <x v="0"/>
    <n v="1728"/>
    <n v="25918272"/>
    <s v="&gt;500"/>
    <n v="7084.7999999999993"/>
    <n v="1732.1"/>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603"/>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654"/>
    <x v="630"/>
    <x v="0"/>
    <n v="10099"/>
    <n v="19110"/>
    <n v="0.47"/>
    <n v="4.3"/>
    <x v="0"/>
    <n v="2623"/>
    <n v="50125530"/>
    <s v="&gt;500"/>
    <n v="11278.9"/>
    <n v="2627.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604"/>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
    <s v="https://m.media-amazon.com/images/I/417vDmMtbpL._SY300_SX300_QL70_FMwebp_.jpg"/>
    <s v="https://www.amazon.in/Samsung-inch-Bezel-Flicker-Monitor-LF24T350FHWXXL/dp/B08J82K4GX/ref=sr_1_379?qid=1672903013&amp;s=computers&amp;sr=1-379"/>
  </r>
  <r>
    <x v="655"/>
    <x v="631"/>
    <x v="0"/>
    <n v="349"/>
    <n v="450"/>
    <n v="0.22"/>
    <n v="4.0999999999999996"/>
    <x v="0"/>
    <n v="18656"/>
    <n v="8395200"/>
    <s v="200–500"/>
    <n v="76489.599999999991"/>
    <n v="18660.099999999999"/>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605"/>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656"/>
    <x v="632"/>
    <x v="2"/>
    <n v="279"/>
    <n v="699"/>
    <n v="0.6"/>
    <n v="4.3"/>
    <x v="0"/>
    <n v="2326"/>
    <n v="1625874"/>
    <s v="&gt;500"/>
    <n v="10001.799999999999"/>
    <n v="2330.3000000000002"/>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606"/>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657"/>
    <x v="633"/>
    <x v="1"/>
    <n v="999"/>
    <n v="2490"/>
    <n v="0.6"/>
    <n v="4.0999999999999996"/>
    <x v="0"/>
    <n v="18331"/>
    <n v="45644190"/>
    <s v="&gt;500"/>
    <n v="75157.099999999991"/>
    <n v="18335.099999999999"/>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607"/>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658"/>
    <x v="634"/>
    <x v="1"/>
    <n v="1299"/>
    <n v="2990"/>
    <n v="0.56999999999999995"/>
    <n v="3.8"/>
    <x v="1"/>
    <n v="180998"/>
    <n v="541184020"/>
    <s v="&gt;500"/>
    <n v="687792.4"/>
    <n v="181001.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608"/>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
    <s v="https://m.media-amazon.com/images/I/31KjuRb9oNL._SX300_SY300_QL70_FMwebp_.jpg"/>
    <s v="https://www.amazon.in/Airdopes-121v2-Bluetooth-Immersive-Assistant/dp/B08JQN8DGZ/ref=sr_1_8?qid=1672902995&amp;s=computers&amp;sr=1-8"/>
  </r>
  <r>
    <x v="659"/>
    <x v="635"/>
    <x v="2"/>
    <n v="474"/>
    <n v="1299"/>
    <n v="0.64"/>
    <n v="4.0999999999999996"/>
    <x v="0"/>
    <n v="550"/>
    <n v="714450"/>
    <s v="&gt;500"/>
    <n v="2255"/>
    <n v="554.1"/>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609"/>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660"/>
    <x v="636"/>
    <x v="1"/>
    <n v="2179"/>
    <n v="3999"/>
    <n v="0.46"/>
    <n v="4"/>
    <x v="1"/>
    <n v="8380"/>
    <n v="33511620"/>
    <s v="&gt;500"/>
    <n v="33520"/>
    <n v="8384"/>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610"/>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 v="https://m.media-amazon.com/images/I/312X0wyfvmL._SX300_SY300_QL70_ML2_.jpg"/>
    <s v="https://www.amazon.in/URBN-20000-22-5W-Charging-Output/dp/B08JW1GVS7/ref=sr_1_295?qid=1672895835&amp;s=electronics&amp;sr=1-295"/>
  </r>
  <r>
    <x v="661"/>
    <x v="637"/>
    <x v="2"/>
    <n v="499"/>
    <n v="999"/>
    <n v="0.5"/>
    <n v="4.3"/>
    <x v="0"/>
    <n v="1436"/>
    <n v="1434564"/>
    <s v="&gt;500"/>
    <n v="6174.8"/>
    <n v="1440.3"/>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611"/>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662"/>
    <x v="638"/>
    <x v="1"/>
    <n v="349"/>
    <n v="999"/>
    <n v="0.65"/>
    <n v="3.8"/>
    <x v="1"/>
    <n v="16557"/>
    <n v="16540443"/>
    <s v="&gt;500"/>
    <n v="62916.6"/>
    <n v="16560.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612"/>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663"/>
    <x v="638"/>
    <x v="1"/>
    <n v="349"/>
    <n v="999"/>
    <n v="0.65"/>
    <n v="3.8"/>
    <x v="1"/>
    <n v="16557"/>
    <n v="16540443"/>
    <s v="&gt;500"/>
    <n v="62916.6"/>
    <n v="16560.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612"/>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664"/>
    <x v="639"/>
    <x v="0"/>
    <n v="849"/>
    <n v="1499"/>
    <n v="0.43"/>
    <n v="4"/>
    <x v="1"/>
    <n v="7352"/>
    <n v="11020648"/>
    <s v="&gt;500"/>
    <n v="29408"/>
    <n v="7356"/>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613"/>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665"/>
    <x v="640"/>
    <x v="2"/>
    <n v="1290"/>
    <n v="2500"/>
    <n v="0.48"/>
    <n v="4"/>
    <x v="1"/>
    <n v="6530"/>
    <n v="16325000"/>
    <s v="&gt;500"/>
    <n v="26120"/>
    <n v="6534"/>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614"/>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666"/>
    <x v="641"/>
    <x v="0"/>
    <n v="2099"/>
    <n v="3250"/>
    <n v="0.35"/>
    <n v="3.8"/>
    <x v="1"/>
    <n v="11213"/>
    <n v="36442250"/>
    <s v="&gt;500"/>
    <n v="42609.4"/>
    <n v="11216.8"/>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615"/>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667"/>
    <x v="642"/>
    <x v="1"/>
    <n v="2025"/>
    <n v="5999"/>
    <n v="0.66"/>
    <n v="4.2"/>
    <x v="0"/>
    <n v="6233"/>
    <n v="37391767"/>
    <s v="&gt;500"/>
    <n v="26178.600000000002"/>
    <n v="6237.2"/>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616"/>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668"/>
    <x v="643"/>
    <x v="2"/>
    <n v="293"/>
    <n v="499"/>
    <n v="0.41"/>
    <n v="4.0999999999999996"/>
    <x v="0"/>
    <n v="1456"/>
    <n v="726544"/>
    <s v="200–500"/>
    <n v="5969.5999999999995"/>
    <n v="1460.1"/>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617"/>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
    <s v="https://m.media-amazon.com/images/W/WEBP_402378-T1/images/I/31+EgPqYa6L._SX300_SY300_.jpg"/>
    <s v="https://www.amazon.in/n1-Retail-Stainless-Indian-Coffee/dp/B08KS2KQTK/ref=sr_1_393?qid=1672923612&amp;s=kitchen&amp;sr=1-393"/>
  </r>
  <r>
    <x v="669"/>
    <x v="644"/>
    <x v="2"/>
    <n v="2099"/>
    <n v="2499"/>
    <n v="0.16"/>
    <n v="0"/>
    <x v="2"/>
    <n v="992"/>
    <n v="2479008"/>
    <s v="&gt;500"/>
    <n v="0"/>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x v="618"/>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
    <s v="https://m.media-amazon.com/images/W/WEBP_402378-T1/images/I/41lZEy8e9DL._SX300_SY300_QL70_FMwebp_.jpg"/>
    <s v="https://www.amazon.in/Eureka-Forbes-Vacuum-Cleaner-Washable/dp/B08L12N5H1/ref=sr_1_295?qid=1672923607&amp;s=kitchen&amp;sr=1-295"/>
  </r>
  <r>
    <x v="670"/>
    <x v="645"/>
    <x v="1"/>
    <n v="349"/>
    <n v="1299"/>
    <n v="0.73"/>
    <n v="4"/>
    <x v="1"/>
    <n v="3295"/>
    <n v="4280205"/>
    <s v="&gt;500"/>
    <n v="13180"/>
    <n v="3299"/>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619"/>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
    <s v="https://m.media-amazon.com/images/W/WEBP_402378-T2/images/I/41-AORr2udL._SX300_SY300_QL70_FMwebp_.jpg"/>
    <s v="https://www.amazon.in/SAIFSMART-Compact-Bracket-Management-Bathroom/dp/B08L4SBJRY/ref=sr_1_150?qid=1672909131&amp;s=electronics&amp;sr=1-150"/>
  </r>
  <r>
    <x v="671"/>
    <x v="646"/>
    <x v="1"/>
    <n v="649"/>
    <n v="2400"/>
    <n v="0.73"/>
    <n v="4.4000000000000004"/>
    <x v="0"/>
    <n v="67260"/>
    <n v="161424000"/>
    <s v="&gt;500"/>
    <n v="295944"/>
    <n v="67264.399999999994"/>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62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672"/>
    <x v="646"/>
    <x v="1"/>
    <n v="369"/>
    <n v="700"/>
    <n v="0.47"/>
    <n v="4.4000000000000004"/>
    <x v="0"/>
    <n v="67259"/>
    <n v="47081300"/>
    <s v="&gt;500"/>
    <n v="295939.60000000003"/>
    <n v="67263.399999999994"/>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62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673"/>
    <x v="647"/>
    <x v="2"/>
    <n v="379"/>
    <n v="919"/>
    <n v="0.59"/>
    <n v="4"/>
    <x v="1"/>
    <n v="1090"/>
    <n v="1001710"/>
    <s v="&gt;500"/>
    <n v="4360"/>
    <n v="1094"/>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621"/>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674"/>
    <x v="648"/>
    <x v="0"/>
    <n v="6299"/>
    <n v="13750"/>
    <n v="0.54"/>
    <n v="4.2"/>
    <x v="0"/>
    <n v="2014"/>
    <n v="27692500"/>
    <s v="&gt;500"/>
    <n v="8458.8000000000011"/>
    <n v="2018.2"/>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622"/>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75"/>
    <x v="649"/>
    <x v="0"/>
    <n v="599"/>
    <n v="1999"/>
    <n v="0.7"/>
    <n v="4.4000000000000004"/>
    <x v="0"/>
    <n v="4736"/>
    <n v="9467264"/>
    <s v="&gt;500"/>
    <n v="20838.400000000001"/>
    <n v="4740.399999999999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623"/>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
    <s v="https://m.media-amazon.com/images/W/WEBP_402378-T1/images/I/41bvBlmqDdL._SX300_SY300_QL70_FMwebp_.jpg"/>
    <s v="https://www.amazon.in/Dyazo-Computer-Adjustable-Ergonomic-Compatible/dp/B08LHTJTBB/ref=sr_1_228?qid=1672903006&amp;s=computers&amp;sr=1-228"/>
  </r>
  <r>
    <x v="676"/>
    <x v="650"/>
    <x v="0"/>
    <n v="345"/>
    <n v="999"/>
    <n v="0.65"/>
    <n v="3.7"/>
    <x v="1"/>
    <n v="1097"/>
    <n v="1095903"/>
    <s v="&gt;500"/>
    <n v="4058.9"/>
    <n v="1100.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62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677"/>
    <x v="651"/>
    <x v="1"/>
    <n v="399"/>
    <n v="995"/>
    <n v="0.6"/>
    <n v="3.9"/>
    <x v="1"/>
    <n v="21372"/>
    <n v="21265140"/>
    <s v="&gt;500"/>
    <n v="83350.8"/>
    <n v="21375.9"/>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625"/>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
    <s v="https://m.media-amazon.com/images/W/WEBP_402378-T1/images/I/41jOKzw6-EL._SX300_SY300_QL70_FMwebp_.jpg"/>
    <s v="https://www.amazon.in/DIGITEK%C2%AE-DTR-260-GT-Flexible/dp/B08LPJZSSW/ref=sr_1_59?qid=1672902997&amp;s=computers&amp;sr=1-59"/>
  </r>
  <r>
    <x v="678"/>
    <x v="652"/>
    <x v="0"/>
    <n v="1495"/>
    <n v="1995"/>
    <n v="0.25"/>
    <n v="4.5"/>
    <x v="0"/>
    <n v="10541"/>
    <n v="21029295"/>
    <s v="&gt;500"/>
    <n v="47434.5"/>
    <n v="10545.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626"/>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
    <s v="https://m.media-amazon.com/images/W/WEBP_402378-T2/images/I/41zEY42v1tL._SX300_SY300_QL70_FMwebp_.jpg"/>
    <s v="https://www.amazon.in/Logitech-G102-Customizable-Lighting-Programmable/dp/B08LT9BMPP/ref=sr_1_347?qid=1672903012&amp;s=computers&amp;sr=1-347"/>
  </r>
  <r>
    <x v="679"/>
    <x v="653"/>
    <x v="2"/>
    <n v="929"/>
    <n v="1300"/>
    <n v="0.28999999999999998"/>
    <n v="3.9"/>
    <x v="1"/>
    <n v="1672"/>
    <n v="2173600"/>
    <s v="&gt;500"/>
    <n v="6520.8"/>
    <n v="1675.9"/>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627"/>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
    <s v="https://m.media-amazon.com/images/W/WEBP_402378-T2/images/I/41mcGL9ei0L._SX300_SY300_QL70_FMwebp_.jpg"/>
    <s v="https://www.amazon.in/Lifelong-Sandwich-Griller-Non-Stick-Plates/dp/B08LVVTGZK/ref=sr_1_422?qid=1672923613&amp;s=kitchen&amp;sr=1-422"/>
  </r>
  <r>
    <x v="680"/>
    <x v="654"/>
    <x v="0"/>
    <n v="1439"/>
    <n v="2890"/>
    <n v="0.5"/>
    <n v="4.5"/>
    <x v="0"/>
    <n v="4099"/>
    <n v="11846110"/>
    <s v="&gt;500"/>
    <n v="18445.5"/>
    <n v="4103.5"/>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628"/>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681"/>
    <x v="655"/>
    <x v="1"/>
    <n v="299"/>
    <n v="599"/>
    <n v="0.5"/>
    <n v="4.3"/>
    <x v="0"/>
    <n v="4674"/>
    <n v="2799726"/>
    <s v="&gt;500"/>
    <n v="20098.2"/>
    <n v="4678.3"/>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629"/>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s v="https://m.media-amazon.com/images/I/411fc62wnpL._SX300_SY300_QL70_ML2_.jpg"/>
    <s v="https://www.amazon.in/POPIO-Tempered-Protector-Compatible-Installation/dp/B08M66K48D/ref=sr_1_356?qid=1672895850&amp;s=electronics&amp;sr=1-356"/>
  </r>
  <r>
    <x v="682"/>
    <x v="656"/>
    <x v="1"/>
    <n v="1499"/>
    <n v="2499"/>
    <n v="0.4"/>
    <n v="4.3"/>
    <x v="0"/>
    <n v="15970"/>
    <n v="39909030"/>
    <s v="&gt;500"/>
    <n v="68671"/>
    <n v="15974.3"/>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630"/>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
    <s v="https://m.media-amazon.com/images/I/41J2W8DASzS._SX300_SY300_QL70_ML2_.jpg"/>
    <s v="https://www.amazon.in/Pocket-10000mAh-Triple-Charging-Delivery/dp/B08MC57J31/ref=sr_1_24?qid=1672895748&amp;s=electronics&amp;sr=1-24"/>
  </r>
  <r>
    <x v="683"/>
    <x v="657"/>
    <x v="1"/>
    <n v="799"/>
    <n v="1999"/>
    <n v="0.6"/>
    <n v="3.8"/>
    <x v="1"/>
    <n v="12958"/>
    <n v="25903042"/>
    <s v="&gt;500"/>
    <n v="49240.399999999994"/>
    <n v="12961.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631"/>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84"/>
    <x v="658"/>
    <x v="1"/>
    <n v="119"/>
    <n v="299"/>
    <n v="0.6"/>
    <n v="4.0999999999999996"/>
    <x v="0"/>
    <n v="5999"/>
    <n v="1793701"/>
    <s v="200–500"/>
    <n v="24595.899999999998"/>
    <n v="6003.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632"/>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685"/>
    <x v="659"/>
    <x v="1"/>
    <n v="399"/>
    <n v="1290"/>
    <n v="0.69"/>
    <n v="4.2"/>
    <x v="0"/>
    <n v="76042"/>
    <n v="98094180"/>
    <s v="&gt;500"/>
    <n v="319376.40000000002"/>
    <n v="76046.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633"/>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686"/>
    <x v="660"/>
    <x v="2"/>
    <n v="653"/>
    <n v="1020"/>
    <n v="0.36"/>
    <n v="4.0999999999999996"/>
    <x v="0"/>
    <n v="3366"/>
    <n v="3433320"/>
    <s v="&gt;500"/>
    <n v="13800.599999999999"/>
    <n v="3370.1"/>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634"/>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687"/>
    <x v="661"/>
    <x v="2"/>
    <n v="1498"/>
    <n v="2300"/>
    <n v="0.35"/>
    <n v="3.8"/>
    <x v="1"/>
    <n v="95"/>
    <n v="218500"/>
    <s v="&gt;500"/>
    <n v="361"/>
    <n v="98.8"/>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635"/>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688"/>
    <x v="662"/>
    <x v="2"/>
    <n v="2590"/>
    <n v="4200"/>
    <n v="0.38"/>
    <n v="4.0999999999999996"/>
    <x v="0"/>
    <n v="63"/>
    <n v="264600"/>
    <s v="&gt;500"/>
    <n v="258.29999999999995"/>
    <n v="67.099999999999994"/>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636"/>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689"/>
    <x v="663"/>
    <x v="1"/>
    <n v="279"/>
    <n v="1299"/>
    <n v="0.79"/>
    <n v="4"/>
    <x v="1"/>
    <n v="5072"/>
    <n v="6588528"/>
    <s v="&gt;500"/>
    <n v="20288"/>
    <n v="5076"/>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637"/>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690"/>
    <x v="664"/>
    <x v="2"/>
    <n v="2449"/>
    <n v="3390"/>
    <n v="0.28000000000000003"/>
    <n v="4"/>
    <x v="1"/>
    <n v="5206"/>
    <n v="17648340"/>
    <s v="&gt;500"/>
    <n v="20824"/>
    <n v="521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638"/>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691"/>
    <x v="665"/>
    <x v="2"/>
    <n v="12499"/>
    <n v="19825"/>
    <n v="0.37"/>
    <n v="4.0999999999999996"/>
    <x v="0"/>
    <n v="322"/>
    <n v="6383650"/>
    <s v="&gt;500"/>
    <n v="1320.1999999999998"/>
    <n v="326.1000000000000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639"/>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
    <s v="https://m.media-amazon.com/images/I/41Dp3g8y8sL._SX300_SY300_QL70_FMwebp_.jpg"/>
    <s v="https://www.amazon.in/Havells-OFR-13-Wave-Fin/dp/B08MZNT7GP/ref=sr_1_221?qid=1672923603&amp;s=kitchen&amp;sr=1-221"/>
  </r>
  <r>
    <x v="692"/>
    <x v="666"/>
    <x v="0"/>
    <n v="849"/>
    <n v="4999"/>
    <n v="0.83"/>
    <n v="4"/>
    <x v="1"/>
    <n v="20457"/>
    <n v="102264543"/>
    <s v="&gt;500"/>
    <n v="81828"/>
    <n v="20461"/>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640"/>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93"/>
    <x v="667"/>
    <x v="0"/>
    <n v="182"/>
    <n v="599"/>
    <n v="0.7"/>
    <n v="4"/>
    <x v="1"/>
    <n v="9378"/>
    <n v="5617422"/>
    <s v="&gt;500"/>
    <n v="37512"/>
    <n v="938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641"/>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694"/>
    <x v="668"/>
    <x v="2"/>
    <n v="6790"/>
    <n v="10995"/>
    <n v="0.38"/>
    <n v="4.5"/>
    <x v="0"/>
    <n v="3192"/>
    <n v="35096040"/>
    <s v="&gt;500"/>
    <n v="14364"/>
    <n v="3196.5"/>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642"/>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
    <s v="https://m.media-amazon.com/images/W/WEBP_402378-T2/images/I/41vooC+8vUL._SY300_SX300_.jpg"/>
    <s v="https://www.amazon.in/Inalsa-Digital-Fryer-Nutri-Fry/dp/B08N6P8G5K/ref=sr_1_475?qid=1672923615&amp;s=kitchen&amp;sr=1-475"/>
  </r>
  <r>
    <x v="695"/>
    <x v="669"/>
    <x v="0"/>
    <n v="299"/>
    <n v="798"/>
    <n v="0.63"/>
    <n v="4.4000000000000004"/>
    <x v="0"/>
    <n v="28791"/>
    <n v="22975218"/>
    <s v="&gt;500"/>
    <n v="126680.40000000001"/>
    <n v="28795.4"/>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43"/>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696"/>
    <x v="670"/>
    <x v="0"/>
    <n v="389"/>
    <n v="999"/>
    <n v="0.61"/>
    <n v="4.3"/>
    <x v="0"/>
    <n v="838"/>
    <n v="837162"/>
    <s v="&gt;500"/>
    <n v="3603.3999999999996"/>
    <n v="842.3"/>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644"/>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697"/>
    <x v="671"/>
    <x v="0"/>
    <n v="129"/>
    <n v="249"/>
    <n v="0.48"/>
    <n v="4"/>
    <x v="1"/>
    <n v="9378"/>
    <n v="2335122"/>
    <s v="200–500"/>
    <n v="37512"/>
    <n v="938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641"/>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698"/>
    <x v="672"/>
    <x v="0"/>
    <n v="299"/>
    <n v="1499"/>
    <n v="0.8"/>
    <n v="4.2"/>
    <x v="0"/>
    <n v="903"/>
    <n v="1353597"/>
    <s v="&gt;500"/>
    <n v="3792.6000000000004"/>
    <n v="907.2"/>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645"/>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99"/>
    <x v="673"/>
    <x v="1"/>
    <n v="197"/>
    <n v="499"/>
    <n v="0.61"/>
    <n v="3.8"/>
    <x v="1"/>
    <n v="136"/>
    <n v="67864"/>
    <s v="200–500"/>
    <n v="516.79999999999995"/>
    <n v="139.80000000000001"/>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646"/>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
    <s v="https://m.media-amazon.com/images/W/WEBP_402378-T1/images/I/31Lfjbfc47L._SX300_SY300_QL70_FMwebp_.jpg"/>
    <s v="https://www.amazon.in/Airtel-DigitalTV-Setup-Box-Remote/dp/B08PKBMJKS/ref=sr_1_496?qid=1672909149&amp;s=electronics&amp;sr=1-496"/>
  </r>
  <r>
    <x v="700"/>
    <x v="674"/>
    <x v="1"/>
    <n v="173"/>
    <n v="999"/>
    <n v="0.83"/>
    <n v="4.3"/>
    <x v="0"/>
    <n v="1237"/>
    <n v="1235763"/>
    <s v="&gt;500"/>
    <n v="5319.0999999999995"/>
    <n v="1241.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647"/>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701"/>
    <x v="670"/>
    <x v="0"/>
    <n v="399"/>
    <n v="1099"/>
    <n v="0.64"/>
    <n v="4.0999999999999996"/>
    <x v="0"/>
    <n v="2685"/>
    <n v="2950815"/>
    <s v="&gt;500"/>
    <n v="11008.499999999998"/>
    <n v="2689.1"/>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648"/>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
    <s v="https://m.media-amazon.com/images/I/41wI9GGhTHL._SX300_SY300_QL70_FMwebp_.jpg"/>
    <s v="https://www.amazon.in/Charging-Braided-Compatible-Samsung-Galaxy/dp/B08PSQRW2T/ref=sr_1_159?qid=1672909131&amp;s=electronics&amp;sr=1-159"/>
  </r>
  <r>
    <x v="702"/>
    <x v="670"/>
    <x v="0"/>
    <n v="399"/>
    <n v="1099"/>
    <n v="0.64"/>
    <n v="4.0999999999999996"/>
    <x v="0"/>
    <n v="2685"/>
    <n v="2950815"/>
    <s v="&gt;500"/>
    <n v="11008.499999999998"/>
    <n v="2689.1"/>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648"/>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
    <s v="https://m.media-amazon.com/images/I/41EhlNJ-v8L._SX300_SY300_QL70_FMwebp_.jpg"/>
    <s v="https://www.amazon.in/Charging-Braided-Compatible-Samsung-Galaxy/dp/B08PSVBB2X/ref=sr_1_197?qid=1672909134&amp;s=electronics&amp;sr=1-197"/>
  </r>
  <r>
    <x v="703"/>
    <x v="675"/>
    <x v="1"/>
    <n v="15490"/>
    <n v="20900"/>
    <n v="0.26"/>
    <n v="4.3"/>
    <x v="0"/>
    <n v="16299"/>
    <n v="340649100"/>
    <s v="&gt;500"/>
    <n v="70085.7"/>
    <n v="16303.3"/>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649"/>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704"/>
    <x v="676"/>
    <x v="1"/>
    <n v="8999"/>
    <n v="18999"/>
    <n v="0.53"/>
    <n v="4"/>
    <x v="1"/>
    <n v="6347"/>
    <n v="120586653"/>
    <s v="&gt;500"/>
    <n v="25388"/>
    <n v="6351"/>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650"/>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705"/>
    <x v="677"/>
    <x v="1"/>
    <n v="190"/>
    <n v="220"/>
    <n v="0.14000000000000001"/>
    <n v="4.4000000000000004"/>
    <x v="0"/>
    <n v="2866"/>
    <n v="630520"/>
    <s v="200–500"/>
    <n v="12610.400000000001"/>
    <n v="2870.4"/>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651"/>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706"/>
    <x v="678"/>
    <x v="2"/>
    <n v="6850"/>
    <n v="11990"/>
    <n v="0.43"/>
    <n v="3.9"/>
    <x v="1"/>
    <n v="144"/>
    <n v="1726560"/>
    <s v="&gt;500"/>
    <n v="561.6"/>
    <n v="147.9"/>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652"/>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707"/>
    <x v="679"/>
    <x v="0"/>
    <n v="169"/>
    <n v="299"/>
    <n v="0.43"/>
    <n v="4.4000000000000004"/>
    <x v="0"/>
    <n v="5176"/>
    <n v="1547624"/>
    <s v="200–500"/>
    <n v="22774.400000000001"/>
    <n v="5180.399999999999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653"/>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708"/>
    <x v="680"/>
    <x v="0"/>
    <n v="389"/>
    <n v="1099"/>
    <n v="0.65"/>
    <n v="4.3"/>
    <x v="0"/>
    <n v="974"/>
    <n v="1070426"/>
    <s v="&gt;500"/>
    <n v="4188.2"/>
    <n v="978.3"/>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654"/>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709"/>
    <x v="680"/>
    <x v="0"/>
    <n v="339"/>
    <n v="1099"/>
    <n v="0.69"/>
    <n v="4.3"/>
    <x v="0"/>
    <n v="974"/>
    <n v="1070426"/>
    <s v="&gt;500"/>
    <n v="4188.2"/>
    <n v="978.3"/>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654"/>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710"/>
    <x v="681"/>
    <x v="2"/>
    <n v="1448"/>
    <n v="2999"/>
    <n v="0.52"/>
    <n v="4.5"/>
    <x v="0"/>
    <n v="19"/>
    <n v="56981"/>
    <s v="&gt;500"/>
    <n v="85.5"/>
    <n v="23.5"/>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655"/>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711"/>
    <x v="682"/>
    <x v="1"/>
    <n v="7299"/>
    <n v="19125"/>
    <n v="0.62"/>
    <n v="3.4"/>
    <x v="1"/>
    <n v="902"/>
    <n v="17250750"/>
    <s v="&gt;500"/>
    <n v="3066.7999999999997"/>
    <n v="905.4"/>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656"/>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712"/>
    <x v="683"/>
    <x v="0"/>
    <n v="115"/>
    <n v="499"/>
    <n v="0.77"/>
    <n v="4"/>
    <x v="1"/>
    <n v="7732"/>
    <n v="3858268"/>
    <s v="200–500"/>
    <n v="30928"/>
    <n v="7736"/>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57"/>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13"/>
    <x v="684"/>
    <x v="0"/>
    <n v="149"/>
    <n v="499"/>
    <n v="0.7"/>
    <n v="4"/>
    <x v="1"/>
    <n v="7732"/>
    <n v="3858268"/>
    <s v="200–500"/>
    <n v="30928"/>
    <n v="7736"/>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57"/>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714"/>
    <x v="685"/>
    <x v="2"/>
    <n v="549"/>
    <n v="999"/>
    <n v="0.45"/>
    <n v="4"/>
    <x v="1"/>
    <n v="1313"/>
    <n v="1311687"/>
    <s v="&gt;500"/>
    <n v="5252"/>
    <n v="131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658"/>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715"/>
    <x v="686"/>
    <x v="1"/>
    <n v="235"/>
    <n v="599"/>
    <n v="0.61"/>
    <n v="3.5"/>
    <x v="1"/>
    <n v="197"/>
    <n v="118003"/>
    <s v="&gt;500"/>
    <n v="689.5"/>
    <n v="200.5"/>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659"/>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716"/>
    <x v="687"/>
    <x v="0"/>
    <n v="347"/>
    <n v="999"/>
    <n v="0.65"/>
    <n v="3.5"/>
    <x v="1"/>
    <n v="1121"/>
    <n v="1119879"/>
    <s v="&gt;500"/>
    <n v="3923.5"/>
    <n v="1124.5"/>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660"/>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717"/>
    <x v="688"/>
    <x v="1"/>
    <n v="399"/>
    <n v="899"/>
    <n v="0.56000000000000005"/>
    <n v="3.9"/>
    <x v="1"/>
    <n v="254"/>
    <n v="228346"/>
    <s v="&gt;500"/>
    <n v="990.6"/>
    <n v="257.89999999999998"/>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66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718"/>
    <x v="689"/>
    <x v="1"/>
    <n v="655"/>
    <n v="1099"/>
    <n v="0.4"/>
    <n v="3.2"/>
    <x v="1"/>
    <n v="285"/>
    <n v="313215"/>
    <s v="&gt;500"/>
    <n v="912"/>
    <n v="288.2"/>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662"/>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
    <s v="https://m.media-amazon.com/images/I/21yP58lKDoL._SX300_SY300_QL70_FMwebp_.jpg"/>
    <s v="https://www.amazon.in/LRIPL-Remote-Control-Netflix-Compatible/dp/B08RX8G496/ref=sr_1_161?qid=1672909131&amp;s=electronics&amp;sr=1-161"/>
  </r>
  <r>
    <x v="719"/>
    <x v="690"/>
    <x v="1"/>
    <n v="215"/>
    <n v="499"/>
    <n v="0.56999999999999995"/>
    <n v="3.5"/>
    <x v="1"/>
    <n v="121"/>
    <n v="60379"/>
    <s v="200–500"/>
    <n v="423.5"/>
    <n v="124.5"/>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663"/>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720"/>
    <x v="691"/>
    <x v="1"/>
    <n v="999"/>
    <n v="1999"/>
    <n v="0.5"/>
    <n v="4.3"/>
    <x v="0"/>
    <n v="1777"/>
    <n v="3552223"/>
    <s v="&gt;500"/>
    <n v="7641.0999999999995"/>
    <n v="1781.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664"/>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721"/>
    <x v="692"/>
    <x v="2"/>
    <n v="2599"/>
    <n v="4290"/>
    <n v="0.39"/>
    <n v="4.4000000000000004"/>
    <x v="0"/>
    <n v="2116"/>
    <n v="9077640"/>
    <s v="&gt;500"/>
    <n v="9310.4000000000015"/>
    <n v="2120.4"/>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665"/>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
    <s v="https://m.media-amazon.com/images/W/WEBP_402378-T2/images/I/41+pYgFJpBL._SY300_SX300_.jpg"/>
    <s v="https://www.amazon.in/Balzano-Speed-Nutri-Blender-Smoothie/dp/B08S6RKT4L/ref=sr_1_241?qid=1672923603&amp;s=kitchen&amp;sr=1-241"/>
  </r>
  <r>
    <x v="722"/>
    <x v="693"/>
    <x v="1"/>
    <n v="799"/>
    <n v="1999"/>
    <n v="0.6"/>
    <n v="3.7"/>
    <x v="1"/>
    <n v="418"/>
    <n v="835582"/>
    <s v="&gt;500"/>
    <n v="1546.6000000000001"/>
    <n v="421.7"/>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666"/>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
    <s v="https://m.media-amazon.com/images/I/41uoxHxPDaL._SX300_SY300_QL70_FMwebp_.jpg"/>
    <s v="https://www.amazon.in/ZEBRONICS-Zeb-Astra-Wireless-Portable-Function/dp/B08S74GTBT/ref=sr_1_495?qid=1672903019&amp;s=computers&amp;sr=1-495"/>
  </r>
  <r>
    <x v="723"/>
    <x v="694"/>
    <x v="2"/>
    <n v="1199"/>
    <n v="3500"/>
    <n v="0.66"/>
    <n v="4.3"/>
    <x v="0"/>
    <n v="1802"/>
    <n v="6307000"/>
    <s v="&gt;500"/>
    <n v="7748.5999999999995"/>
    <n v="1806.3"/>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667"/>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724"/>
    <x v="695"/>
    <x v="0"/>
    <n v="649"/>
    <n v="1300"/>
    <n v="0.5"/>
    <n v="4.0999999999999996"/>
    <x v="0"/>
    <n v="5195"/>
    <n v="6753500"/>
    <s v="&gt;500"/>
    <n v="21299.499999999996"/>
    <n v="5199.1000000000004"/>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668"/>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725"/>
    <x v="696"/>
    <x v="0"/>
    <n v="949"/>
    <n v="2000"/>
    <n v="0.53"/>
    <n v="3.9"/>
    <x v="1"/>
    <n v="14969"/>
    <n v="29938000"/>
    <s v="&gt;500"/>
    <n v="58379.1"/>
    <n v="14972.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669"/>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726"/>
    <x v="697"/>
    <x v="2"/>
    <n v="379"/>
    <n v="389"/>
    <n v="0.03"/>
    <n v="4.2"/>
    <x v="0"/>
    <n v="3739"/>
    <n v="1454471"/>
    <s v="200–500"/>
    <n v="15703.800000000001"/>
    <n v="3743.2"/>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670"/>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727"/>
    <x v="698"/>
    <x v="2"/>
    <n v="475"/>
    <n v="999"/>
    <n v="0.52"/>
    <n v="4.0999999999999996"/>
    <x v="0"/>
    <n v="1021"/>
    <n v="1019979"/>
    <s v="&gt;500"/>
    <n v="4186.0999999999995"/>
    <n v="1025.099999999999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671"/>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728"/>
    <x v="699"/>
    <x v="1"/>
    <n v="1199"/>
    <n v="3990"/>
    <n v="0.7"/>
    <n v="4.2"/>
    <x v="0"/>
    <n v="2908"/>
    <n v="11602920"/>
    <s v="&gt;500"/>
    <n v="12213.6"/>
    <n v="2912.2"/>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672"/>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
    <s v="https://m.media-amazon.com/images/I/51J45DcgktL._SX300_SY300_QL70_FMwebp_.jpg"/>
    <s v="https://www.amazon.in/boAt-Stone-250-Playback-Hours/dp/B08SMJT55F/ref=sr_1_464?qid=1672903018&amp;s=computers&amp;sr=1-464"/>
  </r>
  <r>
    <x v="729"/>
    <x v="700"/>
    <x v="2"/>
    <n v="1449"/>
    <n v="4999"/>
    <n v="0.71"/>
    <n v="3.6"/>
    <x v="1"/>
    <n v="63"/>
    <n v="314937"/>
    <s v="&gt;500"/>
    <n v="226.8"/>
    <n v="66.599999999999994"/>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673"/>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730"/>
    <x v="701"/>
    <x v="0"/>
    <n v="39"/>
    <n v="39"/>
    <n v="0"/>
    <n v="3.8"/>
    <x v="1"/>
    <n v="3344"/>
    <n v="130416"/>
    <s v="&lt;200"/>
    <n v="12707.199999999999"/>
    <n v="3347.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674"/>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731"/>
    <x v="702"/>
    <x v="0"/>
    <n v="59"/>
    <n v="59"/>
    <n v="0"/>
    <n v="3.8"/>
    <x v="1"/>
    <n v="5958"/>
    <n v="351522"/>
    <s v="&lt;200"/>
    <n v="22640.399999999998"/>
    <n v="5961.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675"/>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732"/>
    <x v="703"/>
    <x v="1"/>
    <n v="999"/>
    <n v="2399"/>
    <n v="0.57999999999999996"/>
    <n v="4.5999999999999996"/>
    <x v="0"/>
    <n v="3664"/>
    <n v="8789936"/>
    <s v="&gt;500"/>
    <n v="16854.399999999998"/>
    <n v="3668.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676"/>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733"/>
    <x v="704"/>
    <x v="2"/>
    <n v="3190"/>
    <n v="4195"/>
    <n v="0.24"/>
    <n v="4"/>
    <x v="1"/>
    <n v="1282"/>
    <n v="5377990"/>
    <s v="&gt;500"/>
    <n v="5128"/>
    <n v="1286"/>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677"/>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
    <s v="https://m.media-amazon.com/images/W/WEBP_402378-T2/images/I/31LsgYDJNkL._SX300_SY300_QL70_FMwebp_.jpg"/>
    <s v="https://www.amazon.in/PHILIPS-Handheld-Garment-STH3000-20/dp/B08TM71L54/ref=sr_1_77?qid=1672923593&amp;s=kitchen&amp;sr=1-77"/>
  </r>
  <r>
    <x v="734"/>
    <x v="705"/>
    <x v="0"/>
    <n v="299"/>
    <n v="1499"/>
    <n v="0.8"/>
    <n v="4.2"/>
    <x v="0"/>
    <n v="2868"/>
    <n v="4299132"/>
    <s v="&gt;500"/>
    <n v="12045.6"/>
    <n v="2872.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678"/>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
    <s v="https://m.media-amazon.com/images/I/41oLMkm5cfL._SY300_SX300_QL70_FMwebp_.jpg"/>
    <s v="https://www.amazon.in/Tabelito-Sleeve-15-6-Inch-MacBook-Protective/dp/B08TR61BVK/ref=sr_1_404?qid=1672903014&amp;s=computers&amp;sr=1-404"/>
  </r>
  <r>
    <x v="735"/>
    <x v="706"/>
    <x v="2"/>
    <n v="499"/>
    <n v="2199"/>
    <n v="0.77"/>
    <n v="3.1"/>
    <x v="1"/>
    <n v="3527"/>
    <n v="7755873"/>
    <s v="&gt;500"/>
    <n v="10933.7"/>
    <n v="3530.1"/>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679"/>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736"/>
    <x v="707"/>
    <x v="2"/>
    <n v="1099"/>
    <n v="1899"/>
    <n v="0.42"/>
    <n v="4.3"/>
    <x v="0"/>
    <n v="1811"/>
    <n v="3439089"/>
    <s v="&gt;500"/>
    <n v="7787.2999999999993"/>
    <n v="1815.3"/>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680"/>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737"/>
    <x v="708"/>
    <x v="1"/>
    <n v="1399"/>
    <n v="3990"/>
    <n v="0.65"/>
    <n v="4.0999999999999996"/>
    <x v="0"/>
    <n v="141841"/>
    <n v="565945590"/>
    <s v="&gt;500"/>
    <n v="581548.1"/>
    <n v="141845.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681"/>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
    <s v="https://m.media-amazon.com/images/W/WEBP_402378-T1/images/I/31HCup1pqFL._SX300_SY300_QL70_FMwebp_.jpg"/>
    <s v="https://www.amazon.in/boAt-Rockerz-255-Pro-Earphones/dp/B08TV2P1N8/ref=sr_1_12?qid=1672902995&amp;s=computers&amp;sr=1-12"/>
  </r>
  <r>
    <x v="738"/>
    <x v="709"/>
    <x v="1"/>
    <n v="299"/>
    <n v="599"/>
    <n v="0.5"/>
    <n v="3.7"/>
    <x v="1"/>
    <n v="708"/>
    <n v="424092"/>
    <s v="&gt;500"/>
    <n v="2619.6"/>
    <n v="711.7"/>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682"/>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739"/>
    <x v="710"/>
    <x v="0"/>
    <n v="349"/>
    <n v="999"/>
    <n v="0.65"/>
    <n v="4.3"/>
    <x v="0"/>
    <n v="838"/>
    <n v="837162"/>
    <s v="&gt;500"/>
    <n v="3603.3999999999996"/>
    <n v="842.3"/>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644"/>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740"/>
    <x v="711"/>
    <x v="1"/>
    <n v="15490"/>
    <n v="20990"/>
    <n v="0.26"/>
    <n v="4.2"/>
    <x v="0"/>
    <n v="32916"/>
    <n v="690906840"/>
    <s v="&gt;500"/>
    <n v="138247.20000000001"/>
    <n v="32920.199999999997"/>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683"/>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741"/>
    <x v="712"/>
    <x v="1"/>
    <n v="15490"/>
    <n v="20990"/>
    <n v="0.26"/>
    <n v="4.2"/>
    <x v="0"/>
    <n v="32916"/>
    <n v="690906840"/>
    <s v="&gt;500"/>
    <n v="138247.20000000001"/>
    <n v="32920.199999999997"/>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683"/>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742"/>
    <x v="713"/>
    <x v="1"/>
    <n v="37990"/>
    <n v="74999"/>
    <n v="0.49"/>
    <n v="4.2"/>
    <x v="0"/>
    <n v="27790"/>
    <n v="2084222210"/>
    <s v="&gt;500"/>
    <n v="116718"/>
    <n v="27794.2"/>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
    <s v="AEGEOVAES62OFGQTSPSDSQ5U7SHA,AGMBYTP5MS3JCQZ2NHRA3L2FTC6A"/>
    <s v="Mohammed Suhail,GVR"/>
    <x v="684"/>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
    <s v="https://m.media-amazon.com/images/I/41ezRvTwcaL._SX300_SY300_QL70_ML2_.jpg"/>
    <s v="https://www.amazon.in/Samsung-Galaxy-Cloud-128GB-Storage/dp/B08VB57558/ref=sr_1_434?qid=1672895879&amp;s=electronics&amp;sr=1-434"/>
  </r>
  <r>
    <x v="743"/>
    <x v="714"/>
    <x v="1"/>
    <n v="1075"/>
    <n v="1699"/>
    <n v="0.37"/>
    <n v="4.4000000000000004"/>
    <x v="0"/>
    <n v="7462"/>
    <n v="12677938"/>
    <s v="&gt;500"/>
    <n v="32832.800000000003"/>
    <n v="7466.4"/>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685"/>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s v="https://m.media-amazon.com/images/I/21x1gw1geuL._SY300_SX300_QL70_ML2_.jpg"/>
    <s v="https://www.amazon.in/Samsung-EP-TA800NBEGIN-25W-Travel-Adapter/dp/B08VF8V79P/ref=sr_1_57?qid=1672895762&amp;s=electronics&amp;sr=1-57"/>
  </r>
  <r>
    <x v="744"/>
    <x v="715"/>
    <x v="1"/>
    <n v="1219"/>
    <n v="1699"/>
    <n v="0.28000000000000003"/>
    <n v="4.4000000000000004"/>
    <x v="0"/>
    <n v="8891"/>
    <n v="15105809"/>
    <s v="&gt;500"/>
    <n v="39120.400000000001"/>
    <n v="8895.4"/>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686"/>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
    <s v="https://m.media-amazon.com/images/I/21uXmiH98wL._SX300_SY300_QL70_ML2_.jpg"/>
    <s v="https://www.amazon.in/Samsung-25W-Travel-Adapter/dp/B08VFF6JQ8/ref=sr_1_27_mod_primary_new?qid=1672895755&amp;s=electronics&amp;sbo=RZvfv%2F%2FHxDF%2BO5021pAnSA%3D%3D&amp;sr=1-27"/>
  </r>
  <r>
    <x v="745"/>
    <x v="716"/>
    <x v="2"/>
    <n v="395"/>
    <n v="499"/>
    <n v="0.21"/>
    <n v="4"/>
    <x v="1"/>
    <n v="330"/>
    <n v="164670"/>
    <s v="200–500"/>
    <n v="1320"/>
    <n v="33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687"/>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746"/>
    <x v="717"/>
    <x v="2"/>
    <n v="177"/>
    <n v="199"/>
    <n v="0.11"/>
    <n v="4.0999999999999996"/>
    <x v="0"/>
    <n v="3688"/>
    <n v="733912"/>
    <s v="&lt;200"/>
    <n v="15120.8"/>
    <n v="3692.1"/>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688"/>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747"/>
    <x v="718"/>
    <x v="2"/>
    <n v="199"/>
    <n v="499"/>
    <n v="0.6"/>
    <n v="4.0999999999999996"/>
    <x v="0"/>
    <n v="1996"/>
    <n v="996004"/>
    <s v="200–500"/>
    <n v="8183.5999999999995"/>
    <n v="2000.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689"/>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748"/>
    <x v="719"/>
    <x v="2"/>
    <n v="948"/>
    <n v="1620"/>
    <n v="0.41"/>
    <n v="4.0999999999999996"/>
    <x v="0"/>
    <n v="4370"/>
    <n v="7079400"/>
    <s v="&gt;500"/>
    <n v="17917"/>
    <n v="4374.1000000000004"/>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690"/>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s v="https://m.media-amazon.com/images/I/51OQUmSwngL._SX300_SY300_QL70_FMwebp_.jpg"/>
    <s v="https://www.amazon.in/OPERATION-CHARGING-MULTI-CLIP-FUNCTION-PERSONAL/dp/B08VJFYH6N/ref=sr_1_279?qid=1672923606&amp;s=kitchen&amp;sr=1-279"/>
  </r>
  <r>
    <x v="749"/>
    <x v="720"/>
    <x v="1"/>
    <n v="399"/>
    <n v="699"/>
    <n v="0.43"/>
    <n v="3.4"/>
    <x v="1"/>
    <n v="3454"/>
    <n v="2414346"/>
    <s v="&gt;500"/>
    <n v="11743.6"/>
    <n v="3457.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691"/>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
    <s v="https://m.media-amazon.com/images/W/WEBP_402378-T1/images/I/313nBNJrT6L._SX300_SY300_QL70_FMwebp_.jpg"/>
    <s v="https://www.amazon.in/Zeb-Buds-C2-Controller-Blue/dp/B08VRMK55F/ref=sr_1_176?qid=1672903004&amp;s=computers&amp;sr=1-176"/>
  </r>
  <r>
    <x v="750"/>
    <x v="721"/>
    <x v="1"/>
    <n v="529"/>
    <n v="1499"/>
    <n v="0.65"/>
    <n v="4.0999999999999996"/>
    <x v="0"/>
    <n v="8599"/>
    <n v="12889901"/>
    <s v="&gt;500"/>
    <n v="35255.899999999994"/>
    <n v="8603.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692"/>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751"/>
    <x v="722"/>
    <x v="0"/>
    <n v="99"/>
    <n v="999"/>
    <n v="0.9"/>
    <n v="4.0999999999999996"/>
    <x v="0"/>
    <n v="8751"/>
    <n v="8742249"/>
    <s v="&gt;500"/>
    <n v="35879.1"/>
    <n v="875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693"/>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752"/>
    <x v="723"/>
    <x v="2"/>
    <n v="351"/>
    <n v="899"/>
    <n v="0.61"/>
    <n v="3.9"/>
    <x v="1"/>
    <n v="296"/>
    <n v="266104"/>
    <s v="&gt;500"/>
    <n v="1154.3999999999999"/>
    <n v="299.89999999999998"/>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694"/>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753"/>
    <x v="724"/>
    <x v="0"/>
    <n v="249"/>
    <n v="600"/>
    <n v="0.59"/>
    <n v="4"/>
    <x v="1"/>
    <n v="1208"/>
    <n v="724800"/>
    <s v="&gt;500"/>
    <n v="4832"/>
    <n v="1212"/>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695"/>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754"/>
    <x v="725"/>
    <x v="0"/>
    <n v="299"/>
    <n v="990"/>
    <n v="0.7"/>
    <n v="4.5"/>
    <x v="0"/>
    <n v="2453"/>
    <n v="2428470"/>
    <s v="&gt;500"/>
    <n v="11038.5"/>
    <n v="2457.5"/>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696"/>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55"/>
    <x v="726"/>
    <x v="0"/>
    <n v="899"/>
    <n v="1999"/>
    <n v="0.55000000000000004"/>
    <n v="4.4000000000000004"/>
    <x v="0"/>
    <n v="1667"/>
    <n v="3332333"/>
    <s v="&gt;500"/>
    <n v="7334.8"/>
    <n v="1671.4"/>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697"/>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s v="https://m.media-amazon.com/images/I/41n3-joTUHL._SX300_SY300_QL70_FMwebp_.jpg"/>
    <s v="https://www.amazon.in/ZEBRONICS-Zeb-NS2000-Supports-Aluminium-Adjustable/dp/B08WKCTFF3/ref=sr_1_458?qid=1672903018&amp;s=computers&amp;sr=1-458"/>
  </r>
  <r>
    <x v="756"/>
    <x v="727"/>
    <x v="0"/>
    <n v="379"/>
    <n v="1099"/>
    <n v="0.66"/>
    <n v="4.3"/>
    <x v="0"/>
    <n v="2806"/>
    <n v="3083794"/>
    <s v="&gt;500"/>
    <n v="12065.8"/>
    <n v="2810.3"/>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698"/>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757"/>
    <x v="728"/>
    <x v="0"/>
    <n v="379"/>
    <n v="1099"/>
    <n v="0.66"/>
    <n v="4.3"/>
    <x v="0"/>
    <n v="2806"/>
    <n v="3083794"/>
    <s v="&gt;500"/>
    <n v="12065.8"/>
    <n v="2810.3"/>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698"/>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758"/>
    <x v="729"/>
    <x v="0"/>
    <n v="425"/>
    <n v="899"/>
    <n v="0.53"/>
    <n v="4.5"/>
    <x v="0"/>
    <n v="4219"/>
    <n v="3792881"/>
    <s v="&gt;500"/>
    <n v="18985.5"/>
    <n v="4223.5"/>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699"/>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
    <s v="https://m.media-amazon.com/images/I/41i35PCzzaL._SX300_SY300_QL70_FMwebp_.jpg"/>
    <s v="https://www.amazon.in/Tukzer-Memory-Foam-Ergonomic-Mousepad-Suitable/dp/B08WLY8V9S/ref=sr_1_328?qid=1672903011&amp;s=computers&amp;sr=1-328"/>
  </r>
  <r>
    <x v="759"/>
    <x v="730"/>
    <x v="0"/>
    <n v="199"/>
    <n v="499"/>
    <n v="0.6"/>
    <n v="4.0999999999999996"/>
    <x v="0"/>
    <n v="13045"/>
    <n v="6509455"/>
    <s v="200–500"/>
    <n v="53484.499999999993"/>
    <n v="13049.1"/>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700"/>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760"/>
    <x v="731"/>
    <x v="2"/>
    <n v="6499"/>
    <n v="8500"/>
    <n v="0.24"/>
    <n v="4.4000000000000004"/>
    <x v="0"/>
    <n v="5865"/>
    <n v="49852500"/>
    <s v="&gt;500"/>
    <n v="25806.000000000004"/>
    <n v="5869.4"/>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701"/>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
    <s v="https://m.media-amazon.com/images/W/WEBP_402378-T1/images/I/31DXRMiRYLL._SX300_SY300_QL70_FMwebp_.jpg"/>
    <s v="https://www.amazon.in/V-Guard-Divino-Storage-15-Vertical/dp/B08WRKSF9D/ref=sr_1_201?qid=1672923601&amp;s=kitchen&amp;sr=1-201"/>
  </r>
  <r>
    <x v="761"/>
    <x v="732"/>
    <x v="0"/>
    <n v="177"/>
    <n v="499"/>
    <n v="0.65"/>
    <n v="4.0999999999999996"/>
    <x v="0"/>
    <n v="15188"/>
    <n v="7578812"/>
    <s v="200–500"/>
    <n v="62270.799999999996"/>
    <n v="15192.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702"/>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62"/>
    <x v="733"/>
    <x v="2"/>
    <n v="2599"/>
    <n v="4780"/>
    <n v="0.46"/>
    <n v="3.9"/>
    <x v="1"/>
    <n v="898"/>
    <n v="4292440"/>
    <s v="&gt;500"/>
    <n v="3502.2"/>
    <n v="901.9"/>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703"/>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763"/>
    <x v="734"/>
    <x v="1"/>
    <n v="99"/>
    <n v="999"/>
    <n v="0.9"/>
    <n v="3.8"/>
    <x v="1"/>
    <n v="594"/>
    <n v="593406"/>
    <s v="&gt;500"/>
    <n v="2257.1999999999998"/>
    <n v="597.79999999999995"/>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704"/>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764"/>
    <x v="735"/>
    <x v="2"/>
    <n v="721"/>
    <n v="1499"/>
    <n v="0.52"/>
    <n v="3.1"/>
    <x v="1"/>
    <n v="2449"/>
    <n v="3671051"/>
    <s v="&gt;500"/>
    <n v="7591.9000000000005"/>
    <n v="2452.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705"/>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765"/>
    <x v="736"/>
    <x v="0"/>
    <n v="225"/>
    <n v="499"/>
    <n v="0.55000000000000004"/>
    <n v="4.0999999999999996"/>
    <x v="0"/>
    <n v="789"/>
    <n v="393711"/>
    <s v="200–500"/>
    <n v="3234.8999999999996"/>
    <n v="793.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706"/>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766"/>
    <x v="737"/>
    <x v="1"/>
    <n v="799"/>
    <n v="1999"/>
    <n v="0.6"/>
    <n v="3.3"/>
    <x v="1"/>
    <n v="576"/>
    <n v="1151424"/>
    <s v="&gt;500"/>
    <n v="1900.8"/>
    <n v="579.29999999999995"/>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707"/>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
    <s v="https://m.media-amazon.com/images/W/WEBP_402378-T2/images/I/21Nw+BXh1kS._SY300_SX300_.jpg"/>
    <s v="https://www.amazon.in/7SEVEN-Bluetooth-Command-Netflix-XMRM-00A/dp/B08XMSKKMM/ref=sr_1_199?qid=1672909134&amp;s=electronics&amp;sr=1-199"/>
  </r>
  <r>
    <x v="767"/>
    <x v="738"/>
    <x v="3"/>
    <n v="1399"/>
    <n v="2999"/>
    <n v="0.53"/>
    <n v="4.3"/>
    <x v="0"/>
    <n v="3530"/>
    <n v="10586470"/>
    <s v="&gt;500"/>
    <n v="15179"/>
    <n v="3534.3"/>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708"/>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
    <s v="https://m.media-amazon.com/images/W/WEBP_402378-T1/images/I/41NxAkv7knL._SX300_SY300_QL70_FMwebp_.jpg"/>
    <s v="https://www.amazon.in/Portronics-Ruffpad-Re-Writable-15-inch-Handwriting/dp/B08XNL93PL/ref=sr_1_407?qid=1672903014&amp;s=computers&amp;sr=1-407"/>
  </r>
  <r>
    <x v="768"/>
    <x v="739"/>
    <x v="1"/>
    <n v="29999"/>
    <n v="50999"/>
    <n v="0.41"/>
    <n v="4.4000000000000004"/>
    <x v="0"/>
    <n v="1712"/>
    <n v="87310288"/>
    <s v="&gt;500"/>
    <n v="7532.8"/>
    <n v="1716.4"/>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709"/>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769"/>
    <x v="740"/>
    <x v="0"/>
    <n v="249"/>
    <n v="999"/>
    <n v="0.75"/>
    <n v="4.3"/>
    <x v="0"/>
    <n v="112"/>
    <n v="111888"/>
    <s v="&gt;500"/>
    <n v="481.59999999999997"/>
    <n v="116.3"/>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71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770"/>
    <x v="741"/>
    <x v="0"/>
    <n v="99"/>
    <n v="667"/>
    <n v="0.85"/>
    <n v="3.9"/>
    <x v="1"/>
    <n v="24871"/>
    <n v="16588957"/>
    <s v="&gt;500"/>
    <n v="96996.9"/>
    <n v="24874.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711"/>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771"/>
    <x v="742"/>
    <x v="0"/>
    <n v="149"/>
    <n v="1000"/>
    <n v="0.85"/>
    <n v="3.9"/>
    <x v="1"/>
    <n v="24871"/>
    <n v="24871000"/>
    <s v="&gt;500"/>
    <n v="96996.9"/>
    <n v="24874.9"/>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711"/>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772"/>
    <x v="743"/>
    <x v="1"/>
    <n v="32999"/>
    <n v="44999"/>
    <n v="0.27"/>
    <n v="4.2"/>
    <x v="0"/>
    <n v="45238"/>
    <n v="2035664762"/>
    <s v="&gt;500"/>
    <n v="189999.6"/>
    <n v="45242.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712"/>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s v="https://m.media-amazon.com/images/I/41Om+JyC4iL._SX300_SY300_.jpg"/>
    <s v="https://www.amazon.in/Redmi-inches-Ultra-Android-L50M6-RA/dp/B08Y55LPBF/ref=sr_1_138?qid=1672909130&amp;s=electronics&amp;sr=1-138"/>
  </r>
  <r>
    <x v="773"/>
    <x v="744"/>
    <x v="1"/>
    <n v="116"/>
    <n v="200"/>
    <n v="0.42"/>
    <n v="4.3"/>
    <x v="0"/>
    <n v="485"/>
    <n v="97000"/>
    <s v="200–500"/>
    <n v="2085.5"/>
    <n v="489.3"/>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713"/>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774"/>
    <x v="745"/>
    <x v="0"/>
    <n v="99"/>
    <n v="800"/>
    <n v="0.88"/>
    <n v="3.9"/>
    <x v="1"/>
    <n v="24871"/>
    <n v="19896800"/>
    <s v="&gt;500"/>
    <n v="96996.9"/>
    <n v="24874.9"/>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711"/>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775"/>
    <x v="746"/>
    <x v="1"/>
    <n v="116"/>
    <n v="200"/>
    <n v="0.42"/>
    <n v="4.4000000000000004"/>
    <x v="0"/>
    <n v="357"/>
    <n v="71400"/>
    <s v="200–500"/>
    <n v="1570.8000000000002"/>
    <n v="361.4"/>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714"/>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776"/>
    <x v="747"/>
    <x v="2"/>
    <n v="3569"/>
    <n v="5190"/>
    <n v="0.31"/>
    <n v="4.3"/>
    <x v="0"/>
    <n v="28629"/>
    <n v="148584510"/>
    <s v="&gt;500"/>
    <n v="123104.7"/>
    <n v="28633.3"/>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715"/>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777"/>
    <x v="748"/>
    <x v="0"/>
    <n v="1099"/>
    <n v="1499"/>
    <n v="0.27"/>
    <n v="4.2"/>
    <x v="0"/>
    <n v="2375"/>
    <n v="3560125"/>
    <s v="&gt;500"/>
    <n v="9975"/>
    <n v="2379.1999999999998"/>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16"/>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
    <s v="https://m.media-amazon.com/images/I/31dnZ234ZOL._SY300_SX300_QL70_FMwebp_.jpg"/>
    <s v="https://www.amazon.in/Offbeat-Wireless-Bluetooth-Rechargeable-Adjustable/dp/B08Y7MXFMK/ref=sr_1_466?qid=1672903018&amp;s=computers&amp;sr=1-466"/>
  </r>
  <r>
    <x v="778"/>
    <x v="749"/>
    <x v="0"/>
    <n v="999"/>
    <n v="2499"/>
    <n v="0.6"/>
    <n v="4.3"/>
    <x v="0"/>
    <n v="1690"/>
    <n v="4223310"/>
    <s v="&gt;500"/>
    <n v="7267"/>
    <n v="1694.3"/>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717"/>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s v="https://m.media-amazon.com/images/W/WEBP_402378-T2/images/I/512Lrv2A-pL._SX300_SY300_QL70_FMwebp_.jpg"/>
    <s v="https://www.amazon.in/Tarkan-Portable-Folding-Laptop-Lapdesk/dp/B08YD264ZS/ref=sr_1_200?qid=1672903005&amp;s=computers&amp;sr=1-200"/>
  </r>
  <r>
    <x v="779"/>
    <x v="750"/>
    <x v="0"/>
    <n v="299"/>
    <n v="449"/>
    <n v="0.33"/>
    <n v="3.5"/>
    <x v="1"/>
    <n v="11827"/>
    <n v="5310323"/>
    <s v="200–500"/>
    <n v="41394.5"/>
    <n v="11830.5"/>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718"/>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780"/>
    <x v="751"/>
    <x v="2"/>
    <n v="429"/>
    <n v="999"/>
    <n v="0.56999999999999995"/>
    <n v="3"/>
    <x v="3"/>
    <n v="617"/>
    <n v="616383"/>
    <s v="&gt;500"/>
    <n v="1851"/>
    <n v="620"/>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719"/>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
    <s v="https://m.media-amazon.com/images/W/WEBP_402378-T2/images/I/21rLuqop7cL._SY300_SX300_QL70_FMwebp_.jpg"/>
    <s v="https://www.amazon.in/Nirdambhay-Handheld-Portable-Resealer-Including/dp/B08YK7BBD2/ref=sr_1_338?qid=1672923609&amp;s=kitchen&amp;sr=1-338"/>
  </r>
  <r>
    <x v="781"/>
    <x v="752"/>
    <x v="2"/>
    <n v="3249"/>
    <n v="6299"/>
    <n v="0.48"/>
    <n v="3.9"/>
    <x v="1"/>
    <n v="2569"/>
    <n v="16182131"/>
    <s v="&gt;500"/>
    <n v="10019.1"/>
    <n v="2572.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720"/>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782"/>
    <x v="753"/>
    <x v="1"/>
    <n v="247"/>
    <n v="399"/>
    <n v="0.38"/>
    <n v="3.9"/>
    <x v="1"/>
    <n v="200"/>
    <n v="79800"/>
    <s v="200–500"/>
    <n v="780"/>
    <n v="203.9"/>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721"/>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783"/>
    <x v="754"/>
    <x v="2"/>
    <n v="2899"/>
    <n v="4005"/>
    <n v="0.28000000000000003"/>
    <n v="4.3"/>
    <x v="0"/>
    <n v="7140"/>
    <n v="28595700"/>
    <s v="&gt;500"/>
    <n v="30702"/>
    <n v="7144.3"/>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722"/>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784"/>
    <x v="755"/>
    <x v="0"/>
    <n v="4098"/>
    <n v="4999"/>
    <n v="0.18"/>
    <n v="4.5"/>
    <x v="0"/>
    <n v="50810"/>
    <n v="253999190"/>
    <s v="&gt;500"/>
    <n v="228645"/>
    <n v="50814.5"/>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723"/>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785"/>
    <x v="756"/>
    <x v="1"/>
    <n v="539"/>
    <n v="1599"/>
    <n v="0.66"/>
    <n v="3.8"/>
    <x v="1"/>
    <n v="14648"/>
    <n v="23422152"/>
    <s v="&gt;500"/>
    <n v="55662.399999999994"/>
    <n v="14651.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724"/>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
    <s v="https://m.media-amazon.com/images/I/41m7DLY3yGL._SX300_SY300_QL70_ML2_.jpg"/>
    <s v="https://www.amazon.in/WeCool-Bluetooth-Extendable-Multifunctional-Compatible/dp/B08ZN4B121/ref=sr_1_53?qid=1672895762&amp;s=electronics&amp;sr=1-53"/>
  </r>
  <r>
    <x v="786"/>
    <x v="757"/>
    <x v="2"/>
    <n v="1563"/>
    <n v="3098"/>
    <n v="0.5"/>
    <n v="3.5"/>
    <x v="1"/>
    <n v="2283"/>
    <n v="7072734"/>
    <s v="&gt;500"/>
    <n v="7990.5"/>
    <n v="2286.5"/>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725"/>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787"/>
    <x v="758"/>
    <x v="1"/>
    <n v="299"/>
    <n v="899"/>
    <n v="0.67"/>
    <n v="3.8"/>
    <x v="1"/>
    <n v="425"/>
    <n v="382075"/>
    <s v="&gt;500"/>
    <n v="1615"/>
    <n v="428.8"/>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726"/>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788"/>
    <x v="759"/>
    <x v="8"/>
    <n v="2339"/>
    <n v="4000"/>
    <n v="0.42"/>
    <n v="3.8"/>
    <x v="1"/>
    <n v="1118"/>
    <n v="4472000"/>
    <s v="&gt;500"/>
    <n v="4248.3999999999996"/>
    <n v="112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727"/>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
    <s v="https://m.media-amazon.com/images/W/WEBP_402378-T2/images/I/31y+z3bqZcL._SY300_SX300_.jpg"/>
    <s v="https://www.amazon.in/Reffair-AX30-MAX-Internationally-Aromabuds/dp/B0912WJ87V/ref=sr_1_164?qid=1672923598&amp;s=kitchen&amp;sr=1-164"/>
  </r>
  <r>
    <x v="789"/>
    <x v="760"/>
    <x v="0"/>
    <n v="1187"/>
    <n v="1929"/>
    <n v="0.38"/>
    <n v="4.0999999999999996"/>
    <x v="0"/>
    <n v="1662"/>
    <n v="3205998"/>
    <s v="&gt;500"/>
    <n v="6814.2"/>
    <n v="1666.1"/>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728"/>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
    <s v="https://m.media-amazon.com/images/W/WEBP_402378-T2/images/I/41qTZXl3KaL._SX300_SY300_QL70_FMwebp_.jpg"/>
    <s v="https://www.amazon.in/Verilux%C2%AE-Multiport-Adapter-Portable-Compatible/dp/B09163Q5CD/ref=sr_1_284?qid=1672903008&amp;s=computers&amp;sr=1-284"/>
  </r>
  <r>
    <x v="790"/>
    <x v="761"/>
    <x v="1"/>
    <n v="499"/>
    <n v="1299"/>
    <n v="0.62"/>
    <n v="3.9"/>
    <x v="1"/>
    <n v="1173"/>
    <n v="1523727"/>
    <s v="&gt;500"/>
    <n v="4574.7"/>
    <n v="1176.9000000000001"/>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729"/>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
    <s v="https://m.media-amazon.com/images/W/WEBP_402378-T1/images/I/411dgEJpANL._SX300_SY300_QL70_FMwebp_.jpg"/>
    <s v="https://www.amazon.in/Boult-Audio-BassBuds-Oak-Earphones/dp/B091JF2TFD/ref=sr_1_302?qid=1672903010&amp;s=computers&amp;sr=1-302"/>
  </r>
  <r>
    <x v="791"/>
    <x v="762"/>
    <x v="2"/>
    <n v="368"/>
    <n v="699"/>
    <n v="0.47"/>
    <n v="4.0999999999999996"/>
    <x v="0"/>
    <n v="1240"/>
    <n v="866760"/>
    <s v="&gt;500"/>
    <n v="5084"/>
    <n v="1244.0999999999999"/>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730"/>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792"/>
    <x v="763"/>
    <x v="2"/>
    <n v="1345"/>
    <n v="1750"/>
    <n v="0.23"/>
    <n v="3.8"/>
    <x v="1"/>
    <n v="2466"/>
    <n v="4315500"/>
    <s v="&gt;500"/>
    <n v="9370.7999999999993"/>
    <n v="2469.8000000000002"/>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731"/>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793"/>
    <x v="764"/>
    <x v="1"/>
    <n v="89"/>
    <n v="599"/>
    <n v="0.85"/>
    <n v="4.3"/>
    <x v="0"/>
    <n v="2351"/>
    <n v="1408249"/>
    <s v="&gt;500"/>
    <n v="10109.299999999999"/>
    <n v="2355.3000000000002"/>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732"/>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794"/>
    <x v="765"/>
    <x v="1"/>
    <n v="30990"/>
    <n v="52900"/>
    <n v="0.41"/>
    <n v="4.3"/>
    <x v="0"/>
    <n v="7109"/>
    <n v="376066100"/>
    <s v="&gt;500"/>
    <n v="30568.699999999997"/>
    <n v="7113.3"/>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733"/>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
    <s v="https://m.media-amazon.com/images/I/41RVzq6GiIL._SY300_SX300_QL70_FMwebp_.jpg"/>
    <s v="https://www.amazon.in/Samsung-inches-Crystal-Ultra-UA43AUE60AKLXL/dp/B092BJMT8Q/ref=sr_1_96?qid=1672909128&amp;s=electronics&amp;sr=1-96"/>
  </r>
  <r>
    <x v="795"/>
    <x v="766"/>
    <x v="1"/>
    <n v="45999"/>
    <n v="69900"/>
    <n v="0.34"/>
    <n v="4.3"/>
    <x v="0"/>
    <n v="7109"/>
    <n v="496919100"/>
    <s v="&gt;500"/>
    <n v="30568.699999999997"/>
    <n v="7113.3"/>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733"/>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
    <s v="https://m.media-amazon.com/images/W/WEBP_402378-T1/images/I/41Y9XnzBHTL._SY300_SX300_QL70_FMwebp_.jpg"/>
    <s v="https://www.amazon.in/Samsung-inches-Crystal-Ultra-UA55AUE60AKLXL/dp/B092BL5DCX/ref=sr_1_411?qid=1672909145&amp;s=electronics&amp;sr=1-411"/>
  </r>
  <r>
    <x v="796"/>
    <x v="767"/>
    <x v="1"/>
    <n v="251"/>
    <n v="999"/>
    <n v="0.75"/>
    <n v="3.7"/>
    <x v="1"/>
    <n v="3234"/>
    <n v="3230766"/>
    <s v="&gt;500"/>
    <n v="11965.800000000001"/>
    <n v="3237.7"/>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734"/>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797"/>
    <x v="768"/>
    <x v="2"/>
    <n v="18999"/>
    <n v="29999"/>
    <n v="0.37"/>
    <n v="4.0999999999999996"/>
    <x v="0"/>
    <n v="2536"/>
    <n v="76077464"/>
    <s v="&gt;500"/>
    <n v="10397.599999999999"/>
    <n v="2540.1"/>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735"/>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
    <s v="https://m.media-amazon.com/images/I/31grDt8hrBS._SX300_SY300_QL70_FMwebp_.jpg"/>
    <s v="https://www.amazon.in/Vacuum-Mop-Intelligent-Navigation-Connectivity-Assistant/dp/B092R48XXB/ref=sr_1_464?qid=1672923615&amp;s=kitchen&amp;sr=1-464"/>
  </r>
  <r>
    <x v="798"/>
    <x v="769"/>
    <x v="1"/>
    <n v="1499"/>
    <n v="3990"/>
    <n v="0.62"/>
    <n v="4.0999999999999996"/>
    <x v="0"/>
    <n v="109864"/>
    <n v="438357360"/>
    <s v="&gt;500"/>
    <n v="450442.39999999997"/>
    <n v="109868.1"/>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
    <s v="AFLLCZFPCLWLDKVX63KDI75LX7EA,AG6UWS47VN74SMHL4KL57DEJMBIA,AHVRHERJSRHVM63FSTZZI5SRWFKQ,AEXK4GFZSUC45HV5ZMD6ZSF2CK2Q,AGEE5MMSCUBGNWYJ3WY622OZ7Y6Q"/>
    <s v="Srikar Kandikonda,Alden Andrews,Bharat Gidh,Praveen S,Varun Jadhav"/>
    <x v="736"/>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
    <s v="https://m.media-amazon.com/images/I/31gzRr9mIaS._SX300_SY300_QL70_FMwebp_.jpg"/>
    <s v="https://www.amazon.in/boAt-Rockerz-330-Bluetooth-Assistant/dp/B092X94QNQ/ref=sr_1_55?qid=1672902997&amp;s=computers&amp;sr=1-55"/>
  </r>
  <r>
    <x v="799"/>
    <x v="770"/>
    <x v="0"/>
    <n v="290"/>
    <n v="349"/>
    <n v="0.17"/>
    <n v="3.7"/>
    <x v="1"/>
    <n v="1977"/>
    <n v="689973"/>
    <s v="200–500"/>
    <n v="7314.9000000000005"/>
    <n v="1980.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737"/>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800"/>
    <x v="771"/>
    <x v="1"/>
    <n v="249"/>
    <n v="799"/>
    <n v="0.69"/>
    <n v="3.8"/>
    <x v="1"/>
    <n v="1079"/>
    <n v="862121"/>
    <s v="&gt;500"/>
    <n v="4100.2"/>
    <n v="1082.8"/>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73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801"/>
    <x v="772"/>
    <x v="0"/>
    <n v="129"/>
    <n v="449"/>
    <n v="0.71"/>
    <n v="3.7"/>
    <x v="1"/>
    <n v="41"/>
    <n v="18409"/>
    <s v="200–500"/>
    <n v="151.70000000000002"/>
    <n v="44.7"/>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739"/>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802"/>
    <x v="773"/>
    <x v="2"/>
    <n v="999"/>
    <n v="1500"/>
    <n v="0.33"/>
    <n v="4.2"/>
    <x v="0"/>
    <n v="386"/>
    <n v="579000"/>
    <s v="&gt;500"/>
    <n v="1621.2"/>
    <n v="390.2"/>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740"/>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
    <s v="https://m.media-amazon.com/images/W/WEBP_402378-T1/images/I/41lGZWRZqOS._SX300_SY300_QL70_FMwebp_.jpg"/>
    <s v="https://www.amazon.in/HealthSense-New-Feel-Rechargeable-Electric-Sweaters/dp/B09474JWN6/ref=sr_1_361?qid=1672923610&amp;s=kitchen&amp;sr=1-361"/>
  </r>
  <r>
    <x v="803"/>
    <x v="774"/>
    <x v="2"/>
    <n v="799"/>
    <n v="1999"/>
    <n v="0.6"/>
    <n v="4.0999999999999996"/>
    <x v="0"/>
    <n v="2162"/>
    <n v="4321838"/>
    <s v="&gt;500"/>
    <n v="8864.1999999999989"/>
    <n v="2166.1"/>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741"/>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
    <s v="https://m.media-amazon.com/images/W/WEBP_402378-T1/images/I/51o1OVswrGS._SY445_SX342_QL70_FMwebp_.jpg"/>
    <s v="https://www.amazon.in/Bulfyss-Stainless-Weighing-Nutrition-Warranty/dp/B0949FPSFY/ref=sr_1_93?qid=1672923595&amp;s=kitchen&amp;sr=1-93"/>
  </r>
  <r>
    <x v="804"/>
    <x v="775"/>
    <x v="1"/>
    <n v="1799"/>
    <n v="6990"/>
    <n v="0.74"/>
    <n v="4"/>
    <x v="1"/>
    <n v="26880"/>
    <n v="187891200"/>
    <s v="&gt;500"/>
    <n v="107520"/>
    <n v="26884"/>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742"/>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
    <s v="https://m.media-amazon.com/images/I/416+IXsM9lL._SY300_SX300_.jpg"/>
    <s v="https://www.amazon.in/boAt-Flash-Smartwatch-Resistance-Lightning/dp/B0949SBKMP/ref=sr_1_188?qid=1672895799&amp;s=electronics&amp;sr=1-188"/>
  </r>
  <r>
    <x v="805"/>
    <x v="776"/>
    <x v="0"/>
    <n v="149"/>
    <n v="399"/>
    <n v="0.63"/>
    <n v="4"/>
    <x v="1"/>
    <n v="1540"/>
    <n v="614460"/>
    <s v="200–500"/>
    <n v="6160"/>
    <n v="1544"/>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743"/>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806"/>
    <x v="777"/>
    <x v="2"/>
    <n v="999"/>
    <n v="1950"/>
    <n v="0.49"/>
    <n v="3.8"/>
    <x v="1"/>
    <n v="305"/>
    <n v="594750"/>
    <s v="&gt;500"/>
    <n v="1159"/>
    <n v="308.8"/>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744"/>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807"/>
    <x v="778"/>
    <x v="1"/>
    <n v="2499"/>
    <n v="5999"/>
    <n v="0.57999999999999996"/>
    <n v="4.0999999999999996"/>
    <x v="0"/>
    <n v="38879"/>
    <n v="233235121"/>
    <s v="&gt;500"/>
    <n v="159403.9"/>
    <n v="38883.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74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
    <s v="https://m.media-amazon.com/images/I/41YBVJ+UTxL._SY300_SX300_.jpg"/>
    <s v="https://www.amazon.in/Noise-ColorFit-Bezel-Less-TruView-Display/dp/B094JB13XL/ref=sr_1_365?qid=1672903013&amp;s=computers&amp;sr=1-365"/>
  </r>
  <r>
    <x v="808"/>
    <x v="779"/>
    <x v="0"/>
    <n v="299"/>
    <n v="399"/>
    <n v="0.25"/>
    <n v="4"/>
    <x v="1"/>
    <n v="2766"/>
    <n v="1103634"/>
    <s v="200–500"/>
    <n v="11064"/>
    <n v="2770"/>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746"/>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809"/>
    <x v="780"/>
    <x v="0"/>
    <n v="5799"/>
    <n v="7999"/>
    <n v="0.28000000000000003"/>
    <n v="4.5"/>
    <x v="0"/>
    <n v="50273"/>
    <n v="402133727"/>
    <s v="&gt;500"/>
    <n v="226228.5"/>
    <n v="50277.5"/>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747"/>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810"/>
    <x v="781"/>
    <x v="1"/>
    <n v="399"/>
    <n v="1999"/>
    <n v="0.8"/>
    <n v="4"/>
    <x v="1"/>
    <n v="3382"/>
    <n v="6760618"/>
    <s v="&gt;500"/>
    <n v="13528"/>
    <n v="3386"/>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748"/>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811"/>
    <x v="782"/>
    <x v="0"/>
    <n v="252"/>
    <n v="999"/>
    <n v="0.75"/>
    <n v="3.7"/>
    <x v="1"/>
    <n v="2249"/>
    <n v="2246751"/>
    <s v="&gt;500"/>
    <n v="8321.3000000000011"/>
    <n v="2252.6999999999998"/>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749"/>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812"/>
    <x v="783"/>
    <x v="1"/>
    <n v="61999"/>
    <n v="69999"/>
    <n v="0.11"/>
    <n v="4.0999999999999996"/>
    <x v="0"/>
    <n v="6753"/>
    <n v="472703247"/>
    <s v="&gt;500"/>
    <n v="27687.3"/>
    <n v="6757.1"/>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750"/>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s v="https://m.media-amazon.com/images/I/41sSPp4pkYL._SY300_SX300_QL70_FMwebp_.jpg"/>
    <s v="https://www.amazon.in/OnePlus-163-8-inches-Android-65U1S/dp/B095JPKPH3/ref=sr_1_492?qid=1672909149&amp;s=electronics&amp;sr=1-492"/>
  </r>
  <r>
    <x v="813"/>
    <x v="784"/>
    <x v="1"/>
    <n v="42999"/>
    <n v="59999"/>
    <n v="0.28000000000000003"/>
    <n v="4.0999999999999996"/>
    <x v="0"/>
    <n v="6753"/>
    <n v="405173247"/>
    <s v="&gt;500"/>
    <n v="27687.3"/>
    <n v="6757.1"/>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750"/>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s v="https://m.media-amazon.com/images/I/41BaZZ48wjS._SX300_SY300_QL70_FMwebp_.jpg"/>
    <s v="https://www.amazon.in/OnePlus-138-7-inches-Android-55U1S/dp/B095JQVC7N/ref=sr_1_237?qid=1672909135&amp;s=electronics&amp;sr=1-237"/>
  </r>
  <r>
    <x v="814"/>
    <x v="785"/>
    <x v="2"/>
    <n v="599"/>
    <n v="1299"/>
    <n v="0.54"/>
    <n v="4.2"/>
    <x v="0"/>
    <n v="590"/>
    <n v="766410"/>
    <s v="&gt;500"/>
    <n v="2478"/>
    <n v="594.20000000000005"/>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751"/>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
    <s v="https://m.media-amazon.com/images/I/414gUKUBHML._SX300_SY300_QL70_FMwebp_.jpg"/>
    <s v="https://www.amazon.in/Saiyam-Stainless-Espresso-Maker-Percolator/dp/B095K14P86/ref=sr_1_394?qid=1672923612&amp;s=kitchen&amp;sr=1-394"/>
  </r>
  <r>
    <x v="815"/>
    <x v="786"/>
    <x v="2"/>
    <n v="1804"/>
    <n v="2380"/>
    <n v="0.24"/>
    <n v="4"/>
    <x v="1"/>
    <n v="15382"/>
    <n v="36609160"/>
    <s v="&gt;500"/>
    <n v="61528"/>
    <n v="15386"/>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752"/>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816"/>
    <x v="787"/>
    <x v="1"/>
    <n v="999"/>
    <n v="2899"/>
    <n v="0.66"/>
    <n v="4.5999999999999996"/>
    <x v="0"/>
    <n v="26603"/>
    <n v="77122097"/>
    <s v="&gt;500"/>
    <n v="122373.79999999999"/>
    <n v="26607.599999999999"/>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753"/>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
    <s v="https://m.media-amazon.com/images/I/41Usew0lrWL._SX300_SY300_QL70_ML2_.jpg"/>
    <s v="https://www.amazon.in/Spigen-Tempered-Screen-Protector-iPhone/dp/B095RTJH1M/ref=sr_1_123?qid=1672895777&amp;s=electronics&amp;sr=1-123"/>
  </r>
  <r>
    <x v="817"/>
    <x v="788"/>
    <x v="3"/>
    <n v="99"/>
    <n v="99"/>
    <n v="0"/>
    <n v="4.3"/>
    <x v="0"/>
    <n v="388"/>
    <n v="38412"/>
    <s v="&lt;200"/>
    <n v="1668.3999999999999"/>
    <n v="392.3"/>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754"/>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818"/>
    <x v="789"/>
    <x v="2"/>
    <n v="950"/>
    <n v="1599"/>
    <n v="0.41"/>
    <n v="4.3"/>
    <x v="0"/>
    <n v="5911"/>
    <n v="9451689"/>
    <s v="&gt;500"/>
    <n v="25417.3"/>
    <n v="5915.3"/>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755"/>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
    <s v="https://m.media-amazon.com/images/W/WEBP_402378-T2/images/I/41svI04SS1L._SX300_SY300_QL70_FMwebp_.jpg"/>
    <s v="https://www.amazon.in/Esquire-Elite-Laundry-Basket-Colour/dp/B095XCRDQW/ref=sr_1_250?qid=1672923605&amp;s=kitchen&amp;sr=1-250"/>
  </r>
  <r>
    <x v="819"/>
    <x v="790"/>
    <x v="0"/>
    <n v="199"/>
    <n v="1899"/>
    <n v="0.9"/>
    <n v="3.9"/>
    <x v="1"/>
    <n v="7928"/>
    <n v="15055272"/>
    <s v="&gt;500"/>
    <n v="30919.200000000001"/>
    <n v="7931.9"/>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756"/>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820"/>
    <x v="791"/>
    <x v="2"/>
    <n v="15999"/>
    <n v="24500"/>
    <n v="0.35"/>
    <n v="4"/>
    <x v="1"/>
    <n v="11206"/>
    <n v="274547000"/>
    <s v="&gt;500"/>
    <n v="44824"/>
    <n v="1121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757"/>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821"/>
    <x v="792"/>
    <x v="1"/>
    <n v="499"/>
    <n v="1899"/>
    <n v="0.74"/>
    <n v="4.0999999999999996"/>
    <x v="0"/>
    <n v="1475"/>
    <n v="2801025"/>
    <s v="&gt;500"/>
    <n v="6047.4999999999991"/>
    <n v="1479.1"/>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75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
    <s v="https://m.media-amazon.com/images/I/41bFp+Wev+L._SY300_SX300_.jpg"/>
    <s v="https://www.amazon.in/Sounce-Adjustable-Universal-Flexible-Gooseneck/dp/B096TWZRJC/ref=sr_1_269?qid=1672895828&amp;s=electronics&amp;sr=1-269"/>
  </r>
  <r>
    <x v="822"/>
    <x v="793"/>
    <x v="1"/>
    <n v="2999"/>
    <n v="7990"/>
    <n v="0.62"/>
    <n v="4.0999999999999996"/>
    <x v="0"/>
    <n v="48449"/>
    <n v="387107510"/>
    <s v="&gt;500"/>
    <n v="198640.9"/>
    <n v="48453.1"/>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75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
    <s v="https://m.media-amazon.com/images/I/41pfjyUPZLL._SX300_SY300_QL70_ML2_.jpg"/>
    <s v="https://www.amazon.in/boAt-Smartwatch-Multiple-Monitoring-Resistance/dp/B096VF5YYF/ref=sr_1_89?qid=1672895770&amp;s=electronics&amp;sr=1-89"/>
  </r>
  <r>
    <x v="823"/>
    <x v="794"/>
    <x v="2"/>
    <n v="549"/>
    <n v="1000"/>
    <n v="0.45"/>
    <n v="3.6"/>
    <x v="1"/>
    <n v="1074"/>
    <n v="1074000"/>
    <s v="&gt;500"/>
    <n v="3866.4"/>
    <n v="1077.5999999999999"/>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760"/>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824"/>
    <x v="795"/>
    <x v="1"/>
    <n v="337"/>
    <n v="699"/>
    <n v="0.52"/>
    <n v="4.2"/>
    <x v="0"/>
    <n v="4969"/>
    <n v="3473331"/>
    <s v="&gt;500"/>
    <n v="20869.8"/>
    <n v="4973.2"/>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761"/>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
    <s v="https://m.media-amazon.com/images/I/31AGkV82sES._SX300_SY300_QL70_ML2_.jpg"/>
    <s v="https://www.amazon.in/Portronics-CarPower-Charger-Output-Black/dp/B0971DWFDT/ref=sr_1_132?qid=1672895784&amp;s=electronics&amp;sr=1-132"/>
  </r>
  <r>
    <x v="825"/>
    <x v="796"/>
    <x v="1"/>
    <n v="2499"/>
    <n v="9999"/>
    <n v="0.75"/>
    <n v="4.0999999999999996"/>
    <x v="0"/>
    <n v="42139"/>
    <n v="421347861"/>
    <s v="&gt;500"/>
    <n v="172769.9"/>
    <n v="42143.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762"/>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
    <s v="https://m.media-amazon.com/images/W/WEBP_402378-T1/images/I/41P+nvE9FYL._SY300_SX300_.jpg"/>
    <s v="https://www.amazon.in/Fire-Boltt-Smartwatch-Monitoring-Continuous-BSW005/dp/B0972BQ2RS/ref=sr_1_180?qid=1672903004&amp;s=computers&amp;sr=1-180"/>
  </r>
  <r>
    <x v="826"/>
    <x v="797"/>
    <x v="0"/>
    <n v="273"/>
    <n v="999"/>
    <n v="0.73"/>
    <n v="4.3"/>
    <x v="0"/>
    <n v="20850"/>
    <n v="20829150"/>
    <s v="&gt;500"/>
    <n v="89655"/>
    <n v="20854.3"/>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20"/>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827"/>
    <x v="798"/>
    <x v="0"/>
    <n v="299"/>
    <n v="799"/>
    <n v="0.63"/>
    <n v="4.4000000000000004"/>
    <x v="0"/>
    <n v="28791"/>
    <n v="23004009"/>
    <s v="&gt;500"/>
    <n v="126680.40000000001"/>
    <n v="28795.4"/>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43"/>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28"/>
    <x v="799"/>
    <x v="2"/>
    <n v="5999"/>
    <n v="11495"/>
    <n v="0.48"/>
    <n v="4.3"/>
    <x v="0"/>
    <n v="534"/>
    <n v="6138330"/>
    <s v="&gt;500"/>
    <n v="2296.1999999999998"/>
    <n v="538.29999999999995"/>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763"/>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829"/>
    <x v="800"/>
    <x v="1"/>
    <n v="1990"/>
    <n v="3100"/>
    <n v="0.36"/>
    <n v="4"/>
    <x v="1"/>
    <n v="897"/>
    <n v="2780700"/>
    <s v="&gt;500"/>
    <n v="3588"/>
    <n v="901"/>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764"/>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
    <s v="https://m.media-amazon.com/images/W/WEBP_402378-T2/images/I/315GvM3Qq6S._SX300_SY300_QL70_FMwebp_.jpg"/>
    <s v="https://www.amazon.in/Bluetooth-Transmitter-Receiver-Headphones-Speakers/dp/B0978V2CP6/ref=sr_1_385?qid=1672909144&amp;s=electronics&amp;sr=1-385"/>
  </r>
  <r>
    <x v="830"/>
    <x v="801"/>
    <x v="0"/>
    <n v="294"/>
    <n v="4999"/>
    <n v="0.94"/>
    <n v="4.3"/>
    <x v="0"/>
    <n v="4426"/>
    <n v="22125574"/>
    <s v="&gt;500"/>
    <n v="19031.8"/>
    <n v="4430.3"/>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765"/>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831"/>
    <x v="802"/>
    <x v="0"/>
    <n v="179"/>
    <n v="499"/>
    <n v="0.64"/>
    <n v="3.4"/>
    <x v="1"/>
    <n v="9385"/>
    <n v="4683115"/>
    <s v="200–500"/>
    <n v="31909"/>
    <n v="9388.4"/>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766"/>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832"/>
    <x v="803"/>
    <x v="1"/>
    <n v="2699"/>
    <n v="3500"/>
    <n v="0.23"/>
    <n v="3.5"/>
    <x v="1"/>
    <n v="621"/>
    <n v="2173500"/>
    <s v="&gt;500"/>
    <n v="2173.5"/>
    <n v="624.5"/>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767"/>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s v="https://m.media-amazon.com/images/W/WEBP_402378-T1/images/I/31z9cuviPzL._SX300_SY300_QL70_FMwebp_.jpg"/>
    <s v="https://www.amazon.in/Virtual-Reality-Headset-Headphones-Gaming/dp/B097JVLW3L/ref=sr_1_479?qid=1672909147&amp;s=electronics&amp;sr=1-479"/>
  </r>
  <r>
    <x v="833"/>
    <x v="804"/>
    <x v="2"/>
    <n v="2949"/>
    <n v="4849"/>
    <n v="0.39"/>
    <n v="4.2"/>
    <x v="0"/>
    <n v="7968"/>
    <n v="38636832"/>
    <s v="&gt;500"/>
    <n v="33465.599999999999"/>
    <n v="7972.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7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834"/>
    <x v="805"/>
    <x v="1"/>
    <n v="1599"/>
    <n v="4999"/>
    <n v="0.68"/>
    <n v="4"/>
    <x v="1"/>
    <n v="67950"/>
    <n v="339682050"/>
    <s v="&gt;500"/>
    <n v="271800"/>
    <n v="67954"/>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769"/>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835"/>
    <x v="806"/>
    <x v="2"/>
    <n v="2599"/>
    <n v="5890"/>
    <n v="0.56000000000000005"/>
    <n v="4.0999999999999996"/>
    <x v="0"/>
    <n v="21783"/>
    <n v="128301870"/>
    <s v="&gt;500"/>
    <n v="89310.299999999988"/>
    <n v="21787.1"/>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770"/>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836"/>
    <x v="807"/>
    <x v="2"/>
    <n v="6299"/>
    <n v="15270"/>
    <n v="0.59"/>
    <n v="4.0999999999999996"/>
    <x v="0"/>
    <n v="3233"/>
    <n v="49367910"/>
    <s v="&gt;500"/>
    <n v="13255.3"/>
    <n v="3237.1"/>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771"/>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837"/>
    <x v="807"/>
    <x v="2"/>
    <n v="5499"/>
    <n v="13150"/>
    <n v="0.57999999999999996"/>
    <n v="4.2"/>
    <x v="0"/>
    <n v="6398"/>
    <n v="84133700"/>
    <s v="&gt;500"/>
    <n v="26871.600000000002"/>
    <n v="6402.2"/>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772"/>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838"/>
    <x v="807"/>
    <x v="2"/>
    <n v="4999"/>
    <n v="9650"/>
    <n v="0.48"/>
    <n v="4.2"/>
    <x v="0"/>
    <n v="1772"/>
    <n v="17099800"/>
    <s v="&gt;500"/>
    <n v="7442.4000000000005"/>
    <n v="1776.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773"/>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
    <s v="https://m.media-amazon.com/images/I/31IR1G0S9cL._SX300_SY300_QL70_FMwebp_.jpg"/>
    <s v="https://www.amazon.in/Bajaj-Shakti-Heater-Multiple-Safety/dp/B097R4D42G/ref=sr_1_91?qid=1672923595&amp;s=kitchen&amp;sr=1-91"/>
  </r>
  <r>
    <x v="839"/>
    <x v="808"/>
    <x v="2"/>
    <n v="8799"/>
    <n v="11595"/>
    <n v="0.24"/>
    <n v="4.4000000000000004"/>
    <x v="0"/>
    <n v="2981"/>
    <n v="34564695"/>
    <s v="&gt;500"/>
    <n v="13116.400000000001"/>
    <n v="2985.4"/>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774"/>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840"/>
    <x v="809"/>
    <x v="2"/>
    <n v="479"/>
    <n v="1999"/>
    <n v="0.76"/>
    <n v="3.4"/>
    <x v="1"/>
    <n v="1066"/>
    <n v="2130934"/>
    <s v="&gt;500"/>
    <n v="3624.4"/>
    <n v="1069.4000000000001"/>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775"/>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841"/>
    <x v="810"/>
    <x v="2"/>
    <n v="2464"/>
    <n v="6000"/>
    <n v="0.59"/>
    <n v="4.0999999999999996"/>
    <x v="0"/>
    <n v="8866"/>
    <n v="53196000"/>
    <s v="&gt;500"/>
    <n v="36350.6"/>
    <n v="8870.1"/>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776"/>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s v="https://m.media-amazon.com/images/I/41nBjnlp-ML._SY300_SX300_QL70_FMwebp_.jpg"/>
    <s v="https://www.amazon.in/Cookwell-Bullet-Mixer-Grinder-Silver/dp/B097XJQZ8H/ref=sr_1_148?qid=1672923597&amp;s=kitchen&amp;sr=1-148"/>
  </r>
  <r>
    <x v="842"/>
    <x v="811"/>
    <x v="1"/>
    <n v="399"/>
    <n v="899"/>
    <n v="0.56000000000000005"/>
    <n v="3.4"/>
    <x v="1"/>
    <n v="431"/>
    <n v="387469"/>
    <s v="&gt;500"/>
    <n v="1465.3999999999999"/>
    <n v="434.4"/>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777"/>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
    <s v="https://m.media-amazon.com/images/I/31DRQ+kgWaL._SY300_SX300_.jpg"/>
    <s v="https://www.amazon.in/RC802V-Compatible-43S6500FS-49S6800FS-Non-Bluetooth/dp/B097ZQTDVZ/ref=sr_1_258?qid=1672909136&amp;s=electronics&amp;sr=1-258"/>
  </r>
  <r>
    <x v="843"/>
    <x v="812"/>
    <x v="0"/>
    <n v="299"/>
    <n v="999"/>
    <n v="0.7"/>
    <n v="4.3"/>
    <x v="0"/>
    <n v="766"/>
    <n v="765234"/>
    <s v="&gt;500"/>
    <n v="3293.7999999999997"/>
    <n v="770.3"/>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778"/>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844"/>
    <x v="813"/>
    <x v="2"/>
    <n v="1595"/>
    <n v="1799"/>
    <n v="0.11"/>
    <n v="4"/>
    <x v="1"/>
    <n v="2877"/>
    <n v="5175723"/>
    <s v="&gt;500"/>
    <n v="11508"/>
    <n v="2881"/>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779"/>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845"/>
    <x v="814"/>
    <x v="0"/>
    <n v="399"/>
    <n v="1190"/>
    <n v="0.66"/>
    <n v="4.0999999999999996"/>
    <x v="0"/>
    <n v="2809"/>
    <n v="3342710"/>
    <s v="&gt;500"/>
    <n v="11516.9"/>
    <n v="2813.1"/>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78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846"/>
    <x v="815"/>
    <x v="0"/>
    <n v="599"/>
    <n v="899"/>
    <n v="0.33"/>
    <n v="4.3"/>
    <x v="0"/>
    <n v="95116"/>
    <n v="85509284"/>
    <s v="&gt;500"/>
    <n v="408998.8"/>
    <n v="95120.3"/>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781"/>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
    <s v="https://m.media-amazon.com/images/W/WEBP_402378-T1/images/I/31TZq2dY-hL._SX300_SY300_QL70_FMwebp_.jpg"/>
    <s v="https://www.amazon.in/TP-Link-Bluetooth-Receiver-UB500-Controllers/dp/B098K3H92Z/ref=sr_1_117?qid=1672903000&amp;s=computers&amp;sr=1-117"/>
  </r>
  <r>
    <x v="847"/>
    <x v="816"/>
    <x v="1"/>
    <n v="349"/>
    <n v="999"/>
    <n v="0.65"/>
    <n v="4.2"/>
    <x v="0"/>
    <n v="513"/>
    <n v="512487"/>
    <s v="&gt;500"/>
    <n v="2154.6"/>
    <n v="517.20000000000005"/>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782"/>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848"/>
    <x v="495"/>
    <x v="0"/>
    <n v="199"/>
    <n v="349"/>
    <n v="0.43"/>
    <n v="4"/>
    <x v="1"/>
    <n v="43994"/>
    <n v="15353906"/>
    <s v="200–500"/>
    <n v="175976"/>
    <n v="43998"/>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479"/>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
    <s v="https://m.media-amazon.com/images/W/WEBP_402378-T2/images/I/31zOsqQOAOL._SY445_SX342_QL70_FMwebp_.jpg"/>
    <s v="https://www.amazon.in/Ambrane-Unbreakable-Charging-Braided-Cable/dp/B098NS6PVG/ref=sr_1_2?qid=1672909124&amp;s=electronics&amp;sr=1-2"/>
  </r>
  <r>
    <x v="849"/>
    <x v="817"/>
    <x v="1"/>
    <n v="2499"/>
    <n v="2999"/>
    <n v="0.17"/>
    <n v="4.0999999999999996"/>
    <x v="0"/>
    <n v="3156"/>
    <n v="9464844"/>
    <s v="&gt;500"/>
    <n v="12939.599999999999"/>
    <n v="3160.1"/>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783"/>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
    <s v="https://m.media-amazon.com/images/I/31zYqHExOPS._SX300_SY300_QL70_ML2_.jpg"/>
    <s v="https://www.amazon.in/Ambrane-Multi-Layer-Protection-Li-Polymer-Stylo/dp/B098QXR9X2/ref=sr_1_469?qid=1672895886&amp;s=electronics&amp;sr=1-469"/>
  </r>
  <r>
    <x v="850"/>
    <x v="818"/>
    <x v="1"/>
    <n v="1299"/>
    <n v="2999"/>
    <n v="0.56999999999999995"/>
    <n v="3.8"/>
    <x v="1"/>
    <n v="14629"/>
    <n v="43872371"/>
    <s v="&gt;500"/>
    <n v="55590.2"/>
    <n v="14632.8"/>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784"/>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s v="https://m.media-amazon.com/images/I/31oumlyiGiL._SX300_SY300_QL70_FMwebp_.jpg"/>
    <s v="https://www.amazon.in/Noise-Wireless-Equalizer-Resistance-Bluetooth/dp/B098R25TGC/ref=sr_1_220?qid=1672903006&amp;s=computers&amp;sr=1-220"/>
  </r>
  <r>
    <x v="851"/>
    <x v="819"/>
    <x v="2"/>
    <n v="210"/>
    <n v="699"/>
    <n v="0.7"/>
    <n v="3.7"/>
    <x v="1"/>
    <n v="74"/>
    <n v="51726"/>
    <s v="&gt;500"/>
    <n v="273.8"/>
    <n v="77.7"/>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785"/>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852"/>
    <x v="820"/>
    <x v="1"/>
    <n v="349"/>
    <n v="1999"/>
    <n v="0.83"/>
    <n v="3.8"/>
    <x v="1"/>
    <n v="197"/>
    <n v="393803"/>
    <s v="&gt;500"/>
    <n v="748.59999999999991"/>
    <n v="200.8"/>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786"/>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853"/>
    <x v="821"/>
    <x v="0"/>
    <n v="354"/>
    <n v="1500"/>
    <n v="0.76"/>
    <n v="4"/>
    <x v="1"/>
    <n v="1026"/>
    <n v="1539000"/>
    <s v="&gt;500"/>
    <n v="4104"/>
    <n v="103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787"/>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54"/>
    <x v="822"/>
    <x v="1"/>
    <n v="999"/>
    <n v="1599"/>
    <n v="0.38"/>
    <n v="4"/>
    <x v="1"/>
    <n v="7222"/>
    <n v="11547978"/>
    <s v="&gt;500"/>
    <n v="28888"/>
    <n v="7226"/>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788"/>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
    <s v="https://m.media-amazon.com/images/I/21e5ZrIutKS._SX300_SY300_QL70_ML2_.jpg"/>
    <s v="https://www.amazon.in/Ambrane-Multi-Layer-Protection-Li-Polymer-Stylo-10k/dp/B0993BB11X/ref=sr_1_82?qid=1672895770&amp;s=electronics&amp;sr=1-82"/>
  </r>
  <r>
    <x v="855"/>
    <x v="823"/>
    <x v="0"/>
    <n v="139"/>
    <n v="999"/>
    <n v="0.86"/>
    <n v="4"/>
    <x v="1"/>
    <n v="1313"/>
    <n v="1311687"/>
    <s v="&gt;500"/>
    <n v="5252"/>
    <n v="131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789"/>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
    <s v="https://m.media-amazon.com/images/I/310WOJIrwjL._SX300_SY300_QL70_FMwebp_.jpg"/>
    <s v="https://www.amazon.in/Lapster-Type-Cable-computer-laptop/dp/B0994GFWBH/ref=sr_1_68?qid=1672909126&amp;s=electronics&amp;sr=1-68"/>
  </r>
  <r>
    <x v="856"/>
    <x v="824"/>
    <x v="0"/>
    <n v="115"/>
    <n v="999"/>
    <n v="0.88"/>
    <n v="3.3"/>
    <x v="1"/>
    <n v="5692"/>
    <n v="5686308"/>
    <s v="&gt;500"/>
    <n v="18783.599999999999"/>
    <n v="5695.3"/>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790"/>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857"/>
    <x v="825"/>
    <x v="2"/>
    <n v="1235"/>
    <n v="1499"/>
    <n v="0.18"/>
    <n v="4.0999999999999996"/>
    <x v="0"/>
    <n v="203"/>
    <n v="304297"/>
    <s v="&gt;500"/>
    <n v="832.3"/>
    <n v="207.1"/>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791"/>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s v="https://m.media-amazon.com/images/I/41XrOa1+-PL._SY300_SX300_.jpg"/>
    <s v="https://www.amazon.in/Maharaja-Whiteline-Carbon-Standard-5200100986/dp/B099FDW2ZF/ref=sr_1_292?qid=1672923607&amp;s=kitchen&amp;sr=1-292"/>
  </r>
  <r>
    <x v="858"/>
    <x v="826"/>
    <x v="1"/>
    <n v="20990"/>
    <n v="44990"/>
    <n v="0.53"/>
    <n v="4.0999999999999996"/>
    <x v="0"/>
    <n v="1259"/>
    <n v="56642410"/>
    <s v="&gt;500"/>
    <n v="5161.8999999999996"/>
    <n v="1263.099999999999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792"/>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
    <s v="https://m.media-amazon.com/images/I/51Pu9zNUbtL._SY300_SX300_QL70_FMwebp_.jpg"/>
    <s v="https://www.amazon.in/Hisense-inches-Certified-Android-43A6GE/dp/B099K9ZX65/ref=sr_1_137?qid=1672909130&amp;s=electronics&amp;sr=1-137"/>
  </r>
  <r>
    <x v="859"/>
    <x v="827"/>
    <x v="2"/>
    <n v="649"/>
    <n v="999"/>
    <n v="0.35"/>
    <n v="3.8"/>
    <x v="1"/>
    <n v="49"/>
    <n v="48951"/>
    <s v="&gt;500"/>
    <n v="186.2"/>
    <n v="52.8"/>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793"/>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
    <s v="https://m.media-amazon.com/images/I/41WPlte6OmL._SY300_SX300_QL70_FMwebp_.jpg"/>
    <s v="https://www.amazon.in/HOMEPACK%C2%AE-Radiant-Office-Heaters-Portable/dp/B099PR2GQJ/ref=sr_1_197?qid=1672923600&amp;s=kitchen&amp;sr=1-197"/>
  </r>
  <r>
    <x v="860"/>
    <x v="828"/>
    <x v="3"/>
    <n v="300"/>
    <n v="300"/>
    <n v="0"/>
    <n v="4.2"/>
    <x v="0"/>
    <n v="419"/>
    <n v="125700"/>
    <s v="200–500"/>
    <n v="1759.8000000000002"/>
    <n v="423.2"/>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794"/>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61"/>
    <x v="829"/>
    <x v="0"/>
    <n v="579"/>
    <n v="1090"/>
    <n v="0.47"/>
    <n v="4.4000000000000004"/>
    <x v="0"/>
    <n v="3482"/>
    <n v="3795380"/>
    <s v="&gt;500"/>
    <n v="15320.800000000001"/>
    <n v="3486.4"/>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795"/>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862"/>
    <x v="830"/>
    <x v="2"/>
    <n v="1052"/>
    <n v="1790"/>
    <n v="0.41"/>
    <n v="4.3"/>
    <x v="0"/>
    <n v="1404"/>
    <n v="2513160"/>
    <s v="&gt;500"/>
    <n v="6037.2"/>
    <n v="1408.3"/>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796"/>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s v="https://m.media-amazon.com/images/W/WEBP_402378-T1/images/I/31qZm3DyDhL._SX300_SY300_QL70_FMwebp_.jpg"/>
    <s v="https://www.amazon.in/Wipro-Electric-Stainless-Automatic-VB021070/dp/B099Z83VRC/ref=sr_1_237?qid=1672923603&amp;s=kitchen&amp;sr=1-237"/>
  </r>
  <r>
    <x v="863"/>
    <x v="831"/>
    <x v="1"/>
    <n v="349"/>
    <n v="799"/>
    <n v="0.56000000000000005"/>
    <n v="3.6"/>
    <x v="1"/>
    <n v="323"/>
    <n v="258077"/>
    <s v="&gt;500"/>
    <n v="1162.8"/>
    <n v="326.60000000000002"/>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797"/>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864"/>
    <x v="832"/>
    <x v="0"/>
    <n v="499"/>
    <n v="1299"/>
    <n v="0.62"/>
    <n v="4.0999999999999996"/>
    <x v="0"/>
    <n v="2740"/>
    <n v="3559260"/>
    <s v="&gt;500"/>
    <n v="11233.999999999998"/>
    <n v="2744.1"/>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798"/>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865"/>
    <x v="833"/>
    <x v="1"/>
    <n v="139"/>
    <n v="499"/>
    <n v="0.72"/>
    <n v="4.2"/>
    <x v="0"/>
    <n v="4971"/>
    <n v="2480529"/>
    <s v="200–500"/>
    <n v="20878.2"/>
    <n v="4975.2"/>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799"/>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866"/>
    <x v="834"/>
    <x v="1"/>
    <n v="1055"/>
    <n v="1249"/>
    <n v="0.16"/>
    <n v="3.8"/>
    <x v="1"/>
    <n v="2352"/>
    <n v="2937648"/>
    <s v="&gt;500"/>
    <n v="8937.6"/>
    <n v="2355.800000000000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800"/>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867"/>
    <x v="835"/>
    <x v="2"/>
    <n v="231"/>
    <n v="260"/>
    <n v="0.11"/>
    <n v="4.0999999999999996"/>
    <x v="0"/>
    <n v="490"/>
    <n v="127400"/>
    <s v="200–500"/>
    <n v="2008.9999999999998"/>
    <n v="494.1"/>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801"/>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868"/>
    <x v="836"/>
    <x v="1"/>
    <n v="1699"/>
    <n v="3495"/>
    <n v="0.51"/>
    <n v="4.0999999999999996"/>
    <x v="0"/>
    <n v="14371"/>
    <n v="50226645"/>
    <s v="&gt;500"/>
    <n v="58921.099999999991"/>
    <n v="14375.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802"/>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869"/>
    <x v="837"/>
    <x v="1"/>
    <n v="2799"/>
    <n v="6499"/>
    <n v="0.56999999999999995"/>
    <n v="4.0999999999999996"/>
    <x v="0"/>
    <n v="38879"/>
    <n v="252674621"/>
    <s v="&gt;500"/>
    <n v="159403.9"/>
    <n v="38883.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74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
    <s v="https://m.media-amazon.com/images/I/41AGCk95dpL._SX300_SY300_QL70_ML2_.jpg"/>
    <s v="https://www.amazon.in/Noise-ColorFit-Ultra-SE-Smartwatch/dp/B09BNXQ6BR/ref=sr_1_303?qid=1672895835&amp;s=electronics&amp;sr=1-303"/>
  </r>
  <r>
    <x v="870"/>
    <x v="838"/>
    <x v="0"/>
    <n v="2649"/>
    <n v="3499"/>
    <n v="0.24"/>
    <n v="4.5"/>
    <x v="0"/>
    <n v="1271"/>
    <n v="4447229"/>
    <s v="&gt;500"/>
    <n v="5719.5"/>
    <n v="1275.5"/>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803"/>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s v="https://m.media-amazon.com/images/I/41nRBNNDnNL._SX300_SY300_QL70_FMwebp_.jpg"/>
    <s v="https://www.amazon.in/Redragon-K617-Keyboard-Mechanical-Supported/dp/B09BVCVTBC/ref=sr_1_362?qid=1672903013&amp;s=computers&amp;sr=1-362"/>
  </r>
  <r>
    <x v="871"/>
    <x v="839"/>
    <x v="0"/>
    <n v="129"/>
    <n v="1000"/>
    <n v="0.87"/>
    <n v="3.9"/>
    <x v="1"/>
    <n v="295"/>
    <n v="295000"/>
    <s v="&gt;500"/>
    <n v="1150.5"/>
    <n v="298.89999999999998"/>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804"/>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872"/>
    <x v="840"/>
    <x v="1"/>
    <n v="349"/>
    <n v="1499"/>
    <n v="0.77"/>
    <n v="4.3"/>
    <x v="0"/>
    <n v="4145"/>
    <n v="6213355"/>
    <s v="&gt;500"/>
    <n v="17823.5"/>
    <n v="4149.3"/>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805"/>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873"/>
    <x v="841"/>
    <x v="1"/>
    <n v="349"/>
    <n v="999"/>
    <n v="0.65"/>
    <n v="4"/>
    <x v="1"/>
    <n v="839"/>
    <n v="838161"/>
    <s v="&gt;500"/>
    <n v="3356"/>
    <n v="843"/>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806"/>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
    <s v="https://m.media-amazon.com/images/W/WEBP_402378-T1/images/I/413aXXtr4CL._SX300_SY300_QL70_FMwebp_.jpg"/>
    <s v="https://www.amazon.in/Cotbolt-Compatible-BN59-01312A-Shockproof-Protective/dp/B09C635BMM/ref=sr_1_224?qid=1672909135&amp;s=electronics&amp;sr=1-224"/>
  </r>
  <r>
    <x v="874"/>
    <x v="842"/>
    <x v="0"/>
    <n v="320"/>
    <n v="599"/>
    <n v="0.47"/>
    <n v="4.0999999999999996"/>
    <x v="0"/>
    <n v="491"/>
    <n v="294109"/>
    <s v="&gt;500"/>
    <n v="2013.1"/>
    <n v="495.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807"/>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875"/>
    <x v="843"/>
    <x v="0"/>
    <n v="368"/>
    <n v="699"/>
    <n v="0.47"/>
    <n v="4.2"/>
    <x v="0"/>
    <n v="387"/>
    <n v="270513"/>
    <s v="&gt;500"/>
    <n v="1625.4"/>
    <n v="391.2"/>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808"/>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
    <s v="https://m.media-amazon.com/images/W/WEBP_402378-T1/images/I/41qhsp6qcNL._SX300_SY300_QL70_FMwebp_.jpg"/>
    <s v="https://www.amazon.in/DURACELL-Type-C-Micro-braided-Charge/dp/B09C6H53KH/ref=sr_1_168?qid=1672909131&amp;s=electronics&amp;sr=1-168"/>
  </r>
  <r>
    <x v="876"/>
    <x v="844"/>
    <x v="0"/>
    <n v="970"/>
    <n v="1999"/>
    <n v="0.51"/>
    <n v="4.2"/>
    <x v="0"/>
    <n v="462"/>
    <n v="923538"/>
    <s v="&gt;500"/>
    <n v="1940.4"/>
    <n v="46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809"/>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s v="https://m.media-amazon.com/images/W/WEBP_402378-T1/images/I/41v5BQZzfAL._SX300_SY300_QL70_FMwebp_.jpg"/>
    <s v="https://www.amazon.in/DURACELL-Type-C-braided-Charge-Cable/dp/B09C6HWG18/ref=sr_1_43?qid=1672909125&amp;s=electronics&amp;sr=1-43"/>
  </r>
  <r>
    <x v="877"/>
    <x v="845"/>
    <x v="0"/>
    <n v="970"/>
    <n v="1799"/>
    <n v="0.46"/>
    <n v="4.5"/>
    <x v="0"/>
    <n v="815"/>
    <n v="1466185"/>
    <s v="&gt;500"/>
    <n v="3667.5"/>
    <n v="819.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810"/>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878"/>
    <x v="846"/>
    <x v="2"/>
    <n v="1959"/>
    <n v="2400"/>
    <n v="0.18"/>
    <n v="4"/>
    <x v="1"/>
    <n v="237"/>
    <n v="568800"/>
    <s v="&gt;500"/>
    <n v="948"/>
    <n v="241"/>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811"/>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879"/>
    <x v="847"/>
    <x v="2"/>
    <n v="999"/>
    <n v="1499"/>
    <n v="0.33"/>
    <n v="4.0999999999999996"/>
    <x v="0"/>
    <n v="1646"/>
    <n v="2467354"/>
    <s v="&gt;500"/>
    <n v="6748.5999999999995"/>
    <n v="1650.1"/>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812"/>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880"/>
    <x v="848"/>
    <x v="0"/>
    <n v="179"/>
    <n v="499"/>
    <n v="0.64"/>
    <n v="4"/>
    <x v="1"/>
    <n v="1934"/>
    <n v="965066"/>
    <s v="200–500"/>
    <n v="7736"/>
    <n v="1938"/>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813"/>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
    <s v="https://m.media-amazon.com/images/W/WEBP_402378-T1/images/I/41cCZ5EPnvL._SX300_SY300_QL70_FMwebp_.jpg"/>
    <s v="https://www.amazon.in/Ambrane-Charging-Unbreakable-Braided-Connector/dp/B09CMM3VGK/ref=sr_1_35?qid=1672909125&amp;s=electronics&amp;sr=1-35"/>
  </r>
  <r>
    <x v="881"/>
    <x v="849"/>
    <x v="0"/>
    <n v="199"/>
    <n v="499"/>
    <n v="0.6"/>
    <n v="4.0999999999999996"/>
    <x v="0"/>
    <n v="602"/>
    <n v="300398"/>
    <s v="200–500"/>
    <n v="2468.1999999999998"/>
    <n v="606.1"/>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814"/>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
    <s v="https://m.media-amazon.com/images/I/31x3IUfMneL._SX300_SY300_QL70_FMwebp_.jpg"/>
    <s v="https://www.amazon.in/Ambrane-ABDC-10-Charging-Transmission-Compatible/dp/B09CMP1SC8/ref=sr_1_84?qid=1672909128&amp;s=electronics&amp;sr=1-84"/>
  </r>
  <r>
    <x v="882"/>
    <x v="850"/>
    <x v="0"/>
    <n v="499"/>
    <n v="899"/>
    <n v="0.44"/>
    <n v="4.2"/>
    <x v="0"/>
    <n v="919"/>
    <n v="826181"/>
    <s v="&gt;500"/>
    <n v="3859.8"/>
    <n v="923.2"/>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815"/>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
    <s v="https://m.media-amazon.com/images/I/31y7uO5DU8L._SX300_SY300_QL70_FMwebp_.jpg"/>
    <s v="https://www.amazon.in/Ambrane-Charging-480mbps-ABCC-100-Black-Grey/dp/B09CMQRQM6/ref=sr_1_166?qid=1672909131&amp;s=electronics&amp;sr=1-166"/>
  </r>
  <r>
    <x v="883"/>
    <x v="851"/>
    <x v="0"/>
    <n v="217"/>
    <n v="237"/>
    <n v="0.08"/>
    <n v="3.8"/>
    <x v="1"/>
    <n v="7354"/>
    <n v="1742898"/>
    <s v="200–500"/>
    <n v="27945.199999999997"/>
    <n v="7357.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816"/>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884"/>
    <x v="852"/>
    <x v="2"/>
    <n v="7199"/>
    <n v="9995"/>
    <n v="0.28000000000000003"/>
    <n v="4.4000000000000004"/>
    <x v="0"/>
    <n v="1964"/>
    <n v="19630180"/>
    <s v="&gt;500"/>
    <n v="8641.6"/>
    <n v="1968.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817"/>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885"/>
    <x v="853"/>
    <x v="1"/>
    <n v="4499"/>
    <n v="5999"/>
    <n v="0.25"/>
    <n v="4.3"/>
    <x v="0"/>
    <n v="44696"/>
    <n v="268131304"/>
    <s v="&gt;500"/>
    <n v="192192.8"/>
    <n v="44700.3"/>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818"/>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
    <s v="https://m.media-amazon.com/images/I/317cwpkk1-L._SX300_SY300_QL70_FMwebp_.jpg"/>
    <s v="https://www.amazon.in/Security-Bluetooth-Connection-Low-Light-Detection/dp/B09CYTJV3N/ref=sr_1_369?qid=1672903013&amp;s=computers&amp;sr=1-369"/>
  </r>
  <r>
    <x v="886"/>
    <x v="854"/>
    <x v="1"/>
    <n v="1299"/>
    <n v="1999"/>
    <n v="0.35"/>
    <n v="3.6"/>
    <x v="1"/>
    <n v="590"/>
    <n v="1179410"/>
    <s v="&gt;500"/>
    <n v="2124"/>
    <n v="593.6"/>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819"/>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887"/>
    <x v="855"/>
    <x v="1"/>
    <n v="12000"/>
    <n v="29999"/>
    <n v="0.6"/>
    <n v="4.3"/>
    <x v="0"/>
    <n v="4744"/>
    <n v="142315256"/>
    <s v="&gt;500"/>
    <n v="20399.2"/>
    <n v="4748.3"/>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820"/>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
    <s v="https://m.media-amazon.com/images/I/31CuxaU77jL._SY300_SX300_QL70_FMwebp_.jpg"/>
    <s v="https://www.amazon.in/Samsung-Galaxy-Bluetooth-Compatible-Android/dp/B09DG9VNWB/ref=sr_1_131?qid=1672903001&amp;s=computers&amp;sr=1-131"/>
  </r>
  <r>
    <x v="888"/>
    <x v="856"/>
    <x v="2"/>
    <n v="2399"/>
    <n v="4590"/>
    <n v="0.48"/>
    <n v="4.0999999999999996"/>
    <x v="0"/>
    <n v="444"/>
    <n v="2037960"/>
    <s v="&gt;500"/>
    <n v="1820.3999999999999"/>
    <n v="448.1"/>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821"/>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889"/>
    <x v="857"/>
    <x v="2"/>
    <n v="299"/>
    <n v="499"/>
    <n v="0.4"/>
    <n v="3.9"/>
    <x v="1"/>
    <n v="1015"/>
    <n v="506485"/>
    <s v="200–500"/>
    <n v="3958.5"/>
    <n v="1018.9"/>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822"/>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s v="https://m.media-amazon.com/images/I/31t6ATbG1jL._SX300_SY300_QL70_FMwebp_.jpg"/>
    <s v="https://www.amazon.in/House-Quirk-Reusable-Easy-Tear-Multicolour/dp/B09DSQXCM8/ref=sr_1_292?qid=1672923606&amp;s=kitchen&amp;sr=1-292"/>
  </r>
  <r>
    <x v="890"/>
    <x v="858"/>
    <x v="1"/>
    <n v="10499"/>
    <n v="19499"/>
    <n v="0.46"/>
    <n v="4.2"/>
    <x v="0"/>
    <n v="1510"/>
    <n v="29443490"/>
    <s v="&gt;500"/>
    <n v="6342"/>
    <n v="1514.2"/>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823"/>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891"/>
    <x v="859"/>
    <x v="0"/>
    <n v="349"/>
    <n v="999"/>
    <n v="0.65"/>
    <n v="3.9"/>
    <x v="1"/>
    <n v="817"/>
    <n v="816183"/>
    <s v="&gt;500"/>
    <n v="3186.2999999999997"/>
    <n v="820.9"/>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824"/>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s v="https://m.media-amazon.com/images/W/WEBP_402378-T2/images/I/41FrpTwOndL._SX300_SY300_QL70_FMwebp_.jpg"/>
    <s v="https://www.amazon.in/LAPSTER-SATA-CABLE-LAPTOP-DESKTOP/dp/B09F3PDDRF/ref=sr_1_353?qid=1672903012&amp;s=computers&amp;sr=1-353"/>
  </r>
  <r>
    <x v="892"/>
    <x v="860"/>
    <x v="0"/>
    <n v="8349"/>
    <n v="9625"/>
    <n v="0.13"/>
    <n v="3.8"/>
    <x v="1"/>
    <n v="3652"/>
    <n v="35150500"/>
    <s v="&gt;500"/>
    <n v="13877.599999999999"/>
    <n v="3655.8"/>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825"/>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
    <s v="https://m.media-amazon.com/images/W/WEBP_402378-T1/images/I/31AZelC8URL._SX300_SY300_QL70_FMwebp_.jpg"/>
    <s v="https://www.amazon.in/Canon-E4570-Efficient-Printing-Compatible/dp/B09F5Z694W/ref=sr_1_485?qid=1672903019&amp;s=computers&amp;sr=1-485"/>
  </r>
  <r>
    <x v="893"/>
    <x v="861"/>
    <x v="1"/>
    <n v="790"/>
    <n v="1999"/>
    <n v="0.6"/>
    <n v="3"/>
    <x v="3"/>
    <n v="103"/>
    <n v="205897"/>
    <s v="&gt;500"/>
    <n v="309"/>
    <n v="106"/>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826"/>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894"/>
    <x v="862"/>
    <x v="2"/>
    <n v="1414"/>
    <n v="2799"/>
    <n v="0.49"/>
    <n v="4"/>
    <x v="1"/>
    <n v="1498"/>
    <n v="4192902"/>
    <s v="&gt;500"/>
    <n v="5992"/>
    <n v="15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827"/>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895"/>
    <x v="863"/>
    <x v="1"/>
    <n v="13490"/>
    <n v="22900"/>
    <n v="0.41"/>
    <n v="4.3"/>
    <x v="0"/>
    <n v="16299"/>
    <n v="373247100"/>
    <s v="&gt;500"/>
    <n v="70085.7"/>
    <n v="16303.3"/>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649"/>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896"/>
    <x v="864"/>
    <x v="1"/>
    <n v="7390"/>
    <n v="20000"/>
    <n v="0.63"/>
    <n v="4.0999999999999996"/>
    <x v="0"/>
    <n v="2581"/>
    <n v="51620000"/>
    <s v="&gt;500"/>
    <n v="10582.099999999999"/>
    <n v="2585.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828"/>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897"/>
    <x v="865"/>
    <x v="1"/>
    <n v="13999"/>
    <n v="24999"/>
    <n v="0.44"/>
    <n v="4.2"/>
    <x v="0"/>
    <n v="45238"/>
    <n v="1130904762"/>
    <s v="&gt;500"/>
    <n v="189999.6"/>
    <n v="45242.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712"/>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s v="https://m.media-amazon.com/images/W/WEBP_402378-T2/images/I/41611VFTGwL._SY300_SX300_QL70_FMwebp_.jpg"/>
    <s v="https://www.amazon.in/Redmi-inches-Ready-L32M6-RA-Android/dp/B09F9YQQ7B/ref=sr_1_72?qid=1672909126&amp;s=electronics&amp;sr=1-72"/>
  </r>
  <r>
    <x v="898"/>
    <x v="866"/>
    <x v="1"/>
    <n v="873"/>
    <n v="1699"/>
    <n v="0.49"/>
    <n v="4.4000000000000004"/>
    <x v="0"/>
    <n v="1680"/>
    <n v="2854320"/>
    <s v="&gt;500"/>
    <n v="7392.0000000000009"/>
    <n v="1684.4"/>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829"/>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899"/>
    <x v="867"/>
    <x v="2"/>
    <n v="85"/>
    <n v="199"/>
    <n v="0.56999999999999995"/>
    <n v="4.0999999999999996"/>
    <x v="0"/>
    <n v="212"/>
    <n v="42188"/>
    <s v="&lt;200"/>
    <n v="869.19999999999993"/>
    <n v="216.1"/>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830"/>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900"/>
    <x v="868"/>
    <x v="1"/>
    <n v="7499"/>
    <n v="7999"/>
    <n v="0.06"/>
    <n v="4"/>
    <x v="1"/>
    <n v="30907"/>
    <n v="247225093"/>
    <s v="&gt;500"/>
    <n v="123628"/>
    <n v="30911"/>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831"/>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901"/>
    <x v="869"/>
    <x v="2"/>
    <n v="1624"/>
    <n v="2495"/>
    <n v="0.35"/>
    <n v="4.0999999999999996"/>
    <x v="0"/>
    <n v="827"/>
    <n v="2063365"/>
    <s v="&gt;500"/>
    <n v="3390.7"/>
    <n v="831.1"/>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832"/>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
    <s v="https://m.media-amazon.com/images/I/31afXBXOUVL._SX300_SY300_QL70_FMwebp_.jpg"/>
    <s v="https://www.amazon.in/Glen-Electric-Multi-Cooker-Boiler/dp/B09FPP3R1D/ref=sr_1_456?qid=1672923614&amp;s=kitchen&amp;sr=1-456"/>
  </r>
  <r>
    <x v="902"/>
    <x v="870"/>
    <x v="2"/>
    <n v="5999"/>
    <n v="9999"/>
    <n v="0.4"/>
    <n v="4.2"/>
    <x v="0"/>
    <n v="1191"/>
    <n v="11908809"/>
    <s v="&gt;500"/>
    <n v="5002.2"/>
    <n v="1195.2"/>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833"/>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
    <s v="https://m.media-amazon.com/images/W/WEBP_402378-T1/images/I/31ixn2s6IbL._SX300_SY300_QL70_FMwebp_.jpg"/>
    <s v="https://www.amazon.in/Eureka-Forbes-Powerful-Technology-GFCDSFSVL00000/dp/B09FZ89DK6/ref=sr_1_180?qid=1672923600&amp;s=kitchen&amp;sr=1-180"/>
  </r>
  <r>
    <x v="903"/>
    <x v="871"/>
    <x v="2"/>
    <n v="587"/>
    <n v="1295"/>
    <n v="0.55000000000000004"/>
    <n v="4.0999999999999996"/>
    <x v="0"/>
    <n v="557"/>
    <n v="721315"/>
    <s v="&gt;500"/>
    <n v="2283.6999999999998"/>
    <n v="561.1"/>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834"/>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
    <s v="https://m.media-amazon.com/images/W/WEBP_402378-T1/images/I/310umqMFDRL._SX300_SY300_QL70_FMwebp_.jpg"/>
    <s v="https://www.amazon.in/AGARO-Portable-Capacity-Automatic-33603/dp/B09G2VTHQM/ref=sr_1_362?qid=1672923610&amp;s=kitchen&amp;sr=1-362"/>
  </r>
  <r>
    <x v="904"/>
    <x v="872"/>
    <x v="0"/>
    <n v="254"/>
    <n v="799"/>
    <n v="0.68"/>
    <n v="4"/>
    <x v="1"/>
    <n v="2905"/>
    <n v="2321095"/>
    <s v="&gt;500"/>
    <n v="11620"/>
    <n v="2909"/>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835"/>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905"/>
    <x v="873"/>
    <x v="0"/>
    <n v="599"/>
    <n v="899"/>
    <n v="0.33"/>
    <n v="4"/>
    <x v="1"/>
    <n v="4018"/>
    <n v="3612182"/>
    <s v="&gt;500"/>
    <n v="16072"/>
    <n v="402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836"/>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906"/>
    <x v="874"/>
    <x v="0"/>
    <n v="1409"/>
    <n v="2199"/>
    <n v="0.36"/>
    <n v="3.9"/>
    <x v="1"/>
    <n v="427"/>
    <n v="938973"/>
    <s v="&gt;500"/>
    <n v="1665.3"/>
    <n v="430.9"/>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837"/>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
    <s v="https://m.media-amazon.com/images/W/WEBP_402378-T2/images/I/31hqtiqWTaL._SX300_SY300_QL70_FMwebp_.jpg"/>
    <s v="https://www.amazon.in/HP-330-Wireless-Keyboard-Mouse/dp/B09GBBJV72/ref=sr_1_398?qid=1672903014&amp;s=computers&amp;sr=1-398"/>
  </r>
  <r>
    <x v="907"/>
    <x v="875"/>
    <x v="1"/>
    <n v="6499"/>
    <n v="8499"/>
    <n v="0.24"/>
    <n v="4.0999999999999996"/>
    <x v="0"/>
    <n v="313836"/>
    <n v="2667292164"/>
    <s v="&gt;500"/>
    <n v="1286727.5999999999"/>
    <n v="313840.0999999999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838"/>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908"/>
    <x v="875"/>
    <x v="1"/>
    <n v="6499"/>
    <n v="7999"/>
    <n v="0.19"/>
    <n v="4.0999999999999996"/>
    <x v="0"/>
    <n v="313832"/>
    <n v="2510342168"/>
    <s v="&gt;500"/>
    <n v="1286711.2"/>
    <n v="313836.0999999999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838"/>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909"/>
    <x v="876"/>
    <x v="0"/>
    <n v="378"/>
    <n v="999"/>
    <n v="0.62"/>
    <n v="4.0999999999999996"/>
    <x v="0"/>
    <n v="1779"/>
    <n v="1777221"/>
    <s v="&gt;500"/>
    <n v="7293.9"/>
    <n v="1783.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839"/>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910"/>
    <x v="875"/>
    <x v="1"/>
    <n v="7499"/>
    <n v="9499"/>
    <n v="0.21"/>
    <n v="4.0999999999999996"/>
    <x v="0"/>
    <n v="313832"/>
    <n v="2981090168"/>
    <s v="&gt;500"/>
    <n v="1286711.2"/>
    <n v="313836.0999999999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838"/>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911"/>
    <x v="877"/>
    <x v="1"/>
    <n v="8499"/>
    <n v="10999"/>
    <n v="0.23"/>
    <n v="4.0999999999999996"/>
    <x v="0"/>
    <n v="313836"/>
    <n v="3451882164"/>
    <s v="&gt;500"/>
    <n v="1286727.5999999999"/>
    <n v="313840.09999999998"/>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838"/>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912"/>
    <x v="878"/>
    <x v="1"/>
    <n v="499"/>
    <n v="1499"/>
    <n v="0.67"/>
    <n v="3.6"/>
    <x v="1"/>
    <n v="9169"/>
    <n v="13744331"/>
    <s v="&gt;500"/>
    <n v="33008.400000000001"/>
    <n v="9172.6"/>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840"/>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913"/>
    <x v="879"/>
    <x v="1"/>
    <n v="299"/>
    <n v="999"/>
    <n v="0.7"/>
    <n v="4.3"/>
    <x v="0"/>
    <n v="8891"/>
    <n v="8882109"/>
    <s v="&gt;500"/>
    <n v="38231.299999999996"/>
    <n v="8895.2999999999993"/>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841"/>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
    <s v="https://m.media-amazon.com/images/I/51WJbMPuROL._SX300_SY300_QL70_ML2_.jpg"/>
    <s v="https://www.amazon.in/OpenTech%C2%AE-Military-Grade-Tempered-Protector-Installation/dp/B09GP6FBZT/ref=sr_1_274?qid=1672895828&amp;s=electronics&amp;sr=1-274"/>
  </r>
  <r>
    <x v="914"/>
    <x v="880"/>
    <x v="2"/>
    <n v="1149"/>
    <n v="2499"/>
    <n v="0.54"/>
    <n v="3.8"/>
    <x v="1"/>
    <n v="4383"/>
    <n v="10953117"/>
    <s v="&gt;500"/>
    <n v="16655.399999999998"/>
    <n v="4386.8"/>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842"/>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915"/>
    <x v="881"/>
    <x v="2"/>
    <n v="1349"/>
    <n v="2495"/>
    <n v="0.46"/>
    <n v="3.8"/>
    <x v="1"/>
    <n v="166"/>
    <n v="414170"/>
    <s v="&gt;500"/>
    <n v="630.79999999999995"/>
    <n v="169.8"/>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843"/>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
    <s v="https://m.media-amazon.com/images/W/WEBP_402378-T2/images/I/411uVIJr+QL._SY300_SX300_.jpg"/>
    <s v="https://www.amazon.in/Inalsa-Electric-Heater-Hotty-Certification/dp/B09H34V36W/ref=sr_1_298_mod_primary_new?qid=1672923607&amp;s=kitchen&amp;sbo=RZvfv%2F%2FHxDF%2BO5021pAnSA%3D%3D&amp;sr=1-298"/>
  </r>
  <r>
    <x v="916"/>
    <x v="882"/>
    <x v="1"/>
    <n v="213"/>
    <n v="499"/>
    <n v="0.56999999999999995"/>
    <n v="3.7"/>
    <x v="1"/>
    <n v="246"/>
    <n v="122754"/>
    <s v="200–500"/>
    <n v="910.2"/>
    <n v="249.7"/>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844"/>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917"/>
    <x v="883"/>
    <x v="2"/>
    <n v="599"/>
    <n v="2799"/>
    <n v="0.79"/>
    <n v="3.9"/>
    <x v="1"/>
    <n v="578"/>
    <n v="1617822"/>
    <s v="&gt;500"/>
    <n v="2254.1999999999998"/>
    <n v="581.9"/>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845"/>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918"/>
    <x v="884"/>
    <x v="2"/>
    <n v="2999"/>
    <n v="3595"/>
    <n v="0.17"/>
    <n v="4"/>
    <x v="1"/>
    <n v="178"/>
    <n v="639910"/>
    <s v="&gt;500"/>
    <n v="712"/>
    <n v="182"/>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846"/>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919"/>
    <x v="885"/>
    <x v="1"/>
    <n v="699"/>
    <n v="1899"/>
    <n v="0.63"/>
    <n v="4.4000000000000004"/>
    <x v="0"/>
    <n v="390"/>
    <n v="740610"/>
    <s v="&gt;500"/>
    <n v="1716.0000000000002"/>
    <n v="394.4"/>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847"/>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
    <s v="https://m.media-amazon.com/images/I/4175g2Idd9L._SY445_SX342_QL70_FMwebp_.jpg"/>
    <s v="https://www.amazon.in/BESTOR%C2%AE-48Gbps-9-80FT-Braided-Cord-4K/dp/B09HCH3JZG/ref=sr_1_478?qid=1672909147&amp;s=electronics&amp;sr=1-478"/>
  </r>
  <r>
    <x v="920"/>
    <x v="886"/>
    <x v="1"/>
    <n v="199"/>
    <n v="399"/>
    <n v="0.5"/>
    <n v="4.2"/>
    <x v="0"/>
    <n v="1335"/>
    <n v="532665"/>
    <s v="200–500"/>
    <n v="5607"/>
    <n v="1339.2"/>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848"/>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921"/>
    <x v="887"/>
    <x v="1"/>
    <n v="1850"/>
    <n v="4500"/>
    <n v="0.59"/>
    <n v="4"/>
    <x v="1"/>
    <n v="184"/>
    <n v="828000"/>
    <s v="&gt;500"/>
    <n v="736"/>
    <n v="188"/>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84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922"/>
    <x v="888"/>
    <x v="1"/>
    <n v="21999"/>
    <n v="29999"/>
    <n v="0.27"/>
    <n v="4.2"/>
    <x v="0"/>
    <n v="32840"/>
    <n v="985167160"/>
    <s v="&gt;500"/>
    <n v="137928"/>
    <n v="32844.199999999997"/>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85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923"/>
    <x v="889"/>
    <x v="2"/>
    <n v="390"/>
    <n v="799"/>
    <n v="0.51"/>
    <n v="3.8"/>
    <x v="1"/>
    <n v="287"/>
    <n v="229313"/>
    <s v="&gt;500"/>
    <n v="1090.5999999999999"/>
    <n v="290.8"/>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851"/>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924"/>
    <x v="890"/>
    <x v="1"/>
    <n v="7915"/>
    <n v="9999"/>
    <n v="0.21"/>
    <n v="4.3"/>
    <x v="0"/>
    <n v="1376"/>
    <n v="13758624"/>
    <s v="&gt;500"/>
    <n v="5916.8"/>
    <n v="1380.3"/>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852"/>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925"/>
    <x v="891"/>
    <x v="0"/>
    <n v="719"/>
    <n v="1499"/>
    <n v="0.52"/>
    <n v="4.0999999999999996"/>
    <x v="0"/>
    <n v="1045"/>
    <n v="1566455"/>
    <s v="&gt;500"/>
    <n v="4284.5"/>
    <n v="1049.0999999999999"/>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553"/>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926"/>
    <x v="892"/>
    <x v="1"/>
    <n v="279"/>
    <n v="1499"/>
    <n v="0.81"/>
    <n v="4.2"/>
    <x v="0"/>
    <n v="2646"/>
    <n v="3966354"/>
    <s v="&gt;500"/>
    <n v="11113.2"/>
    <n v="2650.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853"/>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927"/>
    <x v="893"/>
    <x v="2"/>
    <n v="1499"/>
    <n v="3500"/>
    <n v="0.56999999999999995"/>
    <n v="4.0999999999999996"/>
    <x v="0"/>
    <n v="303"/>
    <n v="1060500"/>
    <s v="&gt;500"/>
    <n v="1242.3"/>
    <n v="307.10000000000002"/>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85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
    <s v="https://m.media-amazon.com/images/I/21TQo2rZRbL._SX300_SY300_QL70_FMwebp_.jpg"/>
    <s v="https://www.amazon.in/Havells-Zella-Immersion-Watts-White/dp/B09J2QCKKM/ref=sr_1_299?qid=1672923607&amp;s=kitchen&amp;sr=1-299"/>
  </r>
  <r>
    <x v="928"/>
    <x v="894"/>
    <x v="2"/>
    <n v="1969"/>
    <n v="5000"/>
    <n v="0.61"/>
    <n v="4.0999999999999996"/>
    <x v="0"/>
    <n v="4927"/>
    <n v="24635000"/>
    <s v="&gt;500"/>
    <n v="20200.699999999997"/>
    <n v="4931.1000000000004"/>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855"/>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
    <s v="https://m.media-amazon.com/images/W/WEBP_402378-T1/images/I/41TUgf0W8uL._SX300_SY300_QL70_FMwebp_.jpg"/>
    <s v="https://www.amazon.in/NutriPro-Bullet-Juicer-Grinder-Blades/dp/B09J2SCVQT/ref=sr_1_52?qid=1672923592&amp;s=kitchen&amp;sr=1-52"/>
  </r>
  <r>
    <x v="929"/>
    <x v="895"/>
    <x v="2"/>
    <n v="1399"/>
    <n v="2290"/>
    <n v="0.39"/>
    <n v="4.4000000000000004"/>
    <x v="0"/>
    <n v="461"/>
    <n v="1055690"/>
    <s v="&gt;500"/>
    <n v="2028.4"/>
    <n v="465.4"/>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856"/>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s v="https://m.media-amazon.com/images/W/WEBP_402378-T1/images/I/41MJ2hsq4LL._SX300_SY300_QL70_FMwebp_.jpg"/>
    <s v="https://www.amazon.in/Borosil-Electric-Vegetables-Transparent-Stainless/dp/B09J4YQYX3/ref=sr_1_270?qid=1672923606&amp;s=kitchen&amp;sr=1-270"/>
  </r>
  <r>
    <x v="930"/>
    <x v="896"/>
    <x v="2"/>
    <n v="215"/>
    <n v="1499"/>
    <n v="0.86"/>
    <n v="3.9"/>
    <x v="1"/>
    <n v="1004"/>
    <n v="1504996"/>
    <s v="&gt;500"/>
    <n v="3915.6"/>
    <n v="1007.9"/>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857"/>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931"/>
    <x v="897"/>
    <x v="1"/>
    <n v="339"/>
    <n v="1999"/>
    <n v="0.83"/>
    <n v="4"/>
    <x v="1"/>
    <n v="343"/>
    <n v="685657"/>
    <s v="&gt;500"/>
    <n v="1372"/>
    <n v="34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858"/>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932"/>
    <x v="898"/>
    <x v="2"/>
    <n v="319"/>
    <n v="749"/>
    <n v="0.56999999999999995"/>
    <n v="4.5999999999999996"/>
    <x v="0"/>
    <n v="124"/>
    <n v="92876"/>
    <s v="&gt;500"/>
    <n v="570.4"/>
    <n v="128.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859"/>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933"/>
    <x v="899"/>
    <x v="1"/>
    <n v="19999"/>
    <n v="34999"/>
    <n v="0.43"/>
    <n v="4.3"/>
    <x v="0"/>
    <n v="27151"/>
    <n v="950257849"/>
    <s v="&gt;500"/>
    <n v="116749.29999999999"/>
    <n v="27155.3"/>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860"/>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
    <s v="https://m.media-amazon.com/images/I/41nsy8kxWUL._SY300_SX300_QL70_FMwebp_.jpg"/>
    <s v="https://www.amazon.in/inches-Full-Android-L43M6-INC-Black/dp/B09JPC82QC/ref=sr_1_45?qid=1672909125&amp;s=electronics&amp;sr=1-45"/>
  </r>
  <r>
    <x v="934"/>
    <x v="900"/>
    <x v="1"/>
    <n v="1399"/>
    <n v="1630"/>
    <n v="0.14000000000000001"/>
    <n v="4"/>
    <x v="1"/>
    <n v="9378"/>
    <n v="15286140"/>
    <s v="&gt;500"/>
    <n v="37512"/>
    <n v="938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861"/>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935"/>
    <x v="900"/>
    <x v="1"/>
    <n v="1399"/>
    <n v="1630"/>
    <n v="0.14000000000000001"/>
    <n v="4"/>
    <x v="1"/>
    <n v="9378"/>
    <n v="15286140"/>
    <s v="&gt;500"/>
    <n v="37512"/>
    <n v="9382"/>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861"/>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936"/>
    <x v="901"/>
    <x v="0"/>
    <n v="849"/>
    <n v="1490"/>
    <n v="0.43"/>
    <n v="3.9"/>
    <x v="1"/>
    <n v="356"/>
    <n v="530440"/>
    <s v="&gt;500"/>
    <n v="1388.3999999999999"/>
    <n v="359.9"/>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862"/>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937"/>
    <x v="902"/>
    <x v="1"/>
    <n v="2099"/>
    <n v="5999"/>
    <n v="0.65"/>
    <n v="4.3"/>
    <x v="0"/>
    <n v="17129"/>
    <n v="102756871"/>
    <s v="&gt;500"/>
    <n v="73654.7"/>
    <n v="17133.3"/>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863"/>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
    <s v="https://m.media-amazon.com/images/I/31jgUvSar0L._SX300_SY300_QL70_ML2_.jpg"/>
    <s v="https://www.amazon.in/Upgraded-Precision-Sensitivity-Rejection-Adsorption/dp/B09KGV7WSV/ref=sr_1_131?qid=1672895784&amp;s=electronics&amp;sr=1-131"/>
  </r>
  <r>
    <x v="938"/>
    <x v="903"/>
    <x v="0"/>
    <n v="210"/>
    <n v="399"/>
    <n v="0.47"/>
    <n v="4.0999999999999996"/>
    <x v="0"/>
    <n v="1717"/>
    <n v="685083"/>
    <s v="200–500"/>
    <n v="7039.7"/>
    <n v="1721.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864"/>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
    <s v="https://m.media-amazon.com/images/I/21rxGo3S7FL._SY445_SX342_QL70_FMwebp_.jpg"/>
    <s v="https://www.amazon.in/Portronics-Konnect-POR-1403-Charging-Function/dp/B09KH58JZR/ref=sr_1_129?qid=1672909130&amp;s=electronics&amp;sr=1-129"/>
  </r>
  <r>
    <x v="939"/>
    <x v="904"/>
    <x v="0"/>
    <n v="159"/>
    <n v="399"/>
    <n v="0.6"/>
    <n v="4.0999999999999996"/>
    <x v="0"/>
    <n v="4768"/>
    <n v="1902432"/>
    <s v="200–500"/>
    <n v="19548.8"/>
    <n v="4772.100000000000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865"/>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940"/>
    <x v="905"/>
    <x v="2"/>
    <n v="398"/>
    <n v="1999"/>
    <n v="0.8"/>
    <n v="4.0999999999999996"/>
    <x v="0"/>
    <n v="257"/>
    <n v="513743"/>
    <s v="&gt;500"/>
    <n v="1053.6999999999998"/>
    <n v="261.10000000000002"/>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866"/>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
    <s v="https://m.media-amazon.com/images/I/51oPN7WqUwL._SY300_SX300_QL70_FMwebp_.jpg"/>
    <s v="https://www.amazon.in/Remover-Sweaters-Blankets-Jackets-Carpets/dp/B09KNMLH4Y/ref=sr_1_37_mod_primary_new?qid=1672923592&amp;s=kitchen&amp;sbo=RZvfv%2F%2FHxDF%2BO5021pAnSA%3D%3D&amp;sr=1-37"/>
  </r>
  <r>
    <x v="941"/>
    <x v="906"/>
    <x v="2"/>
    <n v="949"/>
    <n v="1999"/>
    <n v="0.53"/>
    <n v="4"/>
    <x v="1"/>
    <n v="1679"/>
    <n v="3356321"/>
    <s v="&gt;500"/>
    <n v="6716"/>
    <n v="1683"/>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867"/>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942"/>
    <x v="907"/>
    <x v="2"/>
    <n v="1069"/>
    <n v="1699"/>
    <n v="0.37"/>
    <n v="3.9"/>
    <x v="1"/>
    <n v="313"/>
    <n v="531787"/>
    <s v="&gt;500"/>
    <n v="1220.7"/>
    <n v="316.89999999999998"/>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868"/>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943"/>
    <x v="886"/>
    <x v="1"/>
    <n v="199"/>
    <n v="399"/>
    <n v="0.5"/>
    <n v="4.2"/>
    <x v="0"/>
    <n v="1335"/>
    <n v="532665"/>
    <s v="200–500"/>
    <n v="5607"/>
    <n v="1339.2"/>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848"/>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944"/>
    <x v="908"/>
    <x v="1"/>
    <n v="399"/>
    <n v="999"/>
    <n v="0.6"/>
    <n v="3.6"/>
    <x v="1"/>
    <n v="493"/>
    <n v="492507"/>
    <s v="&gt;500"/>
    <n v="1774.8"/>
    <n v="496.6"/>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869"/>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945"/>
    <x v="909"/>
    <x v="1"/>
    <n v="205"/>
    <n v="499"/>
    <n v="0.59"/>
    <n v="3.8"/>
    <x v="1"/>
    <n v="313"/>
    <n v="156187"/>
    <s v="200–500"/>
    <n v="1189.3999999999999"/>
    <n v="316.8"/>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870"/>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946"/>
    <x v="910"/>
    <x v="1"/>
    <n v="2490"/>
    <n v="3990"/>
    <n v="0.38"/>
    <n v="4.0999999999999996"/>
    <x v="0"/>
    <n v="3606"/>
    <n v="14387940"/>
    <s v="&gt;500"/>
    <n v="14784.599999999999"/>
    <n v="3610.1"/>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871"/>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
    <s v="https://m.media-amazon.com/images/I/31R3Qf2nO0L._SX300_SY300_QL70_FMwebp_.jpg"/>
    <s v="https://www.amazon.in/Smart-Camera-Coverage-Intruder-Google/dp/B09LD3116F/ref=sr_1_357?qid=1672903012&amp;s=computers&amp;sr=1-357"/>
  </r>
  <r>
    <x v="947"/>
    <x v="911"/>
    <x v="2"/>
    <n v="899"/>
    <n v="1999"/>
    <n v="0.55000000000000004"/>
    <n v="4"/>
    <x v="1"/>
    <n v="832"/>
    <n v="1663168"/>
    <s v="&gt;500"/>
    <n v="3328"/>
    <n v="836"/>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872"/>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
    <s v="https://m.media-amazon.com/images/W/WEBP_402378-T2/images/I/41Ps3i9b4HL._SY300_SX300_QL70_FMwebp_.jpg"/>
    <s v="https://www.amazon.in/BONIRY-Waffle-Maker-Inch-Watts/dp/B09LH32678/ref=sr_1_390?qid=1672923611&amp;s=kitchen&amp;sr=1-390"/>
  </r>
  <r>
    <x v="948"/>
    <x v="912"/>
    <x v="0"/>
    <n v="199"/>
    <n v="499"/>
    <n v="0.6"/>
    <n v="3.7"/>
    <x v="1"/>
    <n v="612"/>
    <n v="305388"/>
    <s v="200–500"/>
    <n v="2264.4"/>
    <n v="615.70000000000005"/>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873"/>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949"/>
    <x v="913"/>
    <x v="1"/>
    <n v="16999"/>
    <n v="20999"/>
    <n v="0.19"/>
    <n v="4.0999999999999996"/>
    <x v="0"/>
    <n v="31822"/>
    <n v="668230178"/>
    <s v="&gt;500"/>
    <n v="130470.19999999998"/>
    <n v="31826.1"/>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874"/>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
    <s v="https://m.media-amazon.com/images/I/41iec5VPMlL._SX300_SY300_QL70_ML2_.jpg"/>
    <s v="https://www.amazon.in/Redmi-Note-11T-5G-Dimensity/dp/B09LHYZ3GJ/ref=sr_1_196?qid=1672895806&amp;s=electronics&amp;sr=1-196"/>
  </r>
  <r>
    <x v="950"/>
    <x v="913"/>
    <x v="1"/>
    <n v="16999"/>
    <n v="20999"/>
    <n v="0.19"/>
    <n v="4.0999999999999996"/>
    <x v="0"/>
    <n v="31822"/>
    <n v="668230178"/>
    <s v="&gt;500"/>
    <n v="130470.19999999998"/>
    <n v="31826.1"/>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874"/>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
    <s v="https://m.media-amazon.com/images/I/41sJ50FH9OL._SX300_SY300_QL70_ML2_.jpg"/>
    <s v="https://www.amazon.in/Redmi-Note-11T-5G-Dimensity/dp/B09LHZSMRR/ref=sr_1_297?qid=1672895835&amp;s=electronics&amp;sr=1-297"/>
  </r>
  <r>
    <x v="951"/>
    <x v="914"/>
    <x v="1"/>
    <n v="16999"/>
    <n v="20999"/>
    <n v="0.19"/>
    <n v="4.0999999999999996"/>
    <x v="0"/>
    <n v="31822"/>
    <n v="668230178"/>
    <s v="&gt;500"/>
    <n v="130470.19999999998"/>
    <n v="31826.1"/>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874"/>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
    <s v="https://m.media-amazon.com/images/I/417k0DCw0GL._SX300_SY300_QL70_ML2_.jpg"/>
    <s v="https://www.amazon.in/Redmi-Note-11T-5G-Aquamarine/dp/B09LJ116B5/ref=sr_1_221?qid=1672895814&amp;s=electronics&amp;sr=1-221"/>
  </r>
  <r>
    <x v="952"/>
    <x v="915"/>
    <x v="2"/>
    <n v="229"/>
    <n v="399"/>
    <n v="0.43"/>
    <n v="3.6"/>
    <x v="1"/>
    <n v="451"/>
    <n v="179949"/>
    <s v="200–500"/>
    <n v="1623.6000000000001"/>
    <n v="454.6"/>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875"/>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
    <s v="https://m.media-amazon.com/images/W/WEBP_402378-T2/images/I/21JwUdnWL4L._SX300_SY300_QL70_FMwebp_.jpg"/>
    <s v="https://www.amazon.in/IKEA-Frother-Coffee-Drinks-Black/dp/B09LMMFW3S/ref=sr_1_487_mod_primary_new?qid=1672923617&amp;s=kitchen&amp;sbo=RZvfv%2F%2FHxDF%2BO5021pAnSA%3D%3D&amp;sr=1-487"/>
  </r>
  <r>
    <x v="953"/>
    <x v="916"/>
    <x v="2"/>
    <n v="999"/>
    <n v="2000"/>
    <n v="0.5"/>
    <n v="3.8"/>
    <x v="1"/>
    <n v="1163"/>
    <n v="2326000"/>
    <s v="&gt;500"/>
    <n v="4419.3999999999996"/>
    <n v="1166.8"/>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876"/>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54"/>
    <x v="917"/>
    <x v="1"/>
    <n v="4699"/>
    <n v="4699"/>
    <n v="0"/>
    <n v="4.5"/>
    <x v="0"/>
    <n v="224"/>
    <n v="1052576"/>
    <s v="&gt;500"/>
    <n v="1008"/>
    <n v="228.5"/>
    <s v="Type: HDMI|Power Requirement: DC 5 V|Number of Devices Supported: 1"/>
    <s v="AGIZGHZQQHZLE5L3CHVG7RHBP32Q,AEQ6N6MXEZYWGKZZIWZW2I75WFGQ,AEFAY7OKZJMR544YASL7AUXA7ZOQ,AG2XLW3HTVW2IH3H6AVNZMR3HQYQ"/>
    <s v="Sayan Dutta,Harish,Saurabh Majumdar,Ajay Kumar Gupta"/>
    <x v="877"/>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
    <s v="https://m.media-amazon.com/images/W/WEBP_402378-T2/images/I/31M+JM+KZIL._SY300_SX300_.jpg"/>
    <s v="https://www.amazon.in/Realme-Smart-TV-Stick-4K/dp/B09LQQYNZQ/ref=sr_1_352?qid=1672909141&amp;s=electronics&amp;sr=1-352"/>
  </r>
  <r>
    <x v="955"/>
    <x v="918"/>
    <x v="1"/>
    <n v="2299"/>
    <n v="3999"/>
    <n v="0.43"/>
    <n v="3.8"/>
    <x v="1"/>
    <n v="282"/>
    <n v="1127718"/>
    <s v="&gt;500"/>
    <n v="1071.5999999999999"/>
    <n v="285.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878"/>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956"/>
    <x v="919"/>
    <x v="1"/>
    <n v="399"/>
    <n v="999"/>
    <n v="0.6"/>
    <n v="3.3"/>
    <x v="1"/>
    <n v="23"/>
    <n v="22977"/>
    <s v="&gt;500"/>
    <n v="75.899999999999991"/>
    <n v="26.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879"/>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957"/>
    <x v="920"/>
    <x v="2"/>
    <n v="899"/>
    <n v="2000"/>
    <n v="0.55000000000000004"/>
    <n v="3.6"/>
    <x v="1"/>
    <n v="291"/>
    <n v="582000"/>
    <s v="&gt;500"/>
    <n v="1047.6000000000001"/>
    <n v="294.60000000000002"/>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880"/>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58"/>
    <x v="921"/>
    <x v="2"/>
    <n v="9495"/>
    <n v="18990"/>
    <n v="0.5"/>
    <n v="4.2"/>
    <x v="0"/>
    <n v="79"/>
    <n v="1500210"/>
    <s v="&gt;500"/>
    <n v="331.8"/>
    <n v="83.2"/>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881"/>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s v="https://m.media-amazon.com/images/I/41qqrzjPySL._SX300_SY300_QL70_FMwebp_.jpg"/>
    <s v="https://www.amazon.in/Borosil-Volcano-Filled-Radiator-Heater/dp/B09M3F4HGB/ref=sr_1_371?qid=1672923611&amp;s=kitchen&amp;sr=1-371"/>
  </r>
  <r>
    <x v="959"/>
    <x v="922"/>
    <x v="0"/>
    <n v="570"/>
    <n v="999"/>
    <n v="0.43"/>
    <n v="4.2"/>
    <x v="0"/>
    <n v="3201"/>
    <n v="3197799"/>
    <s v="&gt;500"/>
    <n v="13444.2"/>
    <n v="3205.2"/>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882"/>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
    <s v="https://m.media-amazon.com/images/I/21qdAZyu9xL._SX300_SY300_QL70_FMwebp_.jpg"/>
    <s v="https://www.amazon.in/Portronics-MPORT-Type-Ports-Transfer/dp/B09M869Z5V/ref=sr_1_183?qid=1672903004&amp;s=computers&amp;sr=1-183"/>
  </r>
  <r>
    <x v="960"/>
    <x v="923"/>
    <x v="0"/>
    <n v="499"/>
    <n v="799"/>
    <n v="0.38"/>
    <n v="4.3"/>
    <x v="0"/>
    <n v="2125"/>
    <n v="1697875"/>
    <s v="&gt;500"/>
    <n v="9137.5"/>
    <n v="2129.3000000000002"/>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883"/>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
    <s v="https://m.media-amazon.com/images/W/WEBP_402378-T2/images/I/21UKIwf0IVL._SX300_SY300_QL70_FMwebp_.jpg"/>
    <s v="https://www.amazon.in/Portronics-MPORT-Ports-USB-Connector/dp/B09M8888DM/ref=sr_1_231?qid=1672903006&amp;s=computers&amp;sr=1-231"/>
  </r>
  <r>
    <x v="961"/>
    <x v="924"/>
    <x v="2"/>
    <n v="2199"/>
    <n v="3999"/>
    <n v="0.45"/>
    <n v="3.5"/>
    <x v="1"/>
    <n v="340"/>
    <n v="1359660"/>
    <s v="&gt;500"/>
    <n v="1190"/>
    <n v="343.5"/>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88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
    <s v="https://m.media-amazon.com/images/W/WEBP_402378-T2/images/I/41UBtJFuwEL._SX300_SY300_QL70_FMwebp_.jpg"/>
    <s v="https://www.amazon.in/KHAITAN-AVAANTE-KA-2013-Halogen-Heater/dp/B09MB3DKG1/ref=sr_1_387?qid=1672923611&amp;s=kitchen&amp;sr=1-387"/>
  </r>
  <r>
    <x v="962"/>
    <x v="925"/>
    <x v="0"/>
    <n v="1199"/>
    <n v="5499"/>
    <n v="0.78"/>
    <n v="3.8"/>
    <x v="1"/>
    <n v="2043"/>
    <n v="11234457"/>
    <s v="&gt;500"/>
    <n v="7763.4"/>
    <n v="2046.8"/>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885"/>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963"/>
    <x v="926"/>
    <x v="2"/>
    <n v="3042"/>
    <n v="5999"/>
    <n v="0.49"/>
    <n v="4"/>
    <x v="1"/>
    <n v="777"/>
    <n v="4661223"/>
    <s v="&gt;500"/>
    <n v="3108"/>
    <n v="781"/>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886"/>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964"/>
    <x v="927"/>
    <x v="1"/>
    <n v="31999"/>
    <n v="49999"/>
    <n v="0.36"/>
    <n v="4.3"/>
    <x v="0"/>
    <n v="21252"/>
    <n v="1062578748"/>
    <s v="&gt;500"/>
    <n v="91383.599999999991"/>
    <n v="21256.3"/>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887"/>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
    <s v="https://images-na.ssl-images-amazon.com/images/W/WEBP_402378-T2/images/I/51Y4ApH7emL._SX300_SY300_QL70_FMwebp_.jpg"/>
    <s v="https://www.amazon.in/Inches-Ultra-Smart-Android-L43M6-ES/dp/B09MJ77786/ref=sr_1_253?qid=1672909136&amp;s=electronics&amp;sr=1-253"/>
  </r>
  <r>
    <x v="965"/>
    <x v="928"/>
    <x v="0"/>
    <n v="1565"/>
    <n v="2999"/>
    <n v="0.48"/>
    <n v="4"/>
    <x v="1"/>
    <n v="11113"/>
    <n v="33327887"/>
    <s v="&gt;500"/>
    <n v="44452"/>
    <n v="1111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888"/>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966"/>
    <x v="929"/>
    <x v="1"/>
    <n v="8499"/>
    <n v="12999"/>
    <n v="0.35"/>
    <n v="4.0999999999999996"/>
    <x v="0"/>
    <n v="6662"/>
    <n v="86599338"/>
    <s v="&gt;500"/>
    <n v="27314.199999999997"/>
    <n v="6666.1"/>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889"/>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967"/>
    <x v="930"/>
    <x v="1"/>
    <n v="349"/>
    <n v="599"/>
    <n v="0.42"/>
    <n v="4.2"/>
    <x v="0"/>
    <n v="284"/>
    <n v="170116"/>
    <s v="&gt;500"/>
    <n v="1192.8"/>
    <n v="288.2"/>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890"/>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
    <s v="https://m.media-amazon.com/images/I/31Bfu6liMWL._SX300_SY300_QL70_FMwebp_.jpg"/>
    <s v="https://www.amazon.in/7SEVENTM-Universal-Replacement-Original-AKB75095303/dp/B09MM6P76N/ref=sr_1_143?qid=1672909130&amp;s=electronics&amp;sr=1-143"/>
  </r>
  <r>
    <x v="968"/>
    <x v="931"/>
    <x v="1"/>
    <n v="349"/>
    <n v="699"/>
    <n v="0.5"/>
    <n v="3.9"/>
    <x v="1"/>
    <n v="214"/>
    <n v="149586"/>
    <s v="&gt;500"/>
    <n v="834.6"/>
    <n v="217.9"/>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891"/>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969"/>
    <x v="932"/>
    <x v="2"/>
    <n v="979"/>
    <n v="1999"/>
    <n v="0.51"/>
    <n v="3.9"/>
    <x v="1"/>
    <n v="157"/>
    <n v="313843"/>
    <s v="&gt;500"/>
    <n v="612.29999999999995"/>
    <n v="160.9"/>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892"/>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970"/>
    <x v="933"/>
    <x v="1"/>
    <n v="2299"/>
    <n v="7990"/>
    <n v="0.71"/>
    <n v="4.2"/>
    <x v="0"/>
    <n v="69622"/>
    <n v="556279780"/>
    <s v="&gt;500"/>
    <n v="292412.40000000002"/>
    <n v="69626.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893"/>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971"/>
    <x v="934"/>
    <x v="1"/>
    <n v="599"/>
    <n v="1899"/>
    <n v="0.68"/>
    <n v="4.3"/>
    <x v="0"/>
    <n v="140036"/>
    <n v="265928364"/>
    <s v="&gt;500"/>
    <n v="602154.79999999993"/>
    <n v="140040.29999999999"/>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894"/>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s v="https://m.media-amazon.com/images/I/31P2d7102lL._SY300_SX300_QL70_ML2_.jpg"/>
    <s v="https://www.amazon.in/Samsung-microSDXC-Memory-Adapter-MB-MC64KA/dp/B09MT6XSFW/ref=sr_1_85?qid=1672895770&amp;s=electronics&amp;sr=1-85"/>
  </r>
  <r>
    <x v="972"/>
    <x v="935"/>
    <x v="1"/>
    <n v="1149"/>
    <n v="3999"/>
    <n v="0.71"/>
    <n v="4.3"/>
    <x v="0"/>
    <n v="140036"/>
    <n v="560003964"/>
    <s v="&gt;500"/>
    <n v="602154.79999999993"/>
    <n v="140040.29999999999"/>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894"/>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s v="https://m.media-amazon.com/images/I/31R6RP26dzL._SY300_SX300_QL70_ML2_.jpg"/>
    <s v="https://www.amazon.in/Samsung-microSDXC-Memory-Adapter-MB-MC128KA/dp/B09MT84WV5/ref=sr_1_66?qid=1672895762&amp;s=electronics&amp;sr=1-66"/>
  </r>
  <r>
    <x v="973"/>
    <x v="936"/>
    <x v="2"/>
    <n v="1999"/>
    <n v="4775"/>
    <n v="0.57999999999999996"/>
    <n v="4.2"/>
    <x v="0"/>
    <n v="1353"/>
    <n v="6460575"/>
    <s v="&gt;500"/>
    <n v="5682.6"/>
    <n v="1357.2"/>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895"/>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974"/>
    <x v="937"/>
    <x v="2"/>
    <n v="453"/>
    <n v="999"/>
    <n v="0.55000000000000004"/>
    <n v="4.3"/>
    <x v="0"/>
    <n v="610"/>
    <n v="609390"/>
    <s v="&gt;500"/>
    <n v="2623"/>
    <n v="614.29999999999995"/>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896"/>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975"/>
    <x v="938"/>
    <x v="1"/>
    <n v="474"/>
    <n v="1799"/>
    <n v="0.74"/>
    <n v="4.3"/>
    <x v="0"/>
    <n v="1454"/>
    <n v="2615746"/>
    <s v="&gt;500"/>
    <n v="6252.2"/>
    <n v="1458.3"/>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897"/>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976"/>
    <x v="939"/>
    <x v="0"/>
    <n v="499"/>
    <n v="999"/>
    <n v="0.5"/>
    <n v="4.4000000000000004"/>
    <x v="0"/>
    <n v="1030"/>
    <n v="1028970"/>
    <s v="&gt;500"/>
    <n v="4532"/>
    <n v="1034.4000000000001"/>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898"/>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977"/>
    <x v="822"/>
    <x v="1"/>
    <n v="999"/>
    <n v="1599"/>
    <n v="0.38"/>
    <n v="4"/>
    <x v="1"/>
    <n v="7222"/>
    <n v="11547978"/>
    <s v="&gt;500"/>
    <n v="28888"/>
    <n v="7226"/>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788"/>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
    <s v="https://m.media-amazon.com/images/I/31oA0-q5UzL._SX300_SY300_QL70_ML2_.jpg"/>
    <s v="https://www.amazon.in/Ambrane-Multi-Layer-Protection-Li-Polymer-Stylo-10k/dp/B09MZCQYHZ/ref=sr_1_120?qid=1672895777&amp;s=electronics&amp;sr=1-120"/>
  </r>
  <r>
    <x v="978"/>
    <x v="940"/>
    <x v="2"/>
    <n v="5499"/>
    <n v="11500"/>
    <n v="0.52"/>
    <n v="3.9"/>
    <x v="1"/>
    <n v="959"/>
    <n v="11028500"/>
    <s v="&gt;500"/>
    <n v="3740.1"/>
    <n v="962.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899"/>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979"/>
    <x v="941"/>
    <x v="1"/>
    <n v="1499"/>
    <n v="4490"/>
    <n v="0.67"/>
    <n v="3.9"/>
    <x v="1"/>
    <n v="136954"/>
    <n v="614923460"/>
    <s v="&gt;500"/>
    <n v="534120.6"/>
    <n v="136957.9"/>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
    <s v="AGGDISUCB6COXRY7SCEYULDTYJSA,AETIHYK5L5TW5NKHBPOWXAKS4MBQ,AH77PFYHLOMFUSAQTGZKB3Y3GLRQ"/>
    <s v="Anindya,Jacob angami,Dillip"/>
    <x v="900"/>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
    <s v="https://m.media-amazon.com/images/I/31GUbeFG3FL._SX300_SY300_QL70_FMwebp_.jpg"/>
    <s v="https://www.amazon.in/Airdopes-141-Playtime-Resistance-Bluetooth/dp/B09N3ZNHTY/ref=sr_1_2?qid=1672902995&amp;s=computers&amp;sr=1-2"/>
  </r>
  <r>
    <x v="980"/>
    <x v="942"/>
    <x v="0"/>
    <n v="89"/>
    <n v="99"/>
    <n v="0.1"/>
    <n v="4.2"/>
    <x v="0"/>
    <n v="241"/>
    <n v="23859"/>
    <s v="&lt;200"/>
    <n v="1012.2"/>
    <n v="245.2"/>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901"/>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981"/>
    <x v="943"/>
    <x v="2"/>
    <n v="2089"/>
    <n v="4000"/>
    <n v="0.48"/>
    <n v="4.2"/>
    <x v="0"/>
    <n v="11199"/>
    <n v="44796000"/>
    <s v="&gt;500"/>
    <n v="47035.8"/>
    <n v="11203.2"/>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902"/>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982"/>
    <x v="944"/>
    <x v="1"/>
    <n v="2499"/>
    <n v="5999"/>
    <n v="0.57999999999999996"/>
    <n v="4.0999999999999996"/>
    <x v="0"/>
    <n v="5852"/>
    <n v="35106148"/>
    <s v="&gt;500"/>
    <n v="23993.199999999997"/>
    <n v="5856.1"/>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903"/>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983"/>
    <x v="945"/>
    <x v="1"/>
    <n v="1099"/>
    <n v="5999"/>
    <n v="0.82"/>
    <n v="3.5"/>
    <x v="1"/>
    <n v="12966"/>
    <n v="77783034"/>
    <s v="&gt;500"/>
    <n v="45381"/>
    <n v="12969.5"/>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904"/>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
    <s v="https://m.media-amazon.com/images/W/WEBP_402378-T1/images/I/31nIcqmP0zL._SX300_SY300_QL70_FMwebp_.jpg"/>
    <s v="https://www.amazon.in/Boult-Audio-Bluetooth-Resistant-Assistant/dp/B09ND94ZRG/ref=sr_1_310?qid=1672903010&amp;s=computers&amp;sr=1-310"/>
  </r>
  <r>
    <x v="984"/>
    <x v="946"/>
    <x v="2"/>
    <n v="1149"/>
    <n v="1899"/>
    <n v="0.39"/>
    <n v="3.5"/>
    <x v="1"/>
    <n v="24"/>
    <n v="45576"/>
    <s v="&gt;500"/>
    <n v="84"/>
    <n v="27.5"/>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905"/>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985"/>
    <x v="947"/>
    <x v="0"/>
    <n v="59"/>
    <n v="199"/>
    <n v="0.7"/>
    <n v="4"/>
    <x v="1"/>
    <n v="9378"/>
    <n v="1866222"/>
    <s v="&lt;200"/>
    <n v="37512"/>
    <n v="938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641"/>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986"/>
    <x v="948"/>
    <x v="0"/>
    <n v="59"/>
    <n v="199"/>
    <n v="0.7"/>
    <n v="4"/>
    <x v="1"/>
    <n v="9378"/>
    <n v="1866222"/>
    <s v="&lt;200"/>
    <n v="37512"/>
    <n v="938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641"/>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987"/>
    <x v="949"/>
    <x v="0"/>
    <n v="139"/>
    <n v="249"/>
    <n v="0.44"/>
    <n v="4"/>
    <x v="1"/>
    <n v="9378"/>
    <n v="2335122"/>
    <s v="200–500"/>
    <n v="37512"/>
    <n v="938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641"/>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988"/>
    <x v="950"/>
    <x v="1"/>
    <n v="249"/>
    <n v="599"/>
    <n v="0.57999999999999996"/>
    <n v="3.9"/>
    <x v="1"/>
    <n v="2147"/>
    <n v="1286053"/>
    <s v="&gt;500"/>
    <n v="8373.2999999999993"/>
    <n v="2150.9"/>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906"/>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989"/>
    <x v="951"/>
    <x v="0"/>
    <n v="139"/>
    <n v="249"/>
    <n v="0.44"/>
    <n v="4"/>
    <x v="1"/>
    <n v="9377"/>
    <n v="2334873"/>
    <s v="200–500"/>
    <n v="37508"/>
    <n v="9381"/>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641"/>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990"/>
    <x v="952"/>
    <x v="2"/>
    <n v="1099"/>
    <n v="1999"/>
    <n v="0.45"/>
    <n v="4"/>
    <x v="1"/>
    <n v="604"/>
    <n v="1207396"/>
    <s v="&gt;500"/>
    <n v="2416"/>
    <n v="608"/>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907"/>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s v="https://m.media-amazon.com/images/I/41KeuNgJDiL._SX300_SY300_QL70_FMwebp_.jpg"/>
    <s v="https://www.amazon.in/Bulfyss-Rechargeable-Effectively-Cashmere-Warranty/dp/B09NL7LBWT/ref=sr_1_74?qid=1672923593&amp;s=kitchen&amp;sr=1-74"/>
  </r>
  <r>
    <x v="991"/>
    <x v="953"/>
    <x v="1"/>
    <n v="32990"/>
    <n v="56790"/>
    <n v="0.42"/>
    <n v="4.3"/>
    <x v="0"/>
    <n v="567"/>
    <n v="32199930"/>
    <s v="&gt;500"/>
    <n v="2438.1"/>
    <n v="571.29999999999995"/>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908"/>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
    <s v="https://m.media-amazon.com/images/I/51TJwbyAtNL._SX300_SY300_QL70_FMwebp_.jpg"/>
    <s v="https://www.amazon.in/Sansui-Certified-Android-JSW55ASUHD-Mystique/dp/B09NNGHG22/ref=sr_1_254?qid=1672909136&amp;s=electronics&amp;sr=1-254"/>
  </r>
  <r>
    <x v="992"/>
    <x v="954"/>
    <x v="1"/>
    <n v="1999"/>
    <n v="4700"/>
    <n v="0.56999999999999995"/>
    <n v="3.8"/>
    <x v="1"/>
    <n v="1880"/>
    <n v="8836000"/>
    <s v="&gt;500"/>
    <n v="7144"/>
    <n v="1883.8"/>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909"/>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993"/>
    <x v="955"/>
    <x v="1"/>
    <n v="10990"/>
    <n v="19990"/>
    <n v="0.45"/>
    <n v="3.7"/>
    <x v="1"/>
    <n v="129"/>
    <n v="2578710"/>
    <s v="&gt;500"/>
    <n v="477.3"/>
    <n v="132.6999999999999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910"/>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994"/>
    <x v="937"/>
    <x v="2"/>
    <n v="445"/>
    <n v="999"/>
    <n v="0.55000000000000004"/>
    <n v="4.3"/>
    <x v="0"/>
    <n v="229"/>
    <n v="228771"/>
    <s v="&gt;500"/>
    <n v="984.69999999999993"/>
    <n v="233.3"/>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911"/>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995"/>
    <x v="956"/>
    <x v="1"/>
    <n v="1199"/>
    <n v="4999"/>
    <n v="0.76"/>
    <n v="3.8"/>
    <x v="1"/>
    <n v="14961"/>
    <n v="74790039"/>
    <s v="&gt;500"/>
    <n v="56851.799999999996"/>
    <n v="14964.8"/>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912"/>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
    <s v="https://m.media-amazon.com/images/I/31-1GGUrjUL._SX300_SY300_QL70_FMwebp_.jpg"/>
    <s v="https://www.amazon.in/Boult-Audio-Bluetooth-Environmental-Cancellation/dp/B09NR6G588/ref=sr_1_67?qid=1672902997&amp;s=computers&amp;sr=1-67"/>
  </r>
  <r>
    <x v="996"/>
    <x v="957"/>
    <x v="2"/>
    <n v="42990"/>
    <n v="75990"/>
    <n v="0.43"/>
    <n v="4.3"/>
    <x v="0"/>
    <n v="3231"/>
    <n v="245523690"/>
    <s v="&gt;500"/>
    <n v="13893.3"/>
    <n v="3235.3"/>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913"/>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s v="https://m.media-amazon.com/images/I/21ywp-zfTjL._SY445_SX342_QL70_FMwebp_.jpg"/>
    <s v="https://www.amazon.in/LG-Convertible-Anti-Virus-Protection-PS-Q19YNZE/dp/B09NS5TKPN/ref=sr_1_381?qid=1672923611&amp;s=kitchen&amp;sr=1-381"/>
  </r>
  <r>
    <x v="997"/>
    <x v="958"/>
    <x v="2"/>
    <n v="1999"/>
    <n v="2499"/>
    <n v="0.2"/>
    <n v="4.0999999999999996"/>
    <x v="0"/>
    <n v="1034"/>
    <n v="2583966"/>
    <s v="&gt;500"/>
    <n v="4239.3999999999996"/>
    <n v="1038.0999999999999"/>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914"/>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
    <s v="https://m.media-amazon.com/images/W/WEBP_402378-T2/images/I/312FrvLA2RL._SX300_SY300_QL70_FMwebp_.jpg"/>
    <s v="https://www.amazon.in/InstaCuppa-Portable-Smoothie-Crushing-Rechargeable/dp/B09NTHQRW3/ref=sr_1_140?qid=1672923597&amp;s=kitchen&amp;sr=1-140"/>
  </r>
  <r>
    <x v="998"/>
    <x v="959"/>
    <x v="1"/>
    <n v="1999"/>
    <n v="3999"/>
    <n v="0.5"/>
    <n v="4"/>
    <x v="1"/>
    <n v="30254"/>
    <n v="120985746"/>
    <s v="&gt;500"/>
    <n v="121016"/>
    <n v="30258"/>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915"/>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999"/>
    <x v="960"/>
    <x v="1"/>
    <n v="1599"/>
    <n v="3999"/>
    <n v="0.6"/>
    <n v="4"/>
    <x v="1"/>
    <n v="30254"/>
    <n v="120985746"/>
    <s v="&gt;500"/>
    <n v="121016"/>
    <n v="30258"/>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916"/>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1000"/>
    <x v="961"/>
    <x v="1"/>
    <n v="8499"/>
    <n v="11999"/>
    <n v="0.28999999999999998"/>
    <n v="3.9"/>
    <x v="1"/>
    <n v="276"/>
    <n v="3311724"/>
    <s v="&gt;500"/>
    <n v="1076.3999999999999"/>
    <n v="279.89999999999998"/>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917"/>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1001"/>
    <x v="962"/>
    <x v="1"/>
    <n v="7998"/>
    <n v="11999"/>
    <n v="0.33"/>
    <n v="3.8"/>
    <x v="1"/>
    <n v="125"/>
    <n v="1499875"/>
    <s v="&gt;500"/>
    <n v="475"/>
    <n v="128.80000000000001"/>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918"/>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1002"/>
    <x v="963"/>
    <x v="2"/>
    <n v="3290"/>
    <n v="5799"/>
    <n v="0.43"/>
    <n v="4.3"/>
    <x v="0"/>
    <n v="168"/>
    <n v="974232"/>
    <s v="&gt;500"/>
    <n v="722.4"/>
    <n v="172.3"/>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919"/>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
    <s v="https://m.media-amazon.com/images/I/31hQyi26uAL._SX300_SY300_QL70_FMwebp_.jpg"/>
    <s v="https://www.amazon.in/AGARO-Ultrasonic-Humidifier-4-5Litres-Adjustable/dp/B09P182Z2H/ref=sr_1_441?qid=1672923614&amp;s=kitchen&amp;sr=1-441"/>
  </r>
  <r>
    <x v="1003"/>
    <x v="964"/>
    <x v="1"/>
    <n v="2499"/>
    <n v="4999"/>
    <n v="0.5"/>
    <n v="3.9"/>
    <x v="1"/>
    <n v="7571"/>
    <n v="37847429"/>
    <s v="&gt;500"/>
    <n v="29526.899999999998"/>
    <n v="7574.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920"/>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1004"/>
    <x v="965"/>
    <x v="2"/>
    <n v="998"/>
    <n v="2999"/>
    <n v="0.67"/>
    <n v="4.5999999999999996"/>
    <x v="0"/>
    <n v="9"/>
    <n v="26991"/>
    <s v="&gt;500"/>
    <n v="41.4"/>
    <n v="13.6"/>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921"/>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005"/>
    <x v="966"/>
    <x v="0"/>
    <n v="1890"/>
    <n v="5490"/>
    <n v="0.66"/>
    <n v="4.0999999999999996"/>
    <x v="0"/>
    <n v="10976"/>
    <n v="60258240"/>
    <s v="&gt;500"/>
    <n v="45001.599999999999"/>
    <n v="10980.1"/>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922"/>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
    <s v="https://m.media-amazon.com/images/W/WEBP_402378-T1/images/I/31psvbJkfOL._SY300_SX300_QL70_FMwebp_.jpg"/>
    <s v="https://www.amazon.in/Lenovo-Megapixel-Ultra-Wide-Rotation-Plug-n-Play/dp/B09P22HXH6/ref=sr_1_323?qid=1672903011&amp;s=computers&amp;sr=1-323"/>
  </r>
  <r>
    <x v="1006"/>
    <x v="967"/>
    <x v="0"/>
    <n v="235"/>
    <n v="1599"/>
    <n v="0.85"/>
    <n v="3.8"/>
    <x v="1"/>
    <n v="1173"/>
    <n v="1875627"/>
    <s v="&gt;500"/>
    <n v="4457.3999999999996"/>
    <n v="1176.8"/>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923"/>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
    <s v="https://m.media-amazon.com/images/I/411H6yi-tGL._SX300_SY300_QL70_FMwebp_.jpg"/>
    <s v="https://www.amazon.in/Wembley-LCD-Writing-Tablet-8-5/dp/B09P564ZTJ/ref=sr_1_216?qid=1672903005&amp;s=computers&amp;sr=1-216"/>
  </r>
  <r>
    <x v="1007"/>
    <x v="968"/>
    <x v="1"/>
    <n v="489"/>
    <n v="1999"/>
    <n v="0.76"/>
    <n v="4"/>
    <x v="1"/>
    <n v="3626"/>
    <n v="7248374"/>
    <s v="&gt;500"/>
    <n v="14504"/>
    <n v="3630"/>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924"/>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1008"/>
    <x v="969"/>
    <x v="1"/>
    <n v="1369"/>
    <n v="2999"/>
    <n v="0.54"/>
    <n v="3.3"/>
    <x v="1"/>
    <n v="227"/>
    <n v="680773"/>
    <s v="&gt;500"/>
    <n v="749.09999999999991"/>
    <n v="230.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925"/>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1009"/>
    <x v="970"/>
    <x v="2"/>
    <n v="2575"/>
    <n v="6700"/>
    <n v="0.62"/>
    <n v="4.2"/>
    <x v="0"/>
    <n v="611"/>
    <n v="4093700"/>
    <s v="&gt;500"/>
    <n v="2566.2000000000003"/>
    <n v="615.20000000000005"/>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926"/>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
    <s v="https://m.media-amazon.com/images/W/WEBP_402378-T1/images/I/21df9THeM-L._SX300_SY300_QL70_FMwebp_.jpg"/>
    <s v="https://www.amazon.in/Goodscity-Garment-Steamer-Clothes-Steam/dp/B09PDZNSBG/ref=sr_1_351?qid=1672923610&amp;s=kitchen&amp;sr=1-351"/>
  </r>
  <r>
    <x v="1010"/>
    <x v="971"/>
    <x v="1"/>
    <n v="1598"/>
    <n v="2990"/>
    <n v="0.47"/>
    <n v="3.8"/>
    <x v="1"/>
    <n v="11015"/>
    <n v="32934850"/>
    <s v="&gt;500"/>
    <n v="41857"/>
    <n v="11018.8"/>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927"/>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
    <s v="https://m.media-amazon.com/images/I/314g1W9h2rL._SX300_SY300_QL70_FMwebp_.jpg"/>
    <s v="https://www.amazon.in/Airdopes-181-Playtime-Bluetooth-Wireless/dp/B09PL79D2X/ref=sr_1_116?qid=1672903000&amp;s=computers&amp;sr=1-116"/>
  </r>
  <r>
    <x v="1011"/>
    <x v="972"/>
    <x v="1"/>
    <n v="26999"/>
    <n v="42999"/>
    <n v="0.37"/>
    <n v="4.2"/>
    <x v="0"/>
    <n v="1510"/>
    <n v="64928490"/>
    <s v="&gt;500"/>
    <n v="6342"/>
    <n v="1514.2"/>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823"/>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1012"/>
    <x v="973"/>
    <x v="1"/>
    <n v="1999"/>
    <n v="4999"/>
    <n v="0.6"/>
    <n v="3.9"/>
    <x v="1"/>
    <n v="7571"/>
    <n v="37847429"/>
    <s v="&gt;500"/>
    <n v="29526.899999999998"/>
    <n v="7574.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920"/>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1013"/>
    <x v="960"/>
    <x v="1"/>
    <n v="1999"/>
    <n v="3990"/>
    <n v="0.5"/>
    <n v="4"/>
    <x v="1"/>
    <n v="30254"/>
    <n v="120713460"/>
    <s v="&gt;500"/>
    <n v="121016"/>
    <n v="30258"/>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916"/>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1014"/>
    <x v="974"/>
    <x v="0"/>
    <n v="249"/>
    <n v="399"/>
    <n v="0.38"/>
    <n v="4"/>
    <x v="1"/>
    <n v="6558"/>
    <n v="2616642"/>
    <s v="200–500"/>
    <n v="26232"/>
    <n v="656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928"/>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015"/>
    <x v="975"/>
    <x v="0"/>
    <n v="417"/>
    <n v="670"/>
    <n v="0.38"/>
    <n v="3.9"/>
    <x v="1"/>
    <n v="523"/>
    <n v="350410"/>
    <s v="&gt;500"/>
    <n v="2039.7"/>
    <n v="526.9"/>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929"/>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1016"/>
    <x v="976"/>
    <x v="0"/>
    <n v="399"/>
    <n v="1499"/>
    <n v="0.73"/>
    <n v="4"/>
    <x v="1"/>
    <n v="691"/>
    <n v="1035809"/>
    <s v="&gt;500"/>
    <n v="2764"/>
    <n v="695"/>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930"/>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1017"/>
    <x v="977"/>
    <x v="1"/>
    <n v="24999"/>
    <n v="31999"/>
    <n v="0.22"/>
    <n v="4.2"/>
    <x v="0"/>
    <n v="34899"/>
    <n v="1116733101"/>
    <s v="&gt;500"/>
    <n v="146575.80000000002"/>
    <n v="34903.199999999997"/>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538"/>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
    <s v="https://m.media-amazon.com/images/I/51F6FClq10L._SX300_SY300_QL70_FMwebp_.jpg"/>
    <s v="https://www.amazon.in/OnePlus-inches-Smart-Android-Black/dp/B09Q5P2MT3/ref=sr_1_100?qid=1672909129&amp;s=electronics&amp;sr=1-100"/>
  </r>
  <r>
    <x v="1018"/>
    <x v="978"/>
    <x v="1"/>
    <n v="15999"/>
    <n v="21999"/>
    <n v="0.27"/>
    <n v="4.2"/>
    <x v="0"/>
    <n v="34899"/>
    <n v="767743101"/>
    <s v="&gt;500"/>
    <n v="146575.80000000002"/>
    <n v="34903.199999999997"/>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538"/>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
    <s v="https://m.media-amazon.com/images/I/512YHGuR4RL._SX300_SY300_QL70_FMwebp_.jpg"/>
    <s v="https://www.amazon.in/OnePlus-inches-Ready-Smart-Android/dp/B09Q5SWVBJ/ref=sr_1_63?qid=1672909126&amp;s=electronics&amp;sr=1-63"/>
  </r>
  <r>
    <x v="1019"/>
    <x v="979"/>
    <x v="0"/>
    <n v="263"/>
    <n v="699"/>
    <n v="0.62"/>
    <n v="4.0999999999999996"/>
    <x v="0"/>
    <n v="450"/>
    <n v="314550"/>
    <s v="&gt;500"/>
    <n v="1844.9999999999998"/>
    <n v="454.1"/>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931"/>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
    <s v="https://m.media-amazon.com/images/I/41x3iKbD-+L._SX342_SY445_.jpg"/>
    <s v="https://www.amazon.in/Portronics-Konnect-Charge-Charging-Resistant/dp/B09Q8HMKZX/ref=sr_1_74?qid=1672909128&amp;s=electronics&amp;sr=1-74"/>
  </r>
  <r>
    <x v="1020"/>
    <x v="980"/>
    <x v="0"/>
    <n v="249"/>
    <n v="499"/>
    <n v="0.5"/>
    <n v="4.0999999999999996"/>
    <x v="0"/>
    <n v="1508"/>
    <n v="752492"/>
    <s v="200–500"/>
    <n v="6182.7999999999993"/>
    <n v="1512.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932"/>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
    <s v="https://m.media-amazon.com/images/W/WEBP_402378-T1/images/I/41ngtt1EmoL._SX300_SY300_QL70_FMwebp_.jpg"/>
    <s v="https://www.amazon.in/Portronics-Konnect-Charging-Resistant-Braided/dp/B09Q8WQ5QJ/ref=sr_1_244?qid=1672909136&amp;s=electronics&amp;sr=1-244"/>
  </r>
  <r>
    <x v="1021"/>
    <x v="728"/>
    <x v="0"/>
    <n v="399"/>
    <n v="999"/>
    <n v="0.6"/>
    <n v="4.3"/>
    <x v="0"/>
    <n v="2806"/>
    <n v="2803194"/>
    <s v="&gt;500"/>
    <n v="12065.8"/>
    <n v="2810.3"/>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698"/>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22"/>
    <x v="981"/>
    <x v="0"/>
    <n v="399"/>
    <n v="999"/>
    <n v="0.6"/>
    <n v="4.3"/>
    <x v="0"/>
    <n v="2806"/>
    <n v="2803194"/>
    <s v="&gt;500"/>
    <n v="12065.8"/>
    <n v="2810.3"/>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698"/>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023"/>
    <x v="982"/>
    <x v="1"/>
    <n v="12999"/>
    <n v="17999"/>
    <n v="0.28000000000000003"/>
    <n v="4.0999999999999996"/>
    <x v="0"/>
    <n v="50772"/>
    <n v="913845228"/>
    <s v="&gt;500"/>
    <n v="208165.19999999998"/>
    <n v="50776.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933"/>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s v="https://m.media-amazon.com/images/I/411yU+n3UkL._SY300_SX300_.jpg"/>
    <s v="https://www.amazon.in/Redmi-Storage-Qualcomm%C2%AE-SnapdragonTM-Included/dp/B09QS8V5N8/ref=sr_1_96?qid=1672895770&amp;s=electronics&amp;sr=1-96"/>
  </r>
  <r>
    <x v="1024"/>
    <x v="983"/>
    <x v="1"/>
    <n v="12999"/>
    <n v="18999"/>
    <n v="0.32"/>
    <n v="4.0999999999999996"/>
    <x v="0"/>
    <n v="50772"/>
    <n v="964617228"/>
    <s v="&gt;500"/>
    <n v="208165.19999999998"/>
    <n v="50776.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933"/>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s v="https://m.media-amazon.com/images/I/4121yWSVFmL._SX300_SY300_QL70_ML2_.jpg"/>
    <s v="https://www.amazon.in/Redmi-Horizon-Qualcomm%C2%AE-SnapdragonTM-Included/dp/B09QS9CWLV/ref=sr_1_382?qid=1672895857&amp;s=electronics&amp;sr=1-382"/>
  </r>
  <r>
    <x v="1025"/>
    <x v="982"/>
    <x v="1"/>
    <n v="12999"/>
    <n v="18999"/>
    <n v="0.32"/>
    <n v="4.0999999999999996"/>
    <x v="0"/>
    <n v="50772"/>
    <n v="964617228"/>
    <s v="&gt;500"/>
    <n v="208165.19999999998"/>
    <n v="50776.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933"/>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s v="https://m.media-amazon.com/images/I/411yU+n3UkL._SY300_SX300_.jpg"/>
    <s v="https://www.amazon.in/Redmi-Storage-Qualcomm%C2%AE-SnapdragonTM-Included/dp/B09QS9X16F/ref=sr_1_218?qid=1672895814&amp;s=electronics&amp;sr=1-218"/>
  </r>
  <r>
    <x v="1026"/>
    <x v="984"/>
    <x v="1"/>
    <n v="12999"/>
    <n v="18999"/>
    <n v="0.32"/>
    <n v="4.0999999999999996"/>
    <x v="0"/>
    <n v="50772"/>
    <n v="964617228"/>
    <s v="&gt;500"/>
    <n v="208165.19999999998"/>
    <n v="50776.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933"/>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s v="https://m.media-amazon.com/images/I/4121yWSVFmL._SX300_SY300_QL70_ML2_.jpg"/>
    <s v="https://www.amazon.in/Redmi-Starburst-Qualcomm%C2%AE-SnapdragonTM-Included/dp/B09QS9X9L8/ref=sr_1_199?qid=1672895806&amp;s=electronics&amp;sr=1-199"/>
  </r>
  <r>
    <x v="1027"/>
    <x v="985"/>
    <x v="2"/>
    <n v="1090"/>
    <n v="2999"/>
    <n v="0.64"/>
    <n v="3.5"/>
    <x v="1"/>
    <n v="57"/>
    <n v="170943"/>
    <s v="&gt;500"/>
    <n v="199.5"/>
    <n v="60.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934"/>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028"/>
    <x v="986"/>
    <x v="2"/>
    <n v="1484"/>
    <n v="2499"/>
    <n v="0.41"/>
    <n v="3.7"/>
    <x v="1"/>
    <n v="1067"/>
    <n v="2666433"/>
    <s v="&gt;500"/>
    <n v="3947.9"/>
    <n v="1070.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935"/>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29"/>
    <x v="987"/>
    <x v="0"/>
    <n v="69"/>
    <n v="299"/>
    <n v="0.77"/>
    <n v="4.3"/>
    <x v="0"/>
    <n v="255"/>
    <n v="76245"/>
    <s v="200–500"/>
    <n v="1096.5"/>
    <n v="259.3"/>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936"/>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1030"/>
    <x v="988"/>
    <x v="1"/>
    <n v="499"/>
    <n v="1899"/>
    <n v="0.74"/>
    <n v="4.0999999999999996"/>
    <x v="0"/>
    <n v="412"/>
    <n v="782388"/>
    <s v="&gt;500"/>
    <n v="1689.1999999999998"/>
    <n v="416.1"/>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937"/>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1031"/>
    <x v="989"/>
    <x v="1"/>
    <n v="26999"/>
    <n v="42999"/>
    <n v="0.37"/>
    <n v="4.2"/>
    <x v="0"/>
    <n v="45238"/>
    <n v="1945188762"/>
    <s v="&gt;500"/>
    <n v="189999.6"/>
    <n v="45242.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712"/>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s v="https://m.media-amazon.com/images/W/WEBP_402378-T2/images/I/41w1didcczL._SY300_SX300_QL70_FMwebp_.jpg"/>
    <s v="https://www.amazon.in/Redmi-inches-Ultra-Android-L43R7-7AIN/dp/B09RFC46VP/ref=sr_1_81?qid=1672909128&amp;s=electronics&amp;sr=1-81"/>
  </r>
  <r>
    <x v="1032"/>
    <x v="990"/>
    <x v="1"/>
    <n v="1999"/>
    <n v="7999"/>
    <n v="0.75"/>
    <n v="4.2"/>
    <x v="0"/>
    <n v="31305"/>
    <n v="250408695"/>
    <s v="&gt;500"/>
    <n v="131481"/>
    <n v="31309.200000000001"/>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938"/>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
    <s v="https://m.media-amazon.com/images/W/WEBP_402378-T2/images/I/41W4O2H532L._SX300_SY300_QL70_FMwebp_.jpg"/>
    <s v="https://www.amazon.in/Fire-Boltt-Bluetooth-Smartwatch-Monitoring-Assistant/dp/B09RKFBCV7/ref=sr_1_265?qid=1672903008&amp;s=computers&amp;sr=1-265"/>
  </r>
  <r>
    <x v="1033"/>
    <x v="991"/>
    <x v="1"/>
    <n v="12999"/>
    <n v="15999"/>
    <n v="0.19"/>
    <n v="4.2"/>
    <x v="0"/>
    <n v="13246"/>
    <n v="211922754"/>
    <s v="&gt;500"/>
    <n v="55633.200000000004"/>
    <n v="13250.2"/>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939"/>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
    <s v="https://m.media-amazon.com/images/I/51UzDSGpNWL._SX300_SY300_QL70_ML2_.jpg"/>
    <s v="https://www.amazon.in/realme-Storage-Processor-Triple-Display/dp/B09RMQYHLH/ref=sr_1_52?qid=1672895762&amp;s=electronics&amp;sr=1-52"/>
  </r>
  <r>
    <x v="1034"/>
    <x v="992"/>
    <x v="1"/>
    <n v="499"/>
    <n v="899"/>
    <n v="0.44"/>
    <n v="3.7"/>
    <x v="1"/>
    <n v="185"/>
    <n v="166315"/>
    <s v="&gt;500"/>
    <n v="684.5"/>
    <n v="188.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940"/>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1035"/>
    <x v="993"/>
    <x v="1"/>
    <n v="46999"/>
    <n v="69999"/>
    <n v="0.33"/>
    <n v="4.3"/>
    <x v="0"/>
    <n v="21252"/>
    <n v="1487618748"/>
    <s v="&gt;500"/>
    <n v="91383.599999999991"/>
    <n v="21256.3"/>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941"/>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
    <s v="https://m.media-amazon.com/images/W/WEBP_402378-T2/images/I/41mW+TS5WKL._SY300_SX300_.jpg"/>
    <s v="https://www.amazon.in/138-8-inches-Ultra-Android-L55M6-ES/dp/B09RWQ7YR6/ref=sr_1_499?qid=1672909149&amp;s=electronics&amp;sr=1-499"/>
  </r>
  <r>
    <x v="1036"/>
    <x v="994"/>
    <x v="0"/>
    <n v="399"/>
    <n v="999"/>
    <n v="0.6"/>
    <n v="4.0999999999999996"/>
    <x v="0"/>
    <n v="1780"/>
    <n v="1778220"/>
    <s v="&gt;500"/>
    <n v="7297.9999999999991"/>
    <n v="1784.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942"/>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
    <s v="https://m.media-amazon.com/images/I/41jlh3c7UbL._SX300_SY300_QL70_FMwebp_.jpg"/>
    <s v="https://www.amazon.in/boAt-A750-Tangle-free-Transmission-Rebellious/dp/B09RWZRCP1/ref=sr_1_83?qid=1672909128&amp;s=electronics&amp;sr=1-83"/>
  </r>
  <r>
    <x v="1037"/>
    <x v="995"/>
    <x v="0"/>
    <n v="399"/>
    <n v="999"/>
    <n v="0.6"/>
    <n v="4.0999999999999996"/>
    <x v="0"/>
    <n v="1780"/>
    <n v="1778220"/>
    <s v="&gt;500"/>
    <n v="7297.9999999999991"/>
    <n v="1784.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942"/>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
    <s v="https://m.media-amazon.com/images/W/WEBP_402378-T1/images/I/41+3EsgcpzL._SY300_SX300_.jpg"/>
    <s v="https://www.amazon.in/boAt-A750-Resistant-Tangle-free-Transmission/dp/B09RX1FK54/ref=sr_1_126?qid=1672909130&amp;s=electronics&amp;sr=1-126"/>
  </r>
  <r>
    <x v="1038"/>
    <x v="996"/>
    <x v="0"/>
    <n v="199"/>
    <n v="999"/>
    <n v="0.8"/>
    <n v="4"/>
    <x v="1"/>
    <n v="576"/>
    <n v="575424"/>
    <s v="&gt;500"/>
    <n v="2304"/>
    <n v="58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943"/>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1039"/>
    <x v="997"/>
    <x v="0"/>
    <n v="129"/>
    <n v="599"/>
    <n v="0.78"/>
    <n v="4.0999999999999996"/>
    <x v="0"/>
    <n v="265"/>
    <n v="158735"/>
    <s v="&gt;500"/>
    <n v="1086.5"/>
    <n v="269.10000000000002"/>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944"/>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1040"/>
    <x v="998"/>
    <x v="2"/>
    <n v="1799"/>
    <n v="3295"/>
    <n v="0.45"/>
    <n v="3.8"/>
    <x v="1"/>
    <n v="687"/>
    <n v="2263665"/>
    <s v="&gt;500"/>
    <n v="2610.6"/>
    <n v="690.8"/>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945"/>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
    <s v="https://m.media-amazon.com/images/W/WEBP_402378-T1/images/I/41MrcJcvi3L._SX300_SY300_QL70_FMwebp_.jpg"/>
    <s v="https://www.amazon.in/Handheld-Powerful-Filtration-Lightweight-Accessories/dp/B09SDDQQKP/ref=sr_1_343?qid=1672923610&amp;s=kitchen&amp;sr=1-343"/>
  </r>
  <r>
    <x v="1041"/>
    <x v="999"/>
    <x v="2"/>
    <n v="298"/>
    <n v="499"/>
    <n v="0.4"/>
    <n v="4.4000000000000004"/>
    <x v="0"/>
    <n v="290"/>
    <n v="144710"/>
    <s v="200–500"/>
    <n v="1276"/>
    <n v="294.39999999999998"/>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946"/>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42"/>
    <x v="1000"/>
    <x v="1"/>
    <n v="199"/>
    <n v="499"/>
    <n v="0.6"/>
    <n v="3.6"/>
    <x v="1"/>
    <n v="2492"/>
    <n v="1243508"/>
    <s v="200–500"/>
    <n v="8971.2000000000007"/>
    <n v="2495.6"/>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947"/>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
    <s v="https://m.media-amazon.com/images/W/WEBP_402378-T1/images/I/31CndDabh2L._SX300_SY300_QL70_FMwebp_.jpg"/>
    <s v="https://www.amazon.in/Zebronics-Zeb-Buds-30-Multifunction-Lightweight/dp/B09SGGRKV8/ref=sr_1_278?qid=1672903008&amp;s=computers&amp;sr=1-278"/>
  </r>
  <r>
    <x v="1043"/>
    <x v="1001"/>
    <x v="1"/>
    <n v="199"/>
    <n v="1899"/>
    <n v="0.9"/>
    <n v="4"/>
    <x v="1"/>
    <n v="4740"/>
    <n v="9001260"/>
    <s v="&gt;500"/>
    <n v="18960"/>
    <n v="4744"/>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948"/>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1044"/>
    <x v="1002"/>
    <x v="2"/>
    <n v="1449"/>
    <n v="2349"/>
    <n v="0.38"/>
    <n v="3.9"/>
    <x v="1"/>
    <n v="9019"/>
    <n v="21185631"/>
    <s v="&gt;500"/>
    <n v="35174.1"/>
    <n v="9022.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949"/>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45"/>
    <x v="1003"/>
    <x v="2"/>
    <n v="1547"/>
    <n v="2890"/>
    <n v="0.46"/>
    <n v="3.9"/>
    <x v="1"/>
    <n v="463"/>
    <n v="1338070"/>
    <s v="&gt;500"/>
    <n v="1805.7"/>
    <n v="466.9"/>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950"/>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
    <s v="https://m.media-amazon.com/images/W/WEBP_402378-T2/images/I/418x3St8EAL._SX300_SY300_QL70_FMwebp_.jpg"/>
    <s v="https://www.amazon.in/Swiss-Military-VC03-Wireless-Collection/dp/B09SZ5TWHW/ref=sr_1_242?qid=1672923603&amp;s=kitchen&amp;sr=1-242"/>
  </r>
  <r>
    <x v="1046"/>
    <x v="1004"/>
    <x v="1"/>
    <n v="22999"/>
    <n v="28999"/>
    <n v="0.21"/>
    <n v="3.9"/>
    <x v="1"/>
    <n v="25824"/>
    <n v="748870176"/>
    <s v="&gt;500"/>
    <n v="100713.59999999999"/>
    <n v="25827.9"/>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951"/>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
    <s v="https://m.media-amazon.com/images/I/41iEZV6nKbL._SX300_SY300_QL70_ML2_.jpg"/>
    <s v="https://www.amazon.in/Redmi-Stealth-Additional-Exchange-Included/dp/B09T2S8X9C/ref=sr_1_109?qid=1672895777&amp;s=electronics&amp;sr=1-109"/>
  </r>
  <r>
    <x v="1047"/>
    <x v="1005"/>
    <x v="1"/>
    <n v="20999"/>
    <n v="26999"/>
    <n v="0.22"/>
    <n v="3.9"/>
    <x v="1"/>
    <n v="25824"/>
    <n v="697222176"/>
    <s v="&gt;500"/>
    <n v="100713.59999999999"/>
    <n v="25827.9"/>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951"/>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
    <s v="https://m.media-amazon.com/images/I/410TBgL2KXL._SX300_SY300_QL70_ML2_.jpg"/>
    <s v="https://www.amazon.in/Redmi-Phantom-Additional-Exchange-Included/dp/B09T2WRLJJ/ref=sr_1_101?qid=1672895777&amp;s=electronics&amp;sr=1-101"/>
  </r>
  <r>
    <x v="1048"/>
    <x v="1006"/>
    <x v="1"/>
    <n v="239"/>
    <n v="599"/>
    <n v="0.6"/>
    <n v="3.9"/>
    <x v="1"/>
    <n v="2147"/>
    <n v="1286053"/>
    <s v="&gt;500"/>
    <n v="8373.2999999999993"/>
    <n v="2150.9"/>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906"/>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1049"/>
    <x v="1004"/>
    <x v="1"/>
    <n v="19999"/>
    <n v="24999"/>
    <n v="0.2"/>
    <n v="3.9"/>
    <x v="1"/>
    <n v="25824"/>
    <n v="645574176"/>
    <s v="&gt;500"/>
    <n v="100713.59999999999"/>
    <n v="25827.9"/>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951"/>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
    <s v="https://m.media-amazon.com/images/I/41iEZV6nKbL._SX300_SY300_QL70_ML2_.jpg"/>
    <s v="https://www.amazon.in/Redmi-Stealth-Additional-Exchange-Included/dp/B09T39K9YL/ref=sr_1_56?qid=1672895762&amp;s=electronics&amp;sr=1-56"/>
  </r>
  <r>
    <x v="1050"/>
    <x v="1007"/>
    <x v="0"/>
    <n v="1399"/>
    <n v="2498"/>
    <n v="0.44"/>
    <n v="4.2"/>
    <x v="0"/>
    <n v="33717"/>
    <n v="84225066"/>
    <s v="&gt;500"/>
    <n v="141611.4"/>
    <n v="33721.19999999999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952"/>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
    <s v="https://m.media-amazon.com/images/W/WEBP_402378-T1/images/I/415yl0HeDQL._SY300_SX300_QL70_FMwebp_.jpg"/>
    <s v="https://www.amazon.in/Dell-Wireless-Keyboard-Mouse-Spill-Resistant/dp/B09T3H12GV/ref=sr_1_40?qid=1672902996&amp;s=computers&amp;sr=1-40"/>
  </r>
  <r>
    <x v="1051"/>
    <x v="1008"/>
    <x v="1"/>
    <n v="18990"/>
    <n v="40990"/>
    <n v="0.54"/>
    <n v="4.2"/>
    <x v="0"/>
    <n v="6659"/>
    <n v="272952410"/>
    <s v="&gt;500"/>
    <n v="27967.800000000003"/>
    <n v="6663.2"/>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953"/>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
    <s v="https://m.media-amazon.com/images/W/WEBP_402378-T1/images/I/41mMrtrwgyL._SY300_SX300_QL70_FMwebp_.jpg"/>
    <s v="https://www.amazon.in/TCL-inches-Certified-Android-40S6505/dp/B09T3KB6JZ/ref=sr_1_103?qid=1672909129&amp;s=electronics&amp;sr=1-103"/>
  </r>
  <r>
    <x v="1052"/>
    <x v="1009"/>
    <x v="1"/>
    <n v="5998"/>
    <n v="7999"/>
    <n v="0.25"/>
    <n v="4.2"/>
    <x v="0"/>
    <n v="30355"/>
    <n v="242809645"/>
    <s v="&gt;500"/>
    <n v="127491"/>
    <n v="30359.200000000001"/>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954"/>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
    <s v="https://m.media-amazon.com/images/W/WEBP_402378-T1/images/I/41eEK+FeFyL._SY300_SX300_.jpg"/>
    <s v="https://www.amazon.in/Amazfit-Version-Always-Display-Monitoring/dp/B09TBCVJS3/ref=sr_1_403?qid=1672903014&amp;s=computers&amp;sr=1-403"/>
  </r>
  <r>
    <x v="1053"/>
    <x v="1010"/>
    <x v="0"/>
    <n v="1709"/>
    <n v="4000"/>
    <n v="0.56999999999999995"/>
    <n v="4.4000000000000004"/>
    <x v="0"/>
    <n v="3029"/>
    <n v="12116000"/>
    <s v="&gt;500"/>
    <n v="13327.6"/>
    <n v="3033.4"/>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955"/>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1054"/>
    <x v="1011"/>
    <x v="1"/>
    <n v="199"/>
    <n v="1099"/>
    <n v="0.82"/>
    <n v="4"/>
    <x v="1"/>
    <n v="3197"/>
    <n v="3513503"/>
    <s v="&gt;500"/>
    <n v="12788"/>
    <n v="3201"/>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956"/>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1055"/>
    <x v="1012"/>
    <x v="1"/>
    <n v="399"/>
    <n v="1999"/>
    <n v="0.8"/>
    <n v="4.5"/>
    <x v="0"/>
    <n v="505"/>
    <n v="1009495"/>
    <s v="&gt;500"/>
    <n v="2272.5"/>
    <n v="50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957"/>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056"/>
    <x v="1013"/>
    <x v="1"/>
    <n v="16999"/>
    <n v="24999"/>
    <n v="0.32"/>
    <n v="4.0999999999999996"/>
    <x v="0"/>
    <n v="22318"/>
    <n v="557927682"/>
    <s v="&gt;500"/>
    <n v="91503.799999999988"/>
    <n v="22322.1"/>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958"/>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
    <s v="https://m.media-amazon.com/images/I/419KF2t1nML._SX300_SY300_QL70_ML2_.jpg"/>
    <s v="https://www.amazon.in/Samsung-Storage-6000mAh-Purchased-Separately/dp/B09TWH8YHM/ref=sr_1_35?qid=1672895755&amp;s=electronics&amp;sr=1-35"/>
  </r>
  <r>
    <x v="1057"/>
    <x v="1014"/>
    <x v="1"/>
    <n v="18499"/>
    <n v="25999"/>
    <n v="0.28999999999999998"/>
    <n v="4.0999999999999996"/>
    <x v="0"/>
    <n v="22318"/>
    <n v="580245682"/>
    <s v="&gt;500"/>
    <n v="91503.799999999988"/>
    <n v="22322.1"/>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958"/>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
    <s v="https://m.media-amazon.com/images/I/41t61osAZHL._SX300_SY300_QL70_ML2_.jpg"/>
    <s v="https://www.amazon.in/Samsung-Mystique-Storage-Purchased-Separately/dp/B09TWHTBKQ/ref=sr_1_30?qid=1672895755&amp;s=electronics&amp;sr=1-30"/>
  </r>
  <r>
    <x v="1058"/>
    <x v="1015"/>
    <x v="1"/>
    <n v="1289"/>
    <n v="2499"/>
    <n v="0.48"/>
    <n v="3.3"/>
    <x v="1"/>
    <n v="73"/>
    <n v="182427"/>
    <s v="&gt;500"/>
    <n v="240.89999999999998"/>
    <n v="76.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95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
    <s v="https://m.media-amazon.com/images/I/31jcyZIAWWL._SX300_SY300_QL70_FMwebp_.jpg"/>
    <s v="https://www.amazon.in/V-smash-Firestick-Remote/dp/B09TY4MSH3/ref=sr_1_453?qid=1672909146&amp;s=electronics&amp;sr=1-453"/>
  </r>
  <r>
    <x v="1059"/>
    <x v="1016"/>
    <x v="1"/>
    <n v="1499"/>
    <n v="6990"/>
    <n v="0.79"/>
    <n v="3.9"/>
    <x v="1"/>
    <n v="21796"/>
    <n v="152354040"/>
    <s v="&gt;500"/>
    <n v="85004.4"/>
    <n v="21799.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960"/>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1060"/>
    <x v="1017"/>
    <x v="1"/>
    <n v="1499"/>
    <n v="6990"/>
    <n v="0.79"/>
    <n v="3.9"/>
    <x v="1"/>
    <n v="21796"/>
    <n v="152354040"/>
    <s v="&gt;500"/>
    <n v="85004.4"/>
    <n v="21799.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960"/>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1061"/>
    <x v="1017"/>
    <x v="1"/>
    <n v="1499"/>
    <n v="6990"/>
    <n v="0.79"/>
    <n v="3.9"/>
    <x v="1"/>
    <n v="21796"/>
    <n v="152354040"/>
    <s v="&gt;500"/>
    <n v="85004.4"/>
    <n v="21799.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960"/>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1062"/>
    <x v="1018"/>
    <x v="1"/>
    <n v="1299"/>
    <n v="1599"/>
    <n v="0.19"/>
    <n v="4"/>
    <x v="1"/>
    <n v="128311"/>
    <n v="205169289"/>
    <s v="&gt;500"/>
    <n v="513244"/>
    <n v="128315"/>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961"/>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1063"/>
    <x v="1019"/>
    <x v="1"/>
    <n v="1299"/>
    <n v="1599"/>
    <n v="0.19"/>
    <n v="4"/>
    <x v="1"/>
    <n v="128311"/>
    <n v="205169289"/>
    <s v="&gt;500"/>
    <n v="513244"/>
    <n v="128315"/>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961"/>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1064"/>
    <x v="1020"/>
    <x v="0"/>
    <n v="469"/>
    <n v="1499"/>
    <n v="0.69"/>
    <n v="4.0999999999999996"/>
    <x v="0"/>
    <n v="352"/>
    <n v="527648"/>
    <s v="&gt;500"/>
    <n v="1443.1999999999998"/>
    <n v="356.1"/>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962"/>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s v="https://m.media-amazon.com/images/W/WEBP_402378-T2/images/I/41t4-FpawsL._SX300_SY300_QL70_FMwebp_.jpg"/>
    <s v="https://www.amazon.in/Portronics-Ruffpad-Re-Writable-Writing-Battery/dp/B09VC2D2WG/ref=sr_1_283?qid=1672903008&amp;s=computers&amp;sr=1-283"/>
  </r>
  <r>
    <x v="1065"/>
    <x v="1021"/>
    <x v="1"/>
    <n v="29999"/>
    <n v="39999"/>
    <n v="0.25"/>
    <n v="4.2"/>
    <x v="0"/>
    <n v="7298"/>
    <n v="291912702"/>
    <s v="&gt;500"/>
    <n v="30651.600000000002"/>
    <n v="7302.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963"/>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
    <s v="https://m.media-amazon.com/images/W/WEBP_402378-T2/images/I/51ovMTXv9RL._SX300_SY300_QL70_FMwebp_.jpg"/>
    <s v="https://www.amazon.in/OnePlus-43-inches-Android-Pro/dp/B09VCHLSJF/ref=sr_1_94?qid=1672909128&amp;s=electronics&amp;sr=1-94"/>
  </r>
  <r>
    <x v="1066"/>
    <x v="1022"/>
    <x v="1"/>
    <n v="219"/>
    <n v="499"/>
    <n v="0.56000000000000005"/>
    <n v="4.4000000000000004"/>
    <x v="0"/>
    <n v="14"/>
    <n v="6986"/>
    <s v="200–500"/>
    <n v="61.600000000000009"/>
    <n v="18.399999999999999"/>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964"/>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1067"/>
    <x v="1023"/>
    <x v="2"/>
    <n v="1349"/>
    <n v="1850"/>
    <n v="0.27"/>
    <n v="4.4000000000000004"/>
    <x v="0"/>
    <n v="638"/>
    <n v="1180300"/>
    <s v="&gt;500"/>
    <n v="2807.2000000000003"/>
    <n v="642.4"/>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965"/>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
    <s v="https://m.media-amazon.com/images/W/WEBP_402378-T1/images/I/31qaROshXhL._SX300_SY300_QL70_FMwebp_.jpg"/>
    <s v="https://www.amazon.in/Tesora-Electric-Stainless-Protection-White/dp/B09VGS66FV/ref=sr_1_266?qid=1672923605&amp;s=kitchen&amp;sr=1-266"/>
  </r>
  <r>
    <x v="1068"/>
    <x v="1024"/>
    <x v="0"/>
    <n v="119"/>
    <n v="299"/>
    <n v="0.6"/>
    <n v="3.8"/>
    <x v="1"/>
    <n v="51"/>
    <n v="15249"/>
    <s v="200–500"/>
    <n v="193.79999999999998"/>
    <n v="54.8"/>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966"/>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1069"/>
    <x v="1025"/>
    <x v="2"/>
    <n v="4789"/>
    <n v="8990"/>
    <n v="0.47"/>
    <n v="4.3"/>
    <x v="0"/>
    <n v="1017"/>
    <n v="9142830"/>
    <s v="&gt;500"/>
    <n v="4373.0999999999995"/>
    <n v="1021.3"/>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967"/>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
    <s v="https://m.media-amazon.com/images/W/WEBP_402378-T1/images/I/416t5HILjUL._SX300_SY300_QL70_FMwebp_.jpg"/>
    <s v="https://www.amazon.in/Supreme-Pressure-Portable-Cleaning-Purpose/dp/B09VKWGZD7/ref=sr_1_102?qid=1672923596&amp;s=kitchen&amp;sr=1-102"/>
  </r>
  <r>
    <x v="1070"/>
    <x v="1026"/>
    <x v="2"/>
    <n v="2399"/>
    <n v="4200"/>
    <n v="0.43"/>
    <n v="3.8"/>
    <x v="1"/>
    <n v="397"/>
    <n v="1667400"/>
    <s v="&gt;500"/>
    <n v="1508.6"/>
    <n v="400.8"/>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968"/>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071"/>
    <x v="1027"/>
    <x v="2"/>
    <n v="697"/>
    <n v="1499"/>
    <n v="0.54"/>
    <n v="3.8"/>
    <x v="1"/>
    <n v="144"/>
    <n v="215856"/>
    <s v="&gt;500"/>
    <n v="547.19999999999993"/>
    <n v="147.80000000000001"/>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969"/>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072"/>
    <x v="1028"/>
    <x v="0"/>
    <n v="199"/>
    <n v="999"/>
    <n v="0.8"/>
    <n v="4.0999999999999996"/>
    <x v="0"/>
    <n v="425"/>
    <n v="424575"/>
    <s v="&gt;500"/>
    <n v="1742.4999999999998"/>
    <n v="429.1"/>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970"/>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1073"/>
    <x v="1029"/>
    <x v="1"/>
    <n v="99"/>
    <n v="499"/>
    <n v="0.8"/>
    <n v="4.0999999999999996"/>
    <x v="0"/>
    <n v="2451"/>
    <n v="1223049"/>
    <s v="200–500"/>
    <n v="10049.099999999999"/>
    <n v="245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971"/>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1074"/>
    <x v="1030"/>
    <x v="0"/>
    <n v="970"/>
    <n v="1999"/>
    <n v="0.51"/>
    <n v="4.4000000000000004"/>
    <x v="0"/>
    <n v="184"/>
    <n v="367816"/>
    <s v="&gt;500"/>
    <n v="809.6"/>
    <n v="18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972"/>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1075"/>
    <x v="1031"/>
    <x v="2"/>
    <n v="759"/>
    <n v="1999"/>
    <n v="0.62"/>
    <n v="4.3"/>
    <x v="0"/>
    <n v="532"/>
    <n v="1063468"/>
    <s v="&gt;500"/>
    <n v="2287.6"/>
    <n v="536.29999999999995"/>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973"/>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
    <s v="https://m.media-amazon.com/images/W/WEBP_402378-T2/images/I/41HoeX-PcDL._SY445_SX342_QL70_FMwebp_.jpg"/>
    <s v="https://www.amazon.in/Themisto-TH-WS20-Digital-Weighing-Stainless/dp/B09W9V2PXG/ref=sr_1_420?qid=1672923613&amp;s=kitchen&amp;sr=1-420"/>
  </r>
  <r>
    <x v="1076"/>
    <x v="1032"/>
    <x v="2"/>
    <n v="1799"/>
    <n v="2599"/>
    <n v="0.31"/>
    <n v="3.6"/>
    <x v="1"/>
    <n v="771"/>
    <n v="2003829"/>
    <s v="&gt;500"/>
    <n v="2775.6"/>
    <n v="774.6"/>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974"/>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
    <s v="https://m.media-amazon.com/images/W/WEBP_402378-T1/images/I/41YFjcEIwWL._SX300_SY300_QL70_FMwebp_.jpg"/>
    <s v="https://www.amazon.in/Cordless-resistant-soleplate-Vertical-Horizontal/dp/B09WF4Q7B3/ref=sr_1_463?qid=1672923615&amp;s=kitchen&amp;sr=1-463"/>
  </r>
  <r>
    <x v="1077"/>
    <x v="1033"/>
    <x v="2"/>
    <n v="2599"/>
    <n v="4400"/>
    <n v="0.41"/>
    <n v="4.0999999999999996"/>
    <x v="0"/>
    <n v="14947"/>
    <n v="65766800"/>
    <s v="&gt;500"/>
    <n v="61282.7"/>
    <n v="14951.1"/>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975"/>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
    <s v="https://m.media-amazon.com/images/I/31yPDf0htkL._SX300_SY300_QL70_FMwebp_.jpg"/>
    <s v="https://www.amazon.in/Crompton-InstaBliss-Instant-Heater-Advanced/dp/B09WMTJPG7/ref=sr_1_153?qid=1672923598&amp;s=kitchen&amp;sr=1-153"/>
  </r>
  <r>
    <x v="1078"/>
    <x v="1034"/>
    <x v="1"/>
    <n v="77990"/>
    <n v="139900"/>
    <n v="0.44"/>
    <n v="4.7"/>
    <x v="0"/>
    <n v="5935"/>
    <n v="830306500"/>
    <s v="&gt;500"/>
    <n v="27894.5"/>
    <n v="5939.7"/>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x v="976"/>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
    <s v="https://m.media-amazon.com/images/I/51uVckL1jRL._SY300_SX300_QL70_FMwebp_.jpg"/>
    <s v="https://www.amazon.in/Sony-Bravia-inches-Google-KD-65X74K/dp/B09WN3SRC7/ref=sr_1_291?qid=1672909138&amp;s=electronics&amp;sr=1-291"/>
  </r>
  <r>
    <x v="1079"/>
    <x v="1035"/>
    <x v="1"/>
    <n v="34999"/>
    <n v="38999"/>
    <n v="0.1"/>
    <n v="4.2"/>
    <x v="0"/>
    <n v="11029"/>
    <n v="430119971"/>
    <s v="&gt;500"/>
    <n v="46321.8"/>
    <n v="11033.2"/>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977"/>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
    <s v="https://m.media-amazon.com/images/I/41pQ4gJMwEL._SX300_SY300_QL70_ML2_.jpg"/>
    <s v="https://www.amazon.in/OnePlus-Forest-Green-Storage-SuperVOOC/dp/B09WRMNJ9G/ref=sr_1_79?qid=1672895770&amp;s=electronics&amp;sr=1-79"/>
  </r>
  <r>
    <x v="1080"/>
    <x v="1036"/>
    <x v="1"/>
    <n v="9999"/>
    <n v="27990"/>
    <n v="0.64"/>
    <n v="4.2"/>
    <x v="0"/>
    <n v="1269"/>
    <n v="35519310"/>
    <s v="&gt;500"/>
    <n v="5329.8"/>
    <n v="1273.2"/>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978"/>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081"/>
    <x v="1037"/>
    <x v="2"/>
    <n v="1299"/>
    <n v="3500"/>
    <n v="0.63"/>
    <n v="3.8"/>
    <x v="1"/>
    <n v="44050"/>
    <n v="154175000"/>
    <s v="&gt;500"/>
    <n v="167390"/>
    <n v="44053.8"/>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979"/>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1082"/>
    <x v="1038"/>
    <x v="2"/>
    <n v="229"/>
    <n v="499"/>
    <n v="0.54"/>
    <n v="3.5"/>
    <x v="1"/>
    <n v="185"/>
    <n v="92315"/>
    <s v="200–500"/>
    <n v="647.5"/>
    <n v="18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980"/>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083"/>
    <x v="1039"/>
    <x v="1"/>
    <n v="1599"/>
    <n v="3490"/>
    <n v="0.54"/>
    <n v="3.7"/>
    <x v="1"/>
    <n v="676"/>
    <n v="2359240"/>
    <s v="&gt;500"/>
    <n v="2501.2000000000003"/>
    <n v="679.7"/>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981"/>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s v="https://m.media-amazon.com/images/W/WEBP_402378-T1/images/I/41akwKtryWL._SX300_SY300_QL70_FMwebp_.jpg"/>
    <s v="https://www.amazon.in/boAt-Airdopes-191G-Wireless-Appealing/dp/B09X76VL5L/ref=sr_1_301?qid=1672903010&amp;s=computers&amp;sr=1-301"/>
  </r>
  <r>
    <x v="1084"/>
    <x v="1040"/>
    <x v="0"/>
    <n v="179"/>
    <n v="299"/>
    <n v="0.4"/>
    <n v="3.9"/>
    <x v="1"/>
    <n v="81"/>
    <n v="24219"/>
    <s v="200–500"/>
    <n v="315.89999999999998"/>
    <n v="84.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982"/>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085"/>
    <x v="1041"/>
    <x v="1"/>
    <n v="939"/>
    <n v="1800"/>
    <n v="0.48"/>
    <n v="4.5"/>
    <x v="0"/>
    <n v="205052"/>
    <n v="369093600"/>
    <s v="&gt;500"/>
    <n v="922734"/>
    <n v="205056.5"/>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983"/>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1086"/>
    <x v="1042"/>
    <x v="2"/>
    <n v="179"/>
    <n v="799"/>
    <n v="0.78"/>
    <n v="3.5"/>
    <x v="1"/>
    <n v="132"/>
    <n v="105468"/>
    <s v="&gt;500"/>
    <n v="462"/>
    <n v="135.5"/>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984"/>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87"/>
    <x v="1043"/>
    <x v="1"/>
    <n v="8999"/>
    <n v="11999"/>
    <n v="0.25"/>
    <n v="4"/>
    <x v="1"/>
    <n v="12796"/>
    <n v="153539204"/>
    <s v="&gt;500"/>
    <n v="51184"/>
    <n v="1280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985"/>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1088"/>
    <x v="1043"/>
    <x v="1"/>
    <n v="8999"/>
    <n v="11999"/>
    <n v="0.25"/>
    <n v="4"/>
    <x v="1"/>
    <n v="12796"/>
    <n v="153539204"/>
    <s v="&gt;500"/>
    <n v="51184"/>
    <n v="1280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985"/>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1089"/>
    <x v="1044"/>
    <x v="1"/>
    <n v="8999"/>
    <n v="11999"/>
    <n v="0.25"/>
    <n v="4"/>
    <x v="1"/>
    <n v="12796"/>
    <n v="153539204"/>
    <s v="&gt;500"/>
    <n v="51184"/>
    <n v="1280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985"/>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1090"/>
    <x v="1045"/>
    <x v="1"/>
    <n v="649"/>
    <n v="999"/>
    <n v="0.35"/>
    <n v="4.2"/>
    <x v="0"/>
    <n v="1315"/>
    <n v="1313685"/>
    <s v="&gt;500"/>
    <n v="5523"/>
    <n v="1319.2"/>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986"/>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s v="https://m.media-amazon.com/images/I/21df1gnW1SL._SX300_SY300_QL70_ML2_.jpg"/>
    <s v="https://www.amazon.in/Xiaomi-22-5W-Fast-Charger-Cable/dp/B09XBJ1CTN/ref=sr_1_93?qid=1672895770&amp;s=electronics&amp;sr=1-93"/>
  </r>
  <r>
    <x v="1091"/>
    <x v="1046"/>
    <x v="2"/>
    <n v="3685"/>
    <n v="5495"/>
    <n v="0.33"/>
    <n v="4.0999999999999996"/>
    <x v="0"/>
    <n v="290"/>
    <n v="1593550"/>
    <s v="&gt;500"/>
    <n v="1189"/>
    <n v="294.10000000000002"/>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987"/>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092"/>
    <x v="1047"/>
    <x v="1"/>
    <n v="399"/>
    <n v="799"/>
    <n v="0.5"/>
    <n v="4.3"/>
    <x v="0"/>
    <n v="12"/>
    <n v="9588"/>
    <s v="&gt;500"/>
    <n v="51.599999999999994"/>
    <n v="16.3"/>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988"/>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093"/>
    <x v="1048"/>
    <x v="1"/>
    <n v="23999"/>
    <n v="32999"/>
    <n v="0.27"/>
    <n v="3.9"/>
    <x v="1"/>
    <n v="8866"/>
    <n v="292569134"/>
    <s v="&gt;500"/>
    <n v="34577.4"/>
    <n v="8869.9"/>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989"/>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
    <s v="https://m.media-amazon.com/images/I/418vxJS4AML._SX300_SY300_QL70_ML2_.jpg"/>
    <s v="https://www.amazon.in/Samsung-Storage-sAmoled-Purchased-Separately/dp/B09XJ5LD6L/ref=sr_1_333?qid=1672895842&amp;s=electronics&amp;sr=1-333"/>
  </r>
  <r>
    <x v="1094"/>
    <x v="1049"/>
    <x v="2"/>
    <n v="2092"/>
    <n v="4600"/>
    <n v="0.55000000000000004"/>
    <n v="4.3"/>
    <x v="0"/>
    <n v="562"/>
    <n v="2585200"/>
    <s v="&gt;500"/>
    <n v="2416.6"/>
    <n v="566.29999999999995"/>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990"/>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
    <s v="https://m.media-amazon.com/images/I/41iHB-nmy8L._SX300_SY300_QL70_FMwebp_.jpg"/>
    <s v="https://www.amazon.in/SM1301-Sandwich-Detachable-Plates-Waffle/dp/B09XRBJ94N/ref=sr_1_300?qid=1672923607&amp;s=kitchen&amp;sr=1-300"/>
  </r>
  <r>
    <x v="1095"/>
    <x v="1050"/>
    <x v="2"/>
    <n v="2669"/>
    <n v="3199"/>
    <n v="0.17"/>
    <n v="3.9"/>
    <x v="1"/>
    <n v="260"/>
    <n v="831740"/>
    <s v="&gt;500"/>
    <n v="1014"/>
    <n v="263.89999999999998"/>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991"/>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
    <s v="https://m.media-amazon.com/images/I/41R4IgGsMaL._SX300_SY300_QL70_FMwebp_.jpg"/>
    <s v="https://www.amazon.in/FYA-Handheld-Cordless-Wireless-Rechargeable/dp/B09XTQFFCG/ref=sr_1_421?qid=1672923613&amp;s=kitchen&amp;sr=1-421"/>
  </r>
  <r>
    <x v="1096"/>
    <x v="1051"/>
    <x v="0"/>
    <n v="449"/>
    <n v="999"/>
    <n v="0.55000000000000004"/>
    <n v="4"/>
    <x v="1"/>
    <n v="2102"/>
    <n v="2099898"/>
    <s v="&gt;500"/>
    <n v="8408"/>
    <n v="2106"/>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992"/>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1097"/>
    <x v="1052"/>
    <x v="0"/>
    <n v="26999"/>
    <n v="37999"/>
    <n v="0.28999999999999998"/>
    <n v="4.5999999999999996"/>
    <x v="0"/>
    <n v="2886"/>
    <n v="109665114"/>
    <s v="&gt;500"/>
    <n v="13275.599999999999"/>
    <n v="2890.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993"/>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
    <s v="https://m.media-amazon.com/images/I/31jUKdJdjHL._SX300_SY300_QL70_FMwebp_.jpg"/>
    <s v="https://www.amazon.in/Snapdragon-Resolution-Refresh-27-81Cm-Display/dp/B09XXZXQC1/ref=sr_1_437?qid=1672903017&amp;s=computers&amp;sr=1-437"/>
  </r>
  <r>
    <x v="1098"/>
    <x v="1029"/>
    <x v="1"/>
    <n v="99"/>
    <n v="499"/>
    <n v="0.8"/>
    <n v="4.0999999999999996"/>
    <x v="0"/>
    <n v="2451"/>
    <n v="1223049"/>
    <s v="200–500"/>
    <n v="10049.099999999999"/>
    <n v="245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994"/>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1099"/>
    <x v="1053"/>
    <x v="2"/>
    <n v="2033"/>
    <n v="4295"/>
    <n v="0.53"/>
    <n v="3.4"/>
    <x v="1"/>
    <n v="422"/>
    <n v="1812490"/>
    <s v="&gt;500"/>
    <n v="1434.8"/>
    <n v="425.4"/>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995"/>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100"/>
    <x v="1054"/>
    <x v="2"/>
    <n v="809"/>
    <n v="1545"/>
    <n v="0.48"/>
    <n v="3.7"/>
    <x v="1"/>
    <n v="976"/>
    <n v="1507920"/>
    <s v="&gt;500"/>
    <n v="3611.2000000000003"/>
    <n v="979.7"/>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996"/>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1101"/>
    <x v="1055"/>
    <x v="1"/>
    <n v="1299"/>
    <n v="3499"/>
    <n v="0.63"/>
    <n v="3.9"/>
    <x v="1"/>
    <n v="12452"/>
    <n v="43569548"/>
    <s v="&gt;500"/>
    <n v="48562.799999999996"/>
    <n v="12455.9"/>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997"/>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
    <s v="https://m.media-amazon.com/images/I/31YW3+kpZQL._SY300_SX300_.jpg"/>
    <s v="https://www.amazon.in/Noise-Bluetooth-Wireless-30-Hours-Instacharge/dp/B09Y5MP7C4/ref=sr_1_132?qid=1672903001&amp;s=computers&amp;sr=1-132"/>
  </r>
  <r>
    <x v="1102"/>
    <x v="1018"/>
    <x v="1"/>
    <n v="1324"/>
    <n v="1699"/>
    <n v="0.22"/>
    <n v="4"/>
    <x v="1"/>
    <n v="128311"/>
    <n v="218000389"/>
    <s v="&gt;500"/>
    <n v="513244"/>
    <n v="128315"/>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961"/>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1103"/>
    <x v="1019"/>
    <x v="1"/>
    <n v="1324"/>
    <n v="1699"/>
    <n v="0.22"/>
    <n v="4"/>
    <x v="1"/>
    <n v="128311"/>
    <n v="218000389"/>
    <s v="&gt;500"/>
    <n v="513244"/>
    <n v="128315"/>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961"/>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1104"/>
    <x v="1056"/>
    <x v="1"/>
    <n v="246"/>
    <n v="600"/>
    <n v="0.59"/>
    <n v="4.2"/>
    <x v="0"/>
    <n v="143"/>
    <n v="85800"/>
    <s v="&gt;500"/>
    <n v="600.6"/>
    <n v="147.19999999999999"/>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998"/>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1105"/>
    <x v="1057"/>
    <x v="1"/>
    <n v="15990"/>
    <n v="23990"/>
    <n v="0.33"/>
    <n v="4.3"/>
    <x v="0"/>
    <n v="1035"/>
    <n v="24829650"/>
    <s v="&gt;500"/>
    <n v="4450.5"/>
    <n v="1039.3"/>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999"/>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s v="https://m.media-amazon.com/images/W/WEBP_402378-T1/images/I/41WD+zBGibL._SY300_SX300_.jpg"/>
    <s v="https://www.amazon.in/LG-inches-Ready-32LQ576BPSA-Ceramic/dp/B09YL9SN9B/ref=sr_1_125?qid=1672909130&amp;s=electronics&amp;sr=1-125"/>
  </r>
  <r>
    <x v="1106"/>
    <x v="1058"/>
    <x v="1"/>
    <n v="1599"/>
    <n v="2790"/>
    <n v="0.43"/>
    <n v="3.6"/>
    <x v="1"/>
    <n v="2272"/>
    <n v="6338880"/>
    <s v="&gt;500"/>
    <n v="8179.2"/>
    <n v="2275.6"/>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1000"/>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
    <s v="https://m.media-amazon.com/images/I/31lF-FdlrHL._SX300_SY300_QL70_FMwebp_.jpg"/>
    <s v="https://www.amazon.in/Sony-Headphones-Customizable-Equalizer-DSEE-Upscale/dp/B09YLFHFDW/ref=sr_1_325?qid=1672903011&amp;s=computers&amp;sr=1-325"/>
  </r>
  <r>
    <x v="1107"/>
    <x v="1059"/>
    <x v="2"/>
    <n v="9199"/>
    <n v="18000"/>
    <n v="0.49"/>
    <n v="4"/>
    <x v="1"/>
    <n v="16020"/>
    <n v="288360000"/>
    <s v="&gt;500"/>
    <n v="64080"/>
    <n v="16024"/>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1001"/>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s v="https://m.media-amazon.com/images/I/31Anei7Di0L._SX300_SY300_QL70_FMwebp_.jpg"/>
    <s v="https://www.amazon.in/Aquaguard-purification-municipal-Eureka-Forbes/dp/B09YLWT89W/ref=sr_1_263?qid=1672923605&amp;s=kitchen&amp;sr=1-263"/>
  </r>
  <r>
    <x v="1108"/>
    <x v="1060"/>
    <x v="0"/>
    <n v="179"/>
    <n v="399"/>
    <n v="0.55000000000000004"/>
    <n v="4"/>
    <x v="1"/>
    <n v="1423"/>
    <n v="567777"/>
    <s v="200–500"/>
    <n v="5692"/>
    <n v="142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1002"/>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1109"/>
    <x v="1060"/>
    <x v="0"/>
    <n v="179"/>
    <n v="399"/>
    <n v="0.55000000000000004"/>
    <n v="4"/>
    <x v="1"/>
    <n v="1423"/>
    <n v="567777"/>
    <s v="200–500"/>
    <n v="5692"/>
    <n v="142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1002"/>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1110"/>
    <x v="1061"/>
    <x v="0"/>
    <n v="149"/>
    <n v="399"/>
    <n v="0.63"/>
    <n v="4"/>
    <x v="1"/>
    <n v="1423"/>
    <n v="567777"/>
    <s v="200–500"/>
    <n v="5692"/>
    <n v="142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1002"/>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111"/>
    <x v="1062"/>
    <x v="1"/>
    <n v="2199"/>
    <n v="9999"/>
    <n v="0.78"/>
    <n v="4.2"/>
    <x v="0"/>
    <n v="29472"/>
    <n v="294690528"/>
    <s v="&gt;500"/>
    <n v="123782.40000000001"/>
    <n v="29476.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1003"/>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
    <s v="https://m.media-amazon.com/images/I/41vMaBVWDjL._SX300_SY300_QL70_ML2_.jpg"/>
    <s v="https://www.amazon.in/Fire-Boltt-Smartwatch-Bluetooth-Calling-Assistance/dp/B09YV3K34W/ref=sr_1_168?qid=1672895791&amp;s=electronics&amp;sr=1-168"/>
  </r>
  <r>
    <x v="1112"/>
    <x v="1063"/>
    <x v="1"/>
    <n v="1499"/>
    <n v="7999"/>
    <n v="0.81"/>
    <n v="4.2"/>
    <x v="0"/>
    <n v="22638"/>
    <n v="181081362"/>
    <s v="&gt;500"/>
    <n v="95079.6"/>
    <n v="22642.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1004"/>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
    <s v="https://m.media-amazon.com/images/I/41GwFR981CL._SX300_SY300_QL70_ML2_.jpg"/>
    <s v="https://www.amazon.in/Fire-Boltt-Ninja-Smartwatch-Sports-Tracking/dp/B09YV42QHZ/ref=sr_1_408?qid=1672895864&amp;s=electronics&amp;sr=1-408"/>
  </r>
  <r>
    <x v="1113"/>
    <x v="1064"/>
    <x v="1"/>
    <n v="1499"/>
    <n v="9999"/>
    <n v="0.85"/>
    <n v="4.2"/>
    <x v="0"/>
    <n v="22638"/>
    <n v="226357362"/>
    <s v="&gt;500"/>
    <n v="95079.6"/>
    <n v="22642.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1004"/>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
    <s v="https://m.media-amazon.com/images/I/41-IPkI1Y5L._SX300_SY300_QL70_ML2_.jpg"/>
    <s v="https://www.amazon.in/Fire-Boltt-Smartwatch-Sports-Tracking-Silver/dp/B09YV463SW/ref=sr_1_242?qid=1672895821&amp;s=electronics&amp;sr=1-242"/>
  </r>
  <r>
    <x v="1114"/>
    <x v="1062"/>
    <x v="1"/>
    <n v="2199"/>
    <n v="9999"/>
    <n v="0.78"/>
    <n v="4.2"/>
    <x v="0"/>
    <n v="29471"/>
    <n v="294680529"/>
    <s v="&gt;500"/>
    <n v="123778.20000000001"/>
    <n v="29475.20000000000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1003"/>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
    <s v="https://m.media-amazon.com/images/I/41Mce3f9faL._SX300_SY300_QL70_ML2_.jpg"/>
    <s v="https://www.amazon.in/Fire-Boltt-Smartwatch-Bluetooth-Calling-Assistance/dp/B09YV4MW2T/ref=sr_1_34?qid=1672895755&amp;s=electronics&amp;sr=1-34"/>
  </r>
  <r>
    <x v="1115"/>
    <x v="1063"/>
    <x v="1"/>
    <n v="1499"/>
    <n v="7999"/>
    <n v="0.81"/>
    <n v="4.2"/>
    <x v="0"/>
    <n v="22636"/>
    <n v="181065364"/>
    <s v="&gt;500"/>
    <n v="95071.2"/>
    <n v="22640.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1004"/>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
    <s v="https://m.media-amazon.com/images/I/41ApzUQQFVL._SX300_SY300_QL70_ML2_.jpg"/>
    <s v="https://www.amazon.in/Fire-Boltt-Ninja-Smartwatch-Sports-Tracking/dp/B09YV4RG4D/ref=sr_1_29?qid=1672895755&amp;s=electronics&amp;sr=1-29"/>
  </r>
  <r>
    <x v="1116"/>
    <x v="1065"/>
    <x v="1"/>
    <n v="2499"/>
    <n v="9999"/>
    <n v="0.75"/>
    <n v="4"/>
    <x v="1"/>
    <n v="9090"/>
    <n v="90890910"/>
    <s v="&gt;500"/>
    <n v="36360"/>
    <n v="9094"/>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1005"/>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1117"/>
    <x v="1066"/>
    <x v="0"/>
    <n v="599"/>
    <n v="3999"/>
    <n v="0.85"/>
    <n v="3.9"/>
    <x v="1"/>
    <n v="1087"/>
    <n v="4346913"/>
    <s v="&gt;500"/>
    <n v="4239.3"/>
    <n v="1090.9000000000001"/>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1006"/>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
    <s v="https://m.media-amazon.com/images/I/315g5ipEPAL._SY300_SX300_QL70_FMwebp_.jpg"/>
    <s v="https://www.amazon.in/Amazon-Basics-Multipurpose-Foldable-Laptop/dp/B09Z28BQZT/ref=sr_1_170?qid=1672903004&amp;s=computers&amp;sr=1-170"/>
  </r>
  <r>
    <x v="1118"/>
    <x v="1067"/>
    <x v="1"/>
    <n v="95"/>
    <n v="499"/>
    <n v="0.81"/>
    <n v="4.2"/>
    <x v="0"/>
    <n v="1949"/>
    <n v="972551"/>
    <s v="200–500"/>
    <n v="8185.8"/>
    <n v="1953.2"/>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1007"/>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1119"/>
    <x v="1068"/>
    <x v="0"/>
    <n v="269"/>
    <n v="699"/>
    <n v="0.62"/>
    <n v="4"/>
    <x v="1"/>
    <n v="93"/>
    <n v="65007"/>
    <s v="&gt;500"/>
    <n v="372"/>
    <n v="9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1008"/>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
    <s v="https://m.media-amazon.com/images/I/51ucu0nCeSL._SX300_SY300_QL70_FMwebp_.jpg"/>
    <s v="https://www.amazon.in/Anjaney-Enterprise-Multipurpose-Breakfast-Ergonomic/dp/B09Z7YGV3R/ref=sr_1_287?qid=1672903008&amp;s=computers&amp;sr=1-287"/>
  </r>
  <r>
    <x v="1120"/>
    <x v="1069"/>
    <x v="2"/>
    <n v="2199"/>
    <n v="3895"/>
    <n v="0.44"/>
    <n v="3.9"/>
    <x v="1"/>
    <n v="1085"/>
    <n v="4226075"/>
    <s v="&gt;500"/>
    <n v="4231.5"/>
    <n v="1088.9000000000001"/>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1009"/>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121"/>
    <x v="1070"/>
    <x v="0"/>
    <n v="499"/>
    <n v="1000"/>
    <n v="0.5"/>
    <n v="5"/>
    <x v="0"/>
    <n v="23"/>
    <n v="23000"/>
    <s v="&gt;500"/>
    <n v="115"/>
    <n v="28"/>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1010"/>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s v="https://m.media-amazon.com/images/I/31+Rg6Z46dL._SX300_SY300_.jpg"/>
    <s v="https://www.amazon.in/Wireless-Connection-Battery-Ambidextrous-Suitable/dp/B09ZHCJDP1/ref=sr_1_209?qid=1672903005&amp;s=computers&amp;sr=1-209"/>
  </r>
  <r>
    <x v="1122"/>
    <x v="1071"/>
    <x v="2"/>
    <n v="479"/>
    <n v="1000"/>
    <n v="0.52"/>
    <n v="4.2"/>
    <x v="0"/>
    <n v="1559"/>
    <n v="1559000"/>
    <s v="&gt;500"/>
    <n v="6547.8"/>
    <n v="1563.2"/>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1011"/>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123"/>
    <x v="1072"/>
    <x v="1"/>
    <n v="11990"/>
    <n v="31990"/>
    <n v="0.63"/>
    <n v="4.2"/>
    <x v="0"/>
    <n v="64"/>
    <n v="2047360"/>
    <s v="&gt;500"/>
    <n v="268.8"/>
    <n v="68.2"/>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1012"/>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1124"/>
    <x v="1073"/>
    <x v="1"/>
    <n v="199"/>
    <n v="499"/>
    <n v="0.6"/>
    <n v="4.0999999999999996"/>
    <x v="0"/>
    <n v="1786"/>
    <n v="891214"/>
    <s v="200–500"/>
    <n v="7322.5999999999995"/>
    <n v="1790.1"/>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1013"/>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1125"/>
    <x v="1074"/>
    <x v="1"/>
    <n v="10901"/>
    <n v="30990"/>
    <n v="0.65"/>
    <n v="4.0999999999999996"/>
    <x v="0"/>
    <n v="398"/>
    <n v="12334020"/>
    <s v="&gt;500"/>
    <n v="1631.8"/>
    <n v="402.1"/>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1014"/>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1126"/>
    <x v="1075"/>
    <x v="1"/>
    <n v="2998"/>
    <n v="5999"/>
    <n v="0.5"/>
    <n v="4.0999999999999996"/>
    <x v="0"/>
    <n v="5179"/>
    <n v="31068821"/>
    <s v="&gt;500"/>
    <n v="21233.899999999998"/>
    <n v="5183.1000000000004"/>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1015"/>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127"/>
    <x v="1076"/>
    <x v="2"/>
    <n v="1049"/>
    <n v="1699"/>
    <n v="0.38"/>
    <n v="3.1"/>
    <x v="1"/>
    <n v="111"/>
    <n v="188589"/>
    <s v="&gt;500"/>
    <n v="344.1"/>
    <n v="114.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1016"/>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1128"/>
    <x v="1077"/>
    <x v="2"/>
    <n v="778"/>
    <n v="999"/>
    <n v="0.22"/>
    <n v="3.3"/>
    <x v="1"/>
    <n v="8"/>
    <n v="7992"/>
    <s v="&gt;500"/>
    <n v="26.4"/>
    <n v="11.3"/>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x v="101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129"/>
    <x v="1078"/>
    <x v="1"/>
    <n v="1049"/>
    <n v="2299"/>
    <n v="0.54"/>
    <n v="3.9"/>
    <x v="1"/>
    <n v="1779"/>
    <n v="4089921"/>
    <s v="&gt;500"/>
    <n v="6938.0999999999995"/>
    <n v="1782.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101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1130"/>
    <x v="1079"/>
    <x v="1"/>
    <n v="16999"/>
    <n v="24999"/>
    <n v="0.32"/>
    <n v="4.0999999999999996"/>
    <x v="0"/>
    <n v="22318"/>
    <n v="557927682"/>
    <s v="&gt;500"/>
    <n v="91503.799999999988"/>
    <n v="22322.1"/>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958"/>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
    <s v="https://m.media-amazon.com/images/I/419KF2t1nML._SX300_SY300_QL70_ML2_.jpg"/>
    <s v="https://www.amazon.in/Samsung-Emerald-Storage-Purchased-Separately/dp/B0B14MR9L1/ref=sr_1_80?qid=1672895770&amp;s=electronics&amp;sr=1-80"/>
  </r>
  <r>
    <x v="1131"/>
    <x v="1080"/>
    <x v="1"/>
    <n v="32990"/>
    <n v="47900"/>
    <n v="0.31"/>
    <n v="4.3"/>
    <x v="0"/>
    <n v="7109"/>
    <n v="340521100"/>
    <s v="&gt;500"/>
    <n v="30568.699999999997"/>
    <n v="7113.3"/>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733"/>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
    <s v="https://m.media-amazon.com/images/I/41Tz1YnJkoL._SY300_SX300_QL70_FMwebp_.jpg"/>
    <s v="https://www.amazon.in/Samsung-inches-Crystal-Ultra-UA43AUE65AKXXL/dp/B0B15CPR37/ref=sr_1_67?qid=1672909126&amp;s=electronics&amp;sr=1-67"/>
  </r>
  <r>
    <x v="1132"/>
    <x v="1081"/>
    <x v="1"/>
    <n v="47990"/>
    <n v="70900"/>
    <n v="0.32"/>
    <n v="4.3"/>
    <x v="0"/>
    <n v="7109"/>
    <n v="504028100"/>
    <s v="&gt;500"/>
    <n v="30568.699999999997"/>
    <n v="7113.3"/>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733"/>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
    <s v="https://m.media-amazon.com/images/W/WEBP_402378-T1/images/I/41IAkUhz1NL._SY300_SX300_QL70_FMwebp_.jpg"/>
    <s v="https://www.amazon.in/Samsung-inches-Crystal-Ultra-UA55AUE65AKXXL/dp/B0B15GSPQW/ref=sr_1_212?qid=1672909134&amp;s=electronics&amp;sr=1-212"/>
  </r>
  <r>
    <x v="1133"/>
    <x v="1082"/>
    <x v="1"/>
    <n v="8499"/>
    <n v="15999"/>
    <n v="0.47"/>
    <n v="4.3"/>
    <x v="0"/>
    <n v="592"/>
    <n v="9471408"/>
    <s v="&gt;500"/>
    <n v="2545.6"/>
    <n v="596.29999999999995"/>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1019"/>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134"/>
    <x v="1083"/>
    <x v="2"/>
    <n v="27900"/>
    <n v="59900"/>
    <n v="0.53"/>
    <n v="4.4000000000000004"/>
    <x v="0"/>
    <n v="5298"/>
    <n v="317350200"/>
    <s v="&gt;500"/>
    <n v="23311.200000000001"/>
    <n v="5302.4"/>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
    <s v="AFDTW4TES6JHT7YJUXKDFQJPRZXQ,AFEBFFAOMPMC6L3DMOXJYP355UNA"/>
    <s v="Jaydeep,Jayakrishnan R"/>
    <x v="1020"/>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
    <s v="https://m.media-amazon.com/images/W/WEBP_402378-T2/images/I/31Ly7OehCGL._SX300_SY300_QL70_FMwebp_.jpg"/>
    <s v="https://www.amazon.in/ECOVACS-Robotic-Powerful-Advanced-Technology/dp/B0B19VJXQZ/ref=sr_1_323?qid=1672923609&amp;s=kitchen&amp;sr=1-323"/>
  </r>
  <r>
    <x v="1135"/>
    <x v="1084"/>
    <x v="1"/>
    <n v="999"/>
    <n v="4499"/>
    <n v="0.78"/>
    <n v="3.8"/>
    <x v="1"/>
    <n v="3390"/>
    <n v="15251610"/>
    <s v="&gt;500"/>
    <n v="12882"/>
    <n v="3393.8"/>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1021"/>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1136"/>
    <x v="1085"/>
    <x v="2"/>
    <n v="2286"/>
    <n v="4495"/>
    <n v="0.49"/>
    <n v="3.9"/>
    <x v="1"/>
    <n v="326"/>
    <n v="1465370"/>
    <s v="&gt;500"/>
    <n v="1271.3999999999999"/>
    <n v="329.9"/>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102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
    <s v="https://m.media-amazon.com/images/I/31RLcOp57gL._SX300_SY300_QL70_FMwebp_.jpg"/>
    <s v="https://www.amazon.in/Dura-Clean-Plus-Filtration-Accessories/dp/B0B1MDZV9C/ref=sr_1_334?qid=1672923609&amp;s=kitchen&amp;sr=1-334"/>
  </r>
  <r>
    <x v="1137"/>
    <x v="1086"/>
    <x v="1"/>
    <n v="1599"/>
    <n v="2599"/>
    <n v="0.38"/>
    <n v="4.3"/>
    <x v="0"/>
    <n v="1801"/>
    <n v="4680799"/>
    <s v="&gt;500"/>
    <n v="7744.2999999999993"/>
    <n v="1805.3"/>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1023"/>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1138"/>
    <x v="1087"/>
    <x v="1"/>
    <n v="11499"/>
    <n v="19990"/>
    <n v="0.42"/>
    <n v="4.3"/>
    <x v="0"/>
    <n v="4703"/>
    <n v="94012970"/>
    <s v="&gt;500"/>
    <n v="20222.899999999998"/>
    <n v="4707.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1024"/>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s v="https://m.media-amazon.com/images/I/41gikeSuhAL._SY300_SX300_QL70_FMwebp_.jpg"/>
    <s v="https://www.amazon.in/Acer-inches-Ready-Android-AR32AR2841HDFL/dp/B0B1YVCJ2Y/ref=sr_1_26?qid=1672909125&amp;s=electronics&amp;sr=1-26"/>
  </r>
  <r>
    <x v="1139"/>
    <x v="1088"/>
    <x v="1"/>
    <n v="23999"/>
    <n v="34990"/>
    <n v="0.31"/>
    <n v="4.3"/>
    <x v="0"/>
    <n v="4703"/>
    <n v="164557970"/>
    <s v="&gt;500"/>
    <n v="20222.899999999998"/>
    <n v="4707.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1024"/>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s v="https://m.media-amazon.com/images/W/WEBP_402378-T1/images/I/417QOjrqyBL._SY300_SX300_QL70_FMwebp_.jpg"/>
    <s v="https://www.amazon.in/Acer-inches-Ultra-Android-AR43AR2851UDFL/dp/B0B1YY6JJL/ref=sr_1_146?qid=1672909131&amp;s=electronics&amp;sr=1-146"/>
  </r>
  <r>
    <x v="1140"/>
    <x v="1089"/>
    <x v="1"/>
    <n v="32999"/>
    <n v="47990"/>
    <n v="0.31"/>
    <n v="4.3"/>
    <x v="0"/>
    <n v="4703"/>
    <n v="225696970"/>
    <s v="&gt;500"/>
    <n v="20222.899999999998"/>
    <n v="4707.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1024"/>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s v="https://m.media-amazon.com/images/W/WEBP_402378-T2/images/I/41ECCMs7tjL._SY300_SX300_QL70_FMwebp_.jpg"/>
    <s v="https://www.amazon.in/Acer-inches-Ultra-Android-AR55AR2851UDFL/dp/B0B1YZ9CB8/ref=sr_1_191?qid=1672909133&amp;s=electronics&amp;sr=1-191"/>
  </r>
  <r>
    <x v="1141"/>
    <x v="1090"/>
    <x v="1"/>
    <n v="27999"/>
    <n v="40990"/>
    <n v="0.32"/>
    <n v="4.3"/>
    <x v="0"/>
    <n v="4703"/>
    <n v="192775970"/>
    <s v="&gt;500"/>
    <n v="20222.899999999998"/>
    <n v="4707.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1024"/>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s v="https://m.media-amazon.com/images/W/WEBP_402378-T1/images/I/41imW51RweL._SY300_SX300_QL70_FMwebp_.jpg"/>
    <s v="https://www.amazon.in/Acer-inches-Ultra-Android-AR50AR2851UDFL/dp/B0B1YZX72F/ref=sr_1_95?qid=1672909128&amp;s=electronics&amp;sr=1-95"/>
  </r>
  <r>
    <x v="1142"/>
    <x v="1091"/>
    <x v="1"/>
    <n v="1799"/>
    <n v="3999"/>
    <n v="0.55000000000000004"/>
    <n v="3.9"/>
    <x v="1"/>
    <n v="3517"/>
    <n v="14064483"/>
    <s v="&gt;500"/>
    <n v="13716.3"/>
    <n v="3520.9"/>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1025"/>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1143"/>
    <x v="1092"/>
    <x v="0"/>
    <n v="228"/>
    <n v="899"/>
    <n v="0.75"/>
    <n v="3.8"/>
    <x v="1"/>
    <n v="132"/>
    <n v="118668"/>
    <s v="&gt;500"/>
    <n v="501.59999999999997"/>
    <n v="135.80000000000001"/>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1026"/>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144"/>
    <x v="1093"/>
    <x v="1"/>
    <n v="21990"/>
    <n v="34990"/>
    <n v="0.37"/>
    <n v="4.3"/>
    <x v="0"/>
    <n v="1657"/>
    <n v="57978430"/>
    <s v="&gt;500"/>
    <n v="7125.0999999999995"/>
    <n v="1661.3"/>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1027"/>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1145"/>
    <x v="787"/>
    <x v="1"/>
    <n v="999"/>
    <n v="2899"/>
    <n v="0.66"/>
    <n v="4.7"/>
    <x v="0"/>
    <n v="7779"/>
    <n v="22551321"/>
    <s v="&gt;500"/>
    <n v="36561.300000000003"/>
    <n v="7783.7"/>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1028"/>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
    <s v="https://m.media-amazon.com/images/I/51EiPNlJDgL._SX300_SY300_QL70_ML2_.jpg"/>
    <s v="https://www.amazon.in/Spigen-Tempered-Screen-Protector-iPhone/dp/B0B23LW7NV/ref=sr_1_130?qid=1672895784&amp;s=electronics&amp;sr=1-130"/>
  </r>
  <r>
    <x v="1146"/>
    <x v="787"/>
    <x v="1"/>
    <n v="999"/>
    <n v="2899"/>
    <n v="0.66"/>
    <n v="4.5999999999999996"/>
    <x v="0"/>
    <n v="6129"/>
    <n v="17767971"/>
    <s v="&gt;500"/>
    <n v="28193.399999999998"/>
    <n v="6133.6"/>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1029"/>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
    <s v="https://m.media-amazon.com/images/I/51R2kfyMW5L._SX300_SY300_QL70_ML2_.jpg"/>
    <s v="https://www.amazon.in/Spigen-Tempered-Screen-Protector-iPhone/dp/B0B244R4KB/ref=sr_1_139?qid=1672895784&amp;s=electronics&amp;sr=1-139"/>
  </r>
  <r>
    <x v="1147"/>
    <x v="1094"/>
    <x v="2"/>
    <n v="353"/>
    <n v="1199"/>
    <n v="0.71"/>
    <n v="4.3"/>
    <x v="0"/>
    <n v="629"/>
    <n v="754171"/>
    <s v="&gt;500"/>
    <n v="2704.7"/>
    <n v="633.29999999999995"/>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1030"/>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1148"/>
    <x v="1095"/>
    <x v="0"/>
    <n v="3307"/>
    <n v="6100"/>
    <n v="0.46"/>
    <n v="4.3"/>
    <x v="0"/>
    <n v="2515"/>
    <n v="15341500"/>
    <s v="&gt;500"/>
    <n v="10814.5"/>
    <n v="2519.3000000000002"/>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1031"/>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
    <s v="https://m.media-amazon.com/images/W/WEBP_402378-T2/images/I/318lV0rfJoL._SY300_SX300_QL70_FMwebp_.jpg"/>
    <s v="https://www.amazon.in/Crucial-500GB-PCIe-NAND-3500MB/dp/B0B25LQQPC/ref=sr_1_486?qid=1672903019&amp;s=computers&amp;sr=1-486"/>
  </r>
  <r>
    <x v="1149"/>
    <x v="1096"/>
    <x v="1"/>
    <n v="999"/>
    <n v="4199"/>
    <n v="0.76"/>
    <n v="3.5"/>
    <x v="1"/>
    <n v="1913"/>
    <n v="8032687"/>
    <s v="&gt;500"/>
    <n v="6695.5"/>
    <n v="1916.5"/>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1032"/>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
    <s v="https://m.media-amazon.com/images/W/WEBP_402378-T2/images/I/31i5nmWFmhL._SX300_SY300_QL70_FMwebp_.jpg"/>
    <s v="https://www.amazon.in/Zebronics-Zeb-Sound-N1-Bluetooth-Assistant/dp/B0B2931FCV/ref=sr_1_338?qid=1672903012&amp;s=computers&amp;sr=1-338"/>
  </r>
  <r>
    <x v="1150"/>
    <x v="1097"/>
    <x v="0"/>
    <n v="299"/>
    <n v="599"/>
    <n v="0.5"/>
    <n v="4.0999999999999996"/>
    <x v="0"/>
    <n v="1597"/>
    <n v="956603"/>
    <s v="&gt;500"/>
    <n v="6547.7"/>
    <n v="1601.1"/>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1033"/>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
    <s v="https://m.media-amazon.com/images/W/WEBP_402378-T1/images/I/218fOqSir3L._SX300_SY300_QL70_FMwebp_.jpg"/>
    <s v="https://www.amazon.in/Portronics-Wireless-Optical-Orientation-Adjustable/dp/B0B296NTFV/ref=sr_1_23?qid=1672902995&amp;s=computers&amp;sr=1-23"/>
  </r>
  <r>
    <x v="1151"/>
    <x v="1098"/>
    <x v="1"/>
    <n v="265"/>
    <n v="999"/>
    <n v="0.73"/>
    <n v="3.7"/>
    <x v="1"/>
    <n v="465"/>
    <n v="464535"/>
    <s v="&gt;500"/>
    <n v="1720.5"/>
    <n v="468.7"/>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1034"/>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
    <s v="https://m.media-amazon.com/images/I/516BHYFQ3JL._SX300_SY300_QL70_ML2_.jpg"/>
    <s v="https://www.amazon.in/Prolet-Classic-Bumper-Samsung-Protector/dp/B0B298D54H/ref=sr_1_433?qid=1672895879&amp;s=electronics&amp;sr=1-433"/>
  </r>
  <r>
    <x v="1152"/>
    <x v="1099"/>
    <x v="1"/>
    <n v="32990"/>
    <n v="54990"/>
    <n v="0.4"/>
    <n v="4.0999999999999996"/>
    <x v="0"/>
    <n v="1555"/>
    <n v="85509450"/>
    <s v="&gt;500"/>
    <n v="6375.4999999999991"/>
    <n v="1559.1"/>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1035"/>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1153"/>
    <x v="1100"/>
    <x v="0"/>
    <n v="379"/>
    <n v="1499"/>
    <n v="0.75"/>
    <n v="4.0999999999999996"/>
    <x v="0"/>
    <n v="670"/>
    <n v="1004330"/>
    <s v="&gt;500"/>
    <n v="2746.9999999999995"/>
    <n v="674.1"/>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1036"/>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1154"/>
    <x v="1101"/>
    <x v="2"/>
    <n v="5999"/>
    <n v="9999"/>
    <n v="0.4"/>
    <n v="4.2"/>
    <x v="0"/>
    <n v="170"/>
    <n v="1699830"/>
    <s v="&gt;500"/>
    <n v="714"/>
    <n v="174.2"/>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1037"/>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55"/>
    <x v="1102"/>
    <x v="2"/>
    <n v="1299"/>
    <n v="1999"/>
    <n v="0.35"/>
    <n v="3.8"/>
    <x v="1"/>
    <n v="311"/>
    <n v="621689"/>
    <s v="&gt;500"/>
    <n v="1181.8"/>
    <n v="314.8"/>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1038"/>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
    <s v="https://m.media-amazon.com/images/I/31iKMkOV-DL._SX300_SY300_QL70_FMwebp_.jpg"/>
    <s v="https://www.amazon.in/electric-Kettle-Double-Triple-Protection/dp/B0B2CZTCL2/ref=sr_1_127?qid=1672923597&amp;s=kitchen&amp;sr=1-127"/>
  </r>
  <r>
    <x v="1156"/>
    <x v="1103"/>
    <x v="1"/>
    <n v="1329"/>
    <n v="2900"/>
    <n v="0.54"/>
    <n v="4.5"/>
    <x v="0"/>
    <n v="19624"/>
    <n v="56909600"/>
    <s v="&gt;500"/>
    <n v="88308"/>
    <n v="19628.5"/>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1039"/>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
    <s v="https://m.media-amazon.com/images/I/41O4rjSlneL._SY300_SX300_QL70_FMwebp_.jpg"/>
    <s v="https://www.amazon.in/SanDisk-Extreme-microSD-Smartphones-Action/dp/B0B2DD66GS/ref=sr_1_182?qid=1672903004&amp;s=computers&amp;sr=1-182"/>
  </r>
  <r>
    <x v="1157"/>
    <x v="1104"/>
    <x v="2"/>
    <n v="2079"/>
    <n v="3099"/>
    <n v="0.33"/>
    <n v="4.0999999999999996"/>
    <x v="0"/>
    <n v="282"/>
    <n v="873918"/>
    <s v="&gt;500"/>
    <n v="1156.1999999999998"/>
    <n v="286.1000000000000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1040"/>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
    <s v="https://m.media-amazon.com/images/I/31nbqS8FhKL._SX300_SY300_QL70_FMwebp_.jpg"/>
    <s v="https://www.amazon.in/Wipro-Sandwich-function-SW-warranty-Standard/dp/B0B2DD8BQ8/ref=sr_1_271?qid=1672923606&amp;s=kitchen&amp;sr=1-271"/>
  </r>
  <r>
    <x v="1158"/>
    <x v="1105"/>
    <x v="1"/>
    <n v="689"/>
    <n v="1999"/>
    <n v="0.66"/>
    <n v="4.3"/>
    <x v="0"/>
    <n v="1193"/>
    <n v="2384807"/>
    <s v="&gt;500"/>
    <n v="5129.8999999999996"/>
    <n v="1197.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1041"/>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1159"/>
    <x v="1106"/>
    <x v="0"/>
    <n v="209"/>
    <n v="499"/>
    <n v="0.57999999999999996"/>
    <n v="3.9"/>
    <x v="1"/>
    <n v="536"/>
    <n v="267464"/>
    <s v="200–500"/>
    <n v="2090.4"/>
    <n v="539.9"/>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1042"/>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1160"/>
    <x v="1107"/>
    <x v="2"/>
    <n v="749"/>
    <n v="1299"/>
    <n v="0.42"/>
    <n v="4"/>
    <x v="1"/>
    <n v="119"/>
    <n v="154581"/>
    <s v="&gt;500"/>
    <n v="476"/>
    <n v="123"/>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1043"/>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1161"/>
    <x v="1108"/>
    <x v="0"/>
    <n v="230"/>
    <n v="999"/>
    <n v="0.77"/>
    <n v="4.2"/>
    <x v="0"/>
    <n v="1528"/>
    <n v="1526472"/>
    <s v="&gt;500"/>
    <n v="6417.6"/>
    <n v="1532.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1044"/>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s v="https://m.media-amazon.com/images/W/WEBP_402378-T1/images/I/31tk9yOK-qL._SX300_SY300_QL70_FMwebp_.jpg"/>
    <s v="https://www.amazon.in/Lapster-Gaming-Nonslip-Laptop-Computer/dp/B0B2PQL5N3/ref=sr_1_221?qid=1672903006&amp;s=computers&amp;sr=1-221"/>
  </r>
  <r>
    <x v="1162"/>
    <x v="1109"/>
    <x v="0"/>
    <n v="37247"/>
    <n v="59890"/>
    <n v="0.38"/>
    <n v="4"/>
    <x v="1"/>
    <n v="323"/>
    <n v="19344470"/>
    <s v="&gt;500"/>
    <n v="1292"/>
    <n v="327"/>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1045"/>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
    <s v="https://m.media-amazon.com/images/I/41PnIUzyYML._SX300_SY300_QL70_FMwebp_.jpg"/>
    <s v="https://www.amazon.in/Lenovo-IdeaPad-Warranty-Platinum-81X800LGIN/dp/B0B2RBP83P/ref=sr_1_492?qid=1672903019&amp;s=computers&amp;sr=1-492"/>
  </r>
  <r>
    <x v="1163"/>
    <x v="1110"/>
    <x v="1"/>
    <n v="3999"/>
    <n v="6999"/>
    <n v="0.43"/>
    <n v="4.0999999999999996"/>
    <x v="0"/>
    <n v="10229"/>
    <n v="71592771"/>
    <s v="&gt;500"/>
    <n v="41938.899999999994"/>
    <n v="10233.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1046"/>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1164"/>
    <x v="1111"/>
    <x v="1"/>
    <n v="1399"/>
    <n v="5499"/>
    <n v="0.75"/>
    <n v="3.9"/>
    <x v="1"/>
    <n v="9504"/>
    <n v="52262496"/>
    <s v="&gt;500"/>
    <n v="37065.599999999999"/>
    <n v="9507.9"/>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1047"/>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1165"/>
    <x v="1112"/>
    <x v="1"/>
    <n v="1999"/>
    <n v="9999"/>
    <n v="0.8"/>
    <n v="3.7"/>
    <x v="1"/>
    <n v="1986"/>
    <n v="19858014"/>
    <s v="&gt;500"/>
    <n v="7348.2000000000007"/>
    <n v="1989.7"/>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1048"/>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
    <s v="https://m.media-amazon.com/images/I/41sEmULXfAL._SX300_SY300_QL70_FMwebp_.jpg"/>
    <s v="https://www.amazon.in/Boult-Audio-Equalizer-Cancellation-Bluetooth/dp/B0B31FR4Y2/ref=sr_1_206?qid=1672903005&amp;s=computers&amp;sr=1-206"/>
  </r>
  <r>
    <x v="1166"/>
    <x v="1113"/>
    <x v="1"/>
    <n v="28999"/>
    <n v="28999"/>
    <n v="0"/>
    <n v="4.3"/>
    <x v="0"/>
    <n v="17415"/>
    <n v="505017585"/>
    <s v="&gt;500"/>
    <n v="74884.5"/>
    <n v="17419.3"/>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1049"/>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
    <s v="https://m.media-amazon.com/images/I/41iEc0hf6TL._SX300_SY300_QL70_ML2_.jpg"/>
    <s v="https://www.amazon.in/OnePlus-Nord-Jade-128GB-Storage/dp/B0B3CPQ5PF/ref=sr_1_8?qid=1672895748&amp;s=electronics&amp;sr=1-8"/>
  </r>
  <r>
    <x v="1167"/>
    <x v="1114"/>
    <x v="1"/>
    <n v="28999"/>
    <n v="28999"/>
    <n v="0"/>
    <n v="4.3"/>
    <x v="0"/>
    <n v="17415"/>
    <n v="505017585"/>
    <s v="&gt;500"/>
    <n v="74884.5"/>
    <n v="17419.3"/>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1049"/>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
    <s v="https://m.media-amazon.com/images/I/41qLZhKF5ZL._SX300_SY300_QL70_ML2_.jpg"/>
    <s v="https://www.amazon.in/OnePlus-Nord-Shadow-128GB-Storage/dp/B0B3CQBRB4/ref=sr_1_9?qid=1672895748&amp;s=electronics&amp;sr=1-9"/>
  </r>
  <r>
    <x v="1168"/>
    <x v="1115"/>
    <x v="1"/>
    <n v="33999"/>
    <n v="33999"/>
    <n v="0"/>
    <n v="4.3"/>
    <x v="0"/>
    <n v="17415"/>
    <n v="592092585"/>
    <s v="&gt;500"/>
    <n v="74884.5"/>
    <n v="17419.3"/>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1049"/>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
    <s v="https://m.media-amazon.com/images/I/41iEc0hf6TL._SX300_SY300_QL70_ML2_.jpg"/>
    <s v="https://www.amazon.in/OnePlus-Nord-Jade-256GB-Storage/dp/B0B3D39RKV/ref=sr_1_75?qid=1672895770&amp;s=electronics&amp;sr=1-75"/>
  </r>
  <r>
    <x v="1169"/>
    <x v="1116"/>
    <x v="1"/>
    <n v="209"/>
    <n v="499"/>
    <n v="0.57999999999999996"/>
    <n v="3.6"/>
    <x v="1"/>
    <n v="104"/>
    <n v="51896"/>
    <s v="200–500"/>
    <n v="374.40000000000003"/>
    <n v="107.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1050"/>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1170"/>
    <x v="958"/>
    <x v="2"/>
    <n v="2799"/>
    <n v="3499"/>
    <n v="0.2"/>
    <n v="4.5"/>
    <x v="0"/>
    <n v="546"/>
    <n v="1910454"/>
    <s v="&gt;500"/>
    <n v="2457"/>
    <n v="550.5"/>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1051"/>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
    <s v="https://m.media-amazon.com/images/I/31ZbGgybh0L._SX300_SY300_QL70_FMwebp_.jpg"/>
    <s v="https://www.amazon.in/InstaCuppa-Portable-Smoothie-Crushing-Rechargeable/dp/B0B3G5XZN5/ref=sr_1_148?qid=1672923598&amp;s=kitchen&amp;sr=1-148"/>
  </r>
  <r>
    <x v="1171"/>
    <x v="1117"/>
    <x v="2"/>
    <n v="199"/>
    <n v="999"/>
    <n v="0.8"/>
    <n v="3.1"/>
    <x v="1"/>
    <n v="2"/>
    <n v="1998"/>
    <s v="&gt;500"/>
    <n v="6.2"/>
    <n v="5.0999999999999996"/>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
    <s v="AFPKVN5KLHB4MHSYDS25Q5MIWWKQ"/>
    <s v="Kunal Sen"/>
    <x v="1052"/>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172"/>
    <x v="1118"/>
    <x v="1"/>
    <n v="32999"/>
    <n v="45999"/>
    <n v="0.28000000000000003"/>
    <n v="4.2"/>
    <x v="0"/>
    <n v="7298"/>
    <n v="335700702"/>
    <s v="&gt;500"/>
    <n v="30651.600000000002"/>
    <n v="7302.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963"/>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
    <s v="https://m.media-amazon.com/images/I/51hQfTroMzL._SX300_SY300_QL70_FMwebp_.jpg"/>
    <s v="https://www.amazon.in/OnePlus-50-inches-Android-Pro/dp/B0B3MMYHYW/ref=sr_1_42?qid=1672909125&amp;s=electronics&amp;sr=1-42"/>
  </r>
  <r>
    <x v="1173"/>
    <x v="1119"/>
    <x v="0"/>
    <n v="58"/>
    <n v="199"/>
    <n v="0.71"/>
    <n v="4"/>
    <x v="1"/>
    <n v="9378"/>
    <n v="1866222"/>
    <s v="&lt;200"/>
    <n v="37512"/>
    <n v="938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641"/>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174"/>
    <x v="1120"/>
    <x v="1"/>
    <n v="2999"/>
    <n v="9999"/>
    <n v="0.7"/>
    <n v="4.2"/>
    <x v="0"/>
    <n v="20879"/>
    <n v="208769121"/>
    <s v="&gt;500"/>
    <n v="87691.8"/>
    <n v="20883.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1053"/>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
    <s v="https://m.media-amazon.com/images/I/41ziJKWj9LL._SX300_SY300_QL70_ML2_.jpg"/>
    <s v="https://www.amazon.in/Fire-Boltt-Bluetooth-Assistance-Calculator-Monitoring/dp/B0B3MWYCHQ/ref=sr_1_145?qid=1672895791&amp;s=electronics&amp;sr=1-145"/>
  </r>
  <r>
    <x v="1175"/>
    <x v="1121"/>
    <x v="1"/>
    <n v="3999"/>
    <n v="16999"/>
    <n v="0.76"/>
    <n v="4.3"/>
    <x v="0"/>
    <n v="17159"/>
    <n v="291685841"/>
    <s v="&gt;500"/>
    <n v="73783.7"/>
    <n v="17163.3"/>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
    <s v="AHQIYGWISGS2IQAQ3OM4IZHKIV4Q,AGXCRSJZ5RYOGMFVSLNRCILGSATQ,AE4MORXG46LGABI76KRVGV5BCLMQ,AHPN4Q3AZDX3HSUYDT7MHYDIL6QQ,AGBOBQFRZDOF5XPJRLHJYOGRFKNA"/>
    <s v="Vineet,shreyas,Amazon Customer,shaurya,Kartik Yadav"/>
    <x v="1054"/>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
    <s v="https://m.media-amazon.com/images/I/41r1d8a2WGL._SX300_SY300_QL70_ML2_.jpg"/>
    <s v="https://www.amazon.in/Fire-Boltt-Smartwatch-Resolution-Connection-Assistance/dp/B0B3N7LR6K/ref=sr_1_44?qid=1672895755&amp;s=electronics&amp;sr=1-44"/>
  </r>
  <r>
    <x v="1176"/>
    <x v="1122"/>
    <x v="0"/>
    <n v="88"/>
    <n v="299"/>
    <n v="0.71"/>
    <n v="4"/>
    <x v="1"/>
    <n v="9378"/>
    <n v="2804022"/>
    <s v="200–500"/>
    <n v="37512"/>
    <n v="938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641"/>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177"/>
    <x v="1121"/>
    <x v="1"/>
    <n v="3999"/>
    <n v="17999"/>
    <n v="0.78"/>
    <n v="4.3"/>
    <x v="0"/>
    <n v="17161"/>
    <n v="308880839"/>
    <s v="&gt;500"/>
    <n v="73792.3"/>
    <n v="17165.3"/>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
    <s v="AHQIYGWISGS2IQAQ3OM4IZHKIV4Q,AGXCRSJZ5RYOGMFVSLNRCILGSATQ,AE4MORXG46LGABI76KRVGV5BCLMQ,AHPN4Q3AZDX3HSUYDT7MHYDIL6QQ,AGBOBQFRZDOF5XPJRLHJYOGRFKNA"/>
    <s v="Vineet,shreyas,Amazon Customer,shaurya,Kartik Yadav"/>
    <x v="1054"/>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
    <s v="https://m.media-amazon.com/images/I/41dtbrNRHdL._SX300_SY300_QL70_ML2_.jpg"/>
    <s v="https://www.amazon.in/Fire-Boltt-Smartwatch-Resolution-Connection-Assistance/dp/B0B3NDPCS9/ref=sr_1_459?qid=1672895886&amp;s=electronics&amp;sr=1-459"/>
  </r>
  <r>
    <x v="1178"/>
    <x v="1123"/>
    <x v="0"/>
    <n v="149"/>
    <n v="399"/>
    <n v="0.63"/>
    <n v="3.9"/>
    <x v="1"/>
    <n v="57"/>
    <n v="22743"/>
    <s v="200–500"/>
    <n v="222.29999999999998"/>
    <n v="60.9"/>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055"/>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179"/>
    <x v="1124"/>
    <x v="1"/>
    <n v="1998"/>
    <n v="9999"/>
    <n v="0.8"/>
    <n v="4.3"/>
    <x v="0"/>
    <n v="27696"/>
    <n v="276932304"/>
    <s v="&gt;500"/>
    <n v="119092.79999999999"/>
    <n v="27700.3"/>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1056"/>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
    <s v="https://m.media-amazon.com/images/I/41sHRWXCfvL._SX300_SY300_QL70_ML2_.jpg"/>
    <s v="https://www.amazon.in/Fire-Boltt-Phoenix-Bluetooth-Calling-Monitoring/dp/B0B3RRWSF6/ref=sr_1_4?qid=1672895748&amp;s=electronics&amp;sr=1-4"/>
  </r>
  <r>
    <x v="1180"/>
    <x v="1124"/>
    <x v="1"/>
    <n v="1999"/>
    <n v="9999"/>
    <n v="0.8"/>
    <n v="4.3"/>
    <x v="0"/>
    <n v="27704"/>
    <n v="277012296"/>
    <s v="&gt;500"/>
    <n v="119127.2"/>
    <n v="27708.3"/>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1056"/>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
    <s v="https://m.media-amazon.com/images/I/41vjHoqVHJL._SX300_SY300_QL70_ML2_.jpg"/>
    <s v="https://www.amazon.in/Fire-Boltt-Phoenix-Bluetooth-Calling-Monitoring/dp/B0B3RS9DNF/ref=sr_1_214?qid=1672895806&amp;s=electronics&amp;sr=1-214"/>
  </r>
  <r>
    <x v="1181"/>
    <x v="1124"/>
    <x v="1"/>
    <n v="1999"/>
    <n v="9999"/>
    <n v="0.8"/>
    <n v="4.3"/>
    <x v="0"/>
    <n v="27696"/>
    <n v="276932304"/>
    <s v="&gt;500"/>
    <n v="119092.79999999999"/>
    <n v="27700.3"/>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1056"/>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
    <s v="https://m.media-amazon.com/images/I/41-CKEKnjyL._SX300_SY300_QL70_ML2_.jpg"/>
    <s v="https://www.amazon.in/Fire-Boltt-Phoenix-Bluetooth-Calling-Monitoring/dp/B0B3RSDSZ3/ref=sr_1_54?qid=1672895762&amp;s=electronics&amp;sr=1-54"/>
  </r>
  <r>
    <x v="1182"/>
    <x v="1125"/>
    <x v="2"/>
    <n v="1260"/>
    <n v="2299"/>
    <n v="0.45"/>
    <n v="4.3"/>
    <x v="0"/>
    <n v="55"/>
    <n v="126445"/>
    <s v="&gt;500"/>
    <n v="236.5"/>
    <n v="59.3"/>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1057"/>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s v="https://m.media-amazon.com/images/I/310R9iLp3mL._SX300_SY300_QL70_FMwebp_.jpg"/>
    <s v="https://www.amazon.in/AGARO-Double-Layered-Boiling-Protection/dp/B0B3TBY2YX/ref=sr_1_433_mod_primary_new?qid=1672923613&amp;s=kitchen&amp;sbo=RZvfv%2F%2FHxDF%2BO5021pAnSA%3D%3D&amp;sr=1-433"/>
  </r>
  <r>
    <x v="1183"/>
    <x v="1126"/>
    <x v="2"/>
    <n v="3599"/>
    <n v="7299"/>
    <n v="0.51"/>
    <n v="4"/>
    <x v="1"/>
    <n v="10324"/>
    <n v="75354876"/>
    <s v="&gt;500"/>
    <n v="41296"/>
    <n v="10328"/>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1058"/>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1184"/>
    <x v="1127"/>
    <x v="1"/>
    <n v="47990"/>
    <n v="79990"/>
    <n v="0.4"/>
    <n v="4.3"/>
    <x v="0"/>
    <n v="1376"/>
    <n v="110066240"/>
    <s v="&gt;500"/>
    <n v="5916.8"/>
    <n v="1380.3"/>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59"/>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
    <s v="https://m.media-amazon.com/images/W/WEBP_402378-T2/images/I/51dOjIreG4L._SX300_SY300_QL70_FMwebp_.jpg"/>
    <s v="https://www.amazon.in/LG-inches-Ultra-55UQ7500PSF-Ceramic/dp/B0B3XXSB1K/ref=sr_1_445?qid=1672909146&amp;s=electronics&amp;sr=1-445"/>
  </r>
  <r>
    <x v="1185"/>
    <x v="1128"/>
    <x v="1"/>
    <n v="30990"/>
    <n v="49990"/>
    <n v="0.38"/>
    <n v="4.3"/>
    <x v="0"/>
    <n v="1376"/>
    <n v="68786240"/>
    <s v="&gt;500"/>
    <n v="5916.8"/>
    <n v="1380.3"/>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59"/>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
    <s v="https://m.media-amazon.com/images/W/WEBP_402378-T1/images/I/51dOjIreG4L._SX300_SY300_QL70_FMwebp_.jpg"/>
    <s v="https://www.amazon.in/LG-inches-Ultra-43UQ7500PSF-Ceramic/dp/B0B3XY5YT4/ref=sr_1_154?qid=1672909131&amp;s=electronics&amp;sr=1-154"/>
  </r>
  <r>
    <x v="1186"/>
    <x v="1129"/>
    <x v="1"/>
    <n v="8990"/>
    <n v="18990"/>
    <n v="0.53"/>
    <n v="3.9"/>
    <x v="1"/>
    <n v="350"/>
    <n v="6646500"/>
    <s v="&gt;500"/>
    <n v="1365"/>
    <n v="353.9"/>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1060"/>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
    <s v="https://m.media-amazon.com/images/W/WEBP_402378-T1/images/I/41Q5zqyjWPL._SY300_SX300_QL70_FMwebp_.jpg"/>
    <s v="https://www.amazon.in/Karbonn-Millennium-KJW32SKHD-Phantom-Bezel-Less/dp/B0B466C3G4/ref=sr_1_208?qid=1672909134&amp;s=electronics&amp;sr=1-208"/>
  </r>
  <r>
    <x v="1187"/>
    <x v="1130"/>
    <x v="1"/>
    <n v="6999"/>
    <n v="16990"/>
    <n v="0.59"/>
    <n v="3.8"/>
    <x v="1"/>
    <n v="110"/>
    <n v="1868900"/>
    <s v="&gt;500"/>
    <n v="418"/>
    <n v="113.8"/>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1061"/>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1188"/>
    <x v="1131"/>
    <x v="0"/>
    <n v="348"/>
    <n v="1499"/>
    <n v="0.77"/>
    <n v="4.2"/>
    <x v="0"/>
    <n v="656"/>
    <n v="983344"/>
    <s v="&gt;500"/>
    <n v="2755.2000000000003"/>
    <n v="660.2"/>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1062"/>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1189"/>
    <x v="1132"/>
    <x v="1"/>
    <n v="13999"/>
    <n v="19499"/>
    <n v="0.28000000000000003"/>
    <n v="4.0999999999999996"/>
    <x v="0"/>
    <n v="18998"/>
    <n v="370442002"/>
    <s v="&gt;500"/>
    <n v="77891.799999999988"/>
    <n v="19002.0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1063"/>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
    <s v="https://m.media-amazon.com/images/I/413sCRKobNL._SX300_SY300_QL70_ML2_.jpg"/>
    <s v="https://www.amazon.in/Samsung-Midnight-Storage-5000mAh-Battery/dp/B0B4F1YC3J/ref=sr_1_162?qid=1672895791&amp;s=electronics&amp;sr=1-162"/>
  </r>
  <r>
    <x v="1190"/>
    <x v="1133"/>
    <x v="1"/>
    <n v="10999"/>
    <n v="14999"/>
    <n v="0.27"/>
    <n v="4.0999999999999996"/>
    <x v="0"/>
    <n v="18998"/>
    <n v="284951002"/>
    <s v="&gt;500"/>
    <n v="77891.799999999988"/>
    <n v="19002.099999999999"/>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1063"/>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
    <s v="https://m.media-amazon.com/images/I/41op1vdp-UL._SX300_SY300_QL70_ML2_.jpg"/>
    <s v="https://www.amazon.in/Samsung-Galaxy-Storage-6000mAh-Battery/dp/B0B4F2TTTS/ref=sr_1_78?qid=1672895770&amp;s=electronics&amp;sr=1-78"/>
  </r>
  <r>
    <x v="1191"/>
    <x v="1133"/>
    <x v="1"/>
    <n v="12999"/>
    <n v="17999"/>
    <n v="0.28000000000000003"/>
    <n v="4.0999999999999996"/>
    <x v="0"/>
    <n v="18998"/>
    <n v="341945002"/>
    <s v="&gt;500"/>
    <n v="77891.799999999988"/>
    <n v="19002.099999999999"/>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1063"/>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
    <s v="https://m.media-amazon.com/images/I/41op1vdp-UL._SX300_SY300_QL70_ML2_.jpg"/>
    <s v="https://www.amazon.in/Samsung-Galaxy-Storage-6000mAh-Battery/dp/B0B4F2XCK3/ref=sr_1_32?qid=1672895755&amp;s=electronics&amp;sr=1-32"/>
  </r>
  <r>
    <x v="1192"/>
    <x v="1134"/>
    <x v="1"/>
    <n v="12999"/>
    <n v="17999"/>
    <n v="0.28000000000000003"/>
    <n v="4.0999999999999996"/>
    <x v="0"/>
    <n v="18998"/>
    <n v="341945002"/>
    <s v="&gt;500"/>
    <n v="77891.799999999988"/>
    <n v="19002.099999999999"/>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1063"/>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
    <s v="https://m.media-amazon.com/images/I/41fNkwj-vnL._SX300_SY300_QL70_ML2_.jpg"/>
    <s v="https://www.amazon.in/Samsung-Stardust-Storage-6000mAh-Battery/dp/B0B4F2ZWL3/ref=sr_1_121?qid=1672895777&amp;s=electronics&amp;sr=1-121"/>
  </r>
  <r>
    <x v="1193"/>
    <x v="1135"/>
    <x v="1"/>
    <n v="13999"/>
    <n v="19499"/>
    <n v="0.28000000000000003"/>
    <n v="4.0999999999999996"/>
    <x v="0"/>
    <n v="18998"/>
    <n v="370442002"/>
    <s v="&gt;500"/>
    <n v="77891.799999999988"/>
    <n v="19002.0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1063"/>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
    <s v="https://m.media-amazon.com/images/I/413sCRKobNL._SX300_SY300_QL70_ML2_.jpg"/>
    <s v="https://www.amazon.in/Samsung-Galaxy-Storage-5000mAh-Battery/dp/B0B4F3QNDM/ref=sr_1_68?qid=1672895762&amp;s=electronics&amp;sr=1-68"/>
  </r>
  <r>
    <x v="1194"/>
    <x v="1136"/>
    <x v="1"/>
    <n v="13999"/>
    <n v="19499"/>
    <n v="0.28000000000000003"/>
    <n v="4.0999999999999996"/>
    <x v="0"/>
    <n v="18998"/>
    <n v="370442002"/>
    <s v="&gt;500"/>
    <n v="77891.799999999988"/>
    <n v="19002.0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1063"/>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
    <s v="https://m.media-amazon.com/images/I/41Ims-JX0kL._SX300_SY300_QL70_ML2_.jpg"/>
    <s v="https://www.amazon.in/Samsung-Stardust-Storage-5000mAh-Battery/dp/B0B4F4QZ1H/ref=sr_1_496?qid=1672895894&amp;s=electronics&amp;sr=1-496"/>
  </r>
  <r>
    <x v="1195"/>
    <x v="1137"/>
    <x v="1"/>
    <n v="10999"/>
    <n v="14999"/>
    <n v="0.27"/>
    <n v="4.0999999999999996"/>
    <x v="0"/>
    <n v="18998"/>
    <n v="284951002"/>
    <s v="&gt;500"/>
    <n v="77891.799999999988"/>
    <n v="19002.099999999999"/>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1063"/>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
    <s v="https://m.media-amazon.com/images/I/41Vj+8XWIQL._SY300_SX300_.jpg"/>
    <s v="https://www.amazon.in/Samsung-Midnight-Storage-6000mAh-Battery/dp/B0B4F52B5X/ref=sr_1_88?qid=1672895770&amp;s=electronics&amp;sr=1-88"/>
  </r>
  <r>
    <x v="1196"/>
    <x v="1132"/>
    <x v="1"/>
    <n v="13999"/>
    <n v="19499"/>
    <n v="0.28000000000000003"/>
    <n v="4.0999999999999996"/>
    <x v="0"/>
    <n v="18998"/>
    <n v="370442002"/>
    <s v="&gt;500"/>
    <n v="77891.799999999988"/>
    <n v="19002.0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1063"/>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
    <s v="https://m.media-amazon.com/images/I/413sCRKobNL._SX300_SY300_QL70_ML2_.jpg"/>
    <s v="https://www.amazon.in/Samsung-Midnight-Storage-5000mAh-Battery/dp/B0B4F5L738/ref=sr_1_94?qid=1672895770&amp;s=electronics&amp;sr=1-94"/>
  </r>
  <r>
    <x v="1197"/>
    <x v="1138"/>
    <x v="0"/>
    <n v="149"/>
    <n v="999"/>
    <n v="0.85"/>
    <n v="4"/>
    <x v="1"/>
    <n v="1313"/>
    <n v="1311687"/>
    <s v="&gt;500"/>
    <n v="5252"/>
    <n v="131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789"/>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
    <s v="https://m.media-amazon.com/images/W/WEBP_402378-T1/images/I/41ipWb8mrKL._SX300_SY300_QL70_FMwebp_.jpg"/>
    <s v="https://www.amazon.in/Lapster-camera-usb2-0-External-Readers/dp/B0B4G2MWSB/ref=sr_1_132?qid=1672909130&amp;s=electronics&amp;sr=1-132"/>
  </r>
  <r>
    <x v="1198"/>
    <x v="1139"/>
    <x v="0"/>
    <n v="199"/>
    <n v="999"/>
    <n v="0.8"/>
    <n v="3.9"/>
    <x v="1"/>
    <n v="1075"/>
    <n v="1073925"/>
    <s v="&gt;500"/>
    <n v="4192.5"/>
    <n v="1078.900000000000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1064"/>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1199"/>
    <x v="1140"/>
    <x v="0"/>
    <n v="249"/>
    <n v="931"/>
    <n v="0.73"/>
    <n v="3.9"/>
    <x v="1"/>
    <n v="1075"/>
    <n v="1000825"/>
    <s v="&gt;500"/>
    <n v="4192.5"/>
    <n v="1078.9000000000001"/>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1064"/>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200"/>
    <x v="1141"/>
    <x v="2"/>
    <n v="244"/>
    <n v="499"/>
    <n v="0.51"/>
    <n v="3.3"/>
    <x v="1"/>
    <n v="478"/>
    <n v="238522"/>
    <s v="200–500"/>
    <n v="1577.3999999999999"/>
    <n v="481.3"/>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1065"/>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201"/>
    <x v="1142"/>
    <x v="2"/>
    <n v="79"/>
    <n v="79"/>
    <n v="0"/>
    <n v="4"/>
    <x v="1"/>
    <n v="97"/>
    <n v="7663"/>
    <s v="&lt;200"/>
    <n v="388"/>
    <n v="101"/>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1066"/>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202"/>
    <x v="1143"/>
    <x v="2"/>
    <n v="239"/>
    <n v="239"/>
    <n v="0"/>
    <n v="4.3"/>
    <x v="0"/>
    <n v="7"/>
    <n v="1673"/>
    <s v="200–500"/>
    <n v="30.099999999999998"/>
    <n v="11.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1067"/>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203"/>
    <x v="1144"/>
    <x v="0"/>
    <n v="89"/>
    <n v="800"/>
    <n v="0.89"/>
    <n v="3.9"/>
    <x v="1"/>
    <n v="1075"/>
    <n v="860000"/>
    <s v="&gt;500"/>
    <n v="4192.5"/>
    <n v="1078.9000000000001"/>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1064"/>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1204"/>
    <x v="1145"/>
    <x v="0"/>
    <n v="99"/>
    <n v="800"/>
    <n v="0.88"/>
    <n v="3.9"/>
    <x v="1"/>
    <n v="1075"/>
    <n v="860000"/>
    <s v="&gt;500"/>
    <n v="4192.5"/>
    <n v="1078.900000000000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1064"/>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1205"/>
    <x v="1146"/>
    <x v="2"/>
    <n v="4995"/>
    <n v="20049"/>
    <n v="0.75"/>
    <n v="4.8"/>
    <x v="0"/>
    <n v="3964"/>
    <n v="79474236"/>
    <s v="&gt;500"/>
    <n v="19027.2"/>
    <n v="3968.8"/>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1068"/>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s v="https://m.media-amazon.com/images/W/WEBP_402378-T1/images/I/313WfOy8VSL._SX300_SY300_QL70_FMwebp_.jpg"/>
    <s v="https://www.amazon.in/Instant-Vortex-2QT-EvenCrispTM-Technology/dp/B0B53DS4TF/ref=sr_1_316?qid=1672923609&amp;s=kitchen&amp;sr=1-316"/>
  </r>
  <r>
    <x v="1206"/>
    <x v="1147"/>
    <x v="1"/>
    <n v="1399"/>
    <n v="5999"/>
    <n v="0.77"/>
    <n v="3.3"/>
    <x v="1"/>
    <n v="4415"/>
    <n v="26485585"/>
    <s v="&gt;500"/>
    <n v="14569.5"/>
    <n v="4418.3"/>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1069"/>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1207"/>
    <x v="1147"/>
    <x v="1"/>
    <n v="1299"/>
    <n v="5999"/>
    <n v="0.78"/>
    <n v="3.3"/>
    <x v="1"/>
    <n v="4415"/>
    <n v="26485585"/>
    <s v="&gt;500"/>
    <n v="14569.5"/>
    <n v="4418.3"/>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1069"/>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208"/>
    <x v="1147"/>
    <x v="1"/>
    <n v="1299"/>
    <n v="5999"/>
    <n v="0.78"/>
    <n v="3.3"/>
    <x v="1"/>
    <n v="4415"/>
    <n v="26485585"/>
    <s v="&gt;500"/>
    <n v="14569.5"/>
    <n v="4418.3"/>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1069"/>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1209"/>
    <x v="1148"/>
    <x v="1"/>
    <n v="799"/>
    <n v="3990"/>
    <n v="0.8"/>
    <n v="3.8"/>
    <x v="1"/>
    <n v="119"/>
    <n v="474810"/>
    <s v="&gt;500"/>
    <n v="452.2"/>
    <n v="122.8"/>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1070"/>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1210"/>
    <x v="1149"/>
    <x v="1"/>
    <n v="8999"/>
    <n v="13499"/>
    <n v="0.33"/>
    <n v="3.8"/>
    <x v="1"/>
    <n v="3145"/>
    <n v="42454355"/>
    <s v="&gt;500"/>
    <n v="11951"/>
    <n v="3148.8"/>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1071"/>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1211"/>
    <x v="1150"/>
    <x v="2"/>
    <n v="179"/>
    <n v="799"/>
    <n v="0.78"/>
    <n v="3.6"/>
    <x v="1"/>
    <n v="101"/>
    <n v="80699"/>
    <s v="&gt;500"/>
    <n v="363.6"/>
    <n v="104.6"/>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072"/>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12"/>
    <x v="1151"/>
    <x v="1"/>
    <n v="1999"/>
    <n v="7990"/>
    <n v="0.75"/>
    <n v="3.8"/>
    <x v="1"/>
    <n v="17831"/>
    <n v="142469690"/>
    <s v="&gt;500"/>
    <n v="67757.8"/>
    <n v="17834.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1073"/>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
    <s v="https://m.media-amazon.com/images/I/41d69zua5LL._SX300_SY300_QL70_ML2_.jpg"/>
    <s v="https://www.amazon.in/boAt-Wave-Call-Dedicated-Multi-Sport/dp/B0B5B6PQCT/ref=sr_1_5?qid=1672895748&amp;s=electronics&amp;sr=1-5"/>
  </r>
  <r>
    <x v="1213"/>
    <x v="1151"/>
    <x v="1"/>
    <n v="1999"/>
    <n v="7990"/>
    <n v="0.75"/>
    <n v="3.8"/>
    <x v="1"/>
    <n v="17833"/>
    <n v="142485670"/>
    <s v="&gt;500"/>
    <n v="67765.399999999994"/>
    <n v="17836.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1073"/>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
    <s v="https://m.media-amazon.com/images/I/4141l8ZBWXL._SX300_SY300_QL70_ML2_.jpg"/>
    <s v="https://www.amazon.in/boAt-Wave-Call-Dedicated-Multi-Sport/dp/B0B5CGTBKV/ref=sr_1_128?qid=1672895784&amp;s=electronics&amp;sr=1-128"/>
  </r>
  <r>
    <x v="1214"/>
    <x v="1151"/>
    <x v="1"/>
    <n v="1999"/>
    <n v="7990"/>
    <n v="0.75"/>
    <n v="3.8"/>
    <x v="1"/>
    <n v="17831"/>
    <n v="142469690"/>
    <s v="&gt;500"/>
    <n v="67757.8"/>
    <n v="17834.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1073"/>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
    <s v="https://m.media-amazon.com/images/I/41R9fDKo6iL._SX300_SY300_QL70_ML2_.jpg"/>
    <s v="https://www.amazon.in/boAt-Wave-Call-Dedicated-Multi-Sport/dp/B0B5D39BCD/ref=sr_1_90?qid=1672895770&amp;s=electronics&amp;sr=1-90"/>
  </r>
  <r>
    <x v="1215"/>
    <x v="1151"/>
    <x v="1"/>
    <n v="1999"/>
    <n v="7990"/>
    <n v="0.75"/>
    <n v="3.8"/>
    <x v="1"/>
    <n v="17831"/>
    <n v="142469690"/>
    <s v="&gt;500"/>
    <n v="67757.8"/>
    <n v="17834.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1073"/>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
    <s v="https://m.media-amazon.com/images/I/411q-oMvehL._SX300_SY300_QL70_ML2_.jpg"/>
    <s v="https://www.amazon.in/boAt-Wave-Call-Dedicated-Multi-Sport/dp/B0B5DDJNH4/ref=sr_1_60?qid=1672895762&amp;s=electronics&amp;sr=1-60"/>
  </r>
  <r>
    <x v="1216"/>
    <x v="1152"/>
    <x v="0"/>
    <n v="449"/>
    <n v="1099"/>
    <n v="0.59"/>
    <n v="4"/>
    <x v="1"/>
    <n v="242"/>
    <n v="265958"/>
    <s v="&gt;500"/>
    <n v="968"/>
    <n v="246"/>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074"/>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
    <s v="https://m.media-amazon.com/images/W/WEBP_402378-T2/images/I/31MQ2YXMb4L._SY445_SX342_QL70_FMwebp_.jpg"/>
    <s v="https://www.amazon.in/Wayona-Braided-Charging-Lightening-Compatible/dp/B0B5F3YZY4/ref=sr_1_259?qid=1672909136&amp;s=electronics&amp;sr=1-259"/>
  </r>
  <r>
    <x v="1217"/>
    <x v="1153"/>
    <x v="1"/>
    <n v="2499"/>
    <n v="5999"/>
    <n v="0.57999999999999996"/>
    <n v="3.7"/>
    <x v="1"/>
    <n v="828"/>
    <n v="4967172"/>
    <s v="&gt;500"/>
    <n v="3063.6000000000004"/>
    <n v="831.7"/>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107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1218"/>
    <x v="1154"/>
    <x v="1"/>
    <n v="889"/>
    <n v="1999"/>
    <n v="0.56000000000000005"/>
    <n v="4.2"/>
    <x v="0"/>
    <n v="2284"/>
    <n v="4565716"/>
    <s v="&gt;500"/>
    <n v="9592.8000000000011"/>
    <n v="2288.1999999999998"/>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1076"/>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
    <s v="https://m.media-amazon.com/images/W/WEBP_402378-T1/images/I/41Wq-obB2VL._SX300_SY300_QL70_FMwebp_.jpg"/>
    <s v="https://www.amazon.in/Moonwalk-Wireless-Titanium-Experience-Charging/dp/B0B5GJRTHB/ref=sr_1_397?qid=1672903014&amp;s=computers&amp;sr=1-397"/>
  </r>
  <r>
    <x v="1219"/>
    <x v="1155"/>
    <x v="2"/>
    <n v="1599"/>
    <n v="2900"/>
    <n v="0.45"/>
    <n v="3.7"/>
    <x v="1"/>
    <n v="441"/>
    <n v="1278900"/>
    <s v="&gt;500"/>
    <n v="1631.7"/>
    <n v="444.7"/>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1077"/>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
    <s v="https://m.media-amazon.com/images/W/WEBP_402378-T2/images/I/31tiptnSbZL._SX300_SY300_QL70_FMwebp_.jpg"/>
    <s v="https://www.amazon.in/KENT-Electric-Steamer-Vegetables-Stainless/dp/B0B5KZ3C53/ref=sr_1_139?qid=1672923597&amp;s=kitchen&amp;sr=1-139"/>
  </r>
  <r>
    <x v="1220"/>
    <x v="1156"/>
    <x v="1"/>
    <n v="1898"/>
    <n v="4999"/>
    <n v="0.62"/>
    <n v="4.0999999999999996"/>
    <x v="0"/>
    <n v="10689"/>
    <n v="53434311"/>
    <s v="&gt;500"/>
    <n v="43824.899999999994"/>
    <n v="10693.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1078"/>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
    <s v="https://m.media-amazon.com/images/I/41Peg4pz7fL._SX300_SY300_QL70_ML2_.jpg"/>
    <s v="https://www.amazon.in/Noise-Bluetooth-Calling-Tracking-Detection/dp/B0B5LVS732/ref=sr_1_13?qid=1672895748&amp;s=electronics&amp;sr=1-13"/>
  </r>
  <r>
    <x v="1221"/>
    <x v="1157"/>
    <x v="2"/>
    <n v="1474"/>
    <n v="4650"/>
    <n v="0.68"/>
    <n v="4.0999999999999996"/>
    <x v="0"/>
    <n v="1045"/>
    <n v="4859250"/>
    <s v="&gt;500"/>
    <n v="4284.5"/>
    <n v="1049.0999999999999"/>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1079"/>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22"/>
    <x v="1158"/>
    <x v="1"/>
    <n v="44999"/>
    <n v="49999"/>
    <n v="0.1"/>
    <n v="4.3"/>
    <x v="0"/>
    <n v="3075"/>
    <n v="153746925"/>
    <s v="&gt;500"/>
    <n v="13222.5"/>
    <n v="3079.3"/>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1080"/>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
    <s v="https://m.media-amazon.com/images/I/413c3ZnFLxL._SX300_SY300_QL70_ML2_.jpg"/>
    <s v="https://www.amazon.in/OnePlus-Moonstone-Black-128GB-Storage/dp/B0B5V47VK4/ref=sr_1_300?qid=1672895835&amp;s=electronics&amp;sr=1-300"/>
  </r>
  <r>
    <x v="1223"/>
    <x v="1159"/>
    <x v="1"/>
    <n v="150"/>
    <n v="599"/>
    <n v="0.75"/>
    <n v="4.3"/>
    <x v="0"/>
    <n v="714"/>
    <n v="427686"/>
    <s v="&gt;500"/>
    <n v="3070.2"/>
    <n v="718.3"/>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1081"/>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
    <s v="https://m.media-amazon.com/images/I/41XaIckgKIL._SX300_SY300_QL70_ML2_.jpg"/>
    <s v="https://www.amazon.in/POPIO-Compatible-iPhone-Transparent-Installation/dp/B0B5YBGCKD/ref=sr_1_417?qid=1672895872&amp;s=electronics&amp;sr=1-417"/>
  </r>
  <r>
    <x v="1224"/>
    <x v="1160"/>
    <x v="0"/>
    <n v="349"/>
    <n v="599"/>
    <n v="0.42"/>
    <n v="4.0999999999999996"/>
    <x v="0"/>
    <n v="210"/>
    <n v="125790"/>
    <s v="&gt;500"/>
    <n v="860.99999999999989"/>
    <n v="214.1"/>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1082"/>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1225"/>
    <x v="1161"/>
    <x v="2"/>
    <n v="199"/>
    <n v="1999"/>
    <n v="0.9"/>
    <n v="3.7"/>
    <x v="1"/>
    <n v="2031"/>
    <n v="4059969"/>
    <s v="&gt;500"/>
    <n v="7514.7000000000007"/>
    <n v="2034.7"/>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1083"/>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1226"/>
    <x v="1162"/>
    <x v="0"/>
    <n v="199"/>
    <n v="999"/>
    <n v="0.8"/>
    <n v="4.3"/>
    <x v="0"/>
    <n v="87"/>
    <n v="86913"/>
    <s v="&gt;500"/>
    <n v="374.09999999999997"/>
    <n v="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1084"/>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1227"/>
    <x v="1163"/>
    <x v="0"/>
    <n v="199"/>
    <n v="999"/>
    <n v="0.8"/>
    <n v="4.2"/>
    <x v="0"/>
    <n v="85"/>
    <n v="84915"/>
    <s v="&gt;500"/>
    <n v="357"/>
    <n v="89.2"/>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1085"/>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1228"/>
    <x v="1164"/>
    <x v="0"/>
    <n v="139"/>
    <n v="549"/>
    <n v="0.75"/>
    <n v="3.9"/>
    <x v="1"/>
    <n v="61"/>
    <n v="33489"/>
    <s v="&gt;500"/>
    <n v="237.9"/>
    <n v="64.900000000000006"/>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086"/>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229"/>
    <x v="1165"/>
    <x v="0"/>
    <n v="128"/>
    <n v="549"/>
    <n v="0.77"/>
    <n v="3.9"/>
    <x v="1"/>
    <n v="61"/>
    <n v="33489"/>
    <s v="&gt;500"/>
    <n v="237.9"/>
    <n v="64.900000000000006"/>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086"/>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1230"/>
    <x v="1166"/>
    <x v="2"/>
    <n v="799"/>
    <n v="2999"/>
    <n v="0.73"/>
    <n v="4.5"/>
    <x v="0"/>
    <n v="63"/>
    <n v="188937"/>
    <s v="&gt;500"/>
    <n v="283.5"/>
    <n v="67.5"/>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1087"/>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231"/>
    <x v="1167"/>
    <x v="1"/>
    <n v="2999"/>
    <n v="5999"/>
    <n v="0.5"/>
    <n v="4.0999999999999996"/>
    <x v="0"/>
    <n v="7148"/>
    <n v="42880852"/>
    <s v="&gt;500"/>
    <n v="29306.799999999999"/>
    <n v="7152.1"/>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1088"/>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
    <s v="https://m.media-amazon.com/images/I/41u0PC4NajL._SX300_SY300_QL70_ML2_.jpg"/>
    <s v="https://www.amazon.in/Noise-Advanced-Bluetooth-Brightness-Smartwatch/dp/B0B6BLTGTT/ref=sr_1_202?qid=1672895806&amp;s=electronics&amp;sr=1-202"/>
  </r>
  <r>
    <x v="1232"/>
    <x v="1168"/>
    <x v="1"/>
    <n v="13999"/>
    <n v="24999"/>
    <n v="0.44"/>
    <n v="4.2"/>
    <x v="0"/>
    <n v="32840"/>
    <n v="820967160"/>
    <s v="&gt;500"/>
    <n v="137928"/>
    <n v="32844.199999999997"/>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85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233"/>
    <x v="1169"/>
    <x v="1"/>
    <n v="24999"/>
    <n v="35999"/>
    <n v="0.31"/>
    <n v="4.2"/>
    <x v="0"/>
    <n v="32840"/>
    <n v="1182207160"/>
    <s v="&gt;500"/>
    <n v="137928"/>
    <n v="32844.199999999997"/>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85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234"/>
    <x v="1170"/>
    <x v="1"/>
    <n v="21999"/>
    <n v="29999"/>
    <n v="0.27"/>
    <n v="4.2"/>
    <x v="0"/>
    <n v="32840"/>
    <n v="985167160"/>
    <s v="&gt;500"/>
    <n v="137928"/>
    <n v="32844.199999999997"/>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85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235"/>
    <x v="1171"/>
    <x v="0"/>
    <n v="263"/>
    <n v="699"/>
    <n v="0.62"/>
    <n v="3.5"/>
    <x v="1"/>
    <n v="690"/>
    <n v="482310"/>
    <s v="&gt;500"/>
    <n v="2415"/>
    <n v="693.5"/>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1089"/>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
    <s v="https://m.media-amazon.com/images/I/41EbxurQIDL._SX300_SY300_QL70_FMwebp_.jpg"/>
    <s v="https://www.amazon.in/SKE-Portable-Multifunction-Laptop-Table-Children/dp/B0B72BSW7K/ref=sr_1_9?qid=1672902995&amp;s=computers&amp;sr=1-9"/>
  </r>
  <r>
    <x v="1236"/>
    <x v="1172"/>
    <x v="1"/>
    <n v="18999"/>
    <n v="35000"/>
    <n v="0.46"/>
    <n v="4"/>
    <x v="1"/>
    <n v="1001"/>
    <n v="35035000"/>
    <s v="&gt;500"/>
    <n v="4004"/>
    <n v="1005"/>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1090"/>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1237"/>
    <x v="1173"/>
    <x v="1"/>
    <n v="3799"/>
    <n v="5299"/>
    <n v="0.28000000000000003"/>
    <n v="3.5"/>
    <x v="1"/>
    <n v="1641"/>
    <n v="8695659"/>
    <s v="&gt;500"/>
    <n v="5743.5"/>
    <n v="1644.5"/>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1091"/>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
    <s v="https://m.media-amazon.com/images/I/41tRgeQp9-L._SX300_SY300_QL70_ML2_.jpg"/>
    <s v="https://www.amazon.in/Nokia-8210-4G-Display-Wireless/dp/B0B7DHSKS7/ref=sr_1_326?qid=1672895842&amp;s=electronics&amp;sr=1-326"/>
  </r>
  <r>
    <x v="1238"/>
    <x v="1174"/>
    <x v="2"/>
    <n v="5395"/>
    <n v="19990"/>
    <n v="0.73"/>
    <n v="4.4000000000000004"/>
    <x v="0"/>
    <n v="535"/>
    <n v="10694650"/>
    <s v="&gt;500"/>
    <n v="2354"/>
    <n v="539.4"/>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1092"/>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39"/>
    <x v="1175"/>
    <x v="2"/>
    <n v="161"/>
    <n v="300"/>
    <n v="0.46"/>
    <n v="2.6"/>
    <x v="3"/>
    <n v="24"/>
    <n v="7200"/>
    <s v="200–500"/>
    <n v="62.400000000000006"/>
    <n v="26.6"/>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1093"/>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0"/>
    <x v="1176"/>
    <x v="2"/>
    <n v="2439"/>
    <n v="2545"/>
    <n v="0.04"/>
    <n v="4.0999999999999996"/>
    <x v="0"/>
    <n v="25"/>
    <n v="63625"/>
    <s v="&gt;500"/>
    <n v="102.49999999999999"/>
    <n v="29.1"/>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1094"/>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241"/>
    <x v="1177"/>
    <x v="1"/>
    <n v="899"/>
    <n v="3499"/>
    <n v="0.74"/>
    <n v="3"/>
    <x v="3"/>
    <n v="681"/>
    <n v="2382819"/>
    <s v="&gt;500"/>
    <n v="2043"/>
    <n v="684"/>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1095"/>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1242"/>
    <x v="1178"/>
    <x v="2"/>
    <n v="1049"/>
    <n v="1950"/>
    <n v="0.46"/>
    <n v="3.8"/>
    <x v="1"/>
    <n v="250"/>
    <n v="487500"/>
    <s v="&gt;500"/>
    <n v="950"/>
    <n v="253.8"/>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1096"/>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243"/>
    <x v="1179"/>
    <x v="2"/>
    <n v="660"/>
    <n v="1100"/>
    <n v="0.4"/>
    <n v="3.6"/>
    <x v="1"/>
    <n v="91"/>
    <n v="100100"/>
    <s v="&gt;500"/>
    <n v="327.60000000000002"/>
    <n v="94.6"/>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097"/>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44"/>
    <x v="1180"/>
    <x v="0"/>
    <n v="349"/>
    <n v="899"/>
    <n v="0.61"/>
    <n v="4.5"/>
    <x v="0"/>
    <n v="149"/>
    <n v="133951"/>
    <s v="&gt;500"/>
    <n v="670.5"/>
    <n v="153.5"/>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1098"/>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
    <s v="https://m.media-amazon.com/images/I/41gztmbiIgL._SX300_SY300_QL70_FMwebp_.jpg"/>
    <s v="https://www.amazon.in/oraimo-Charging-Syncing-Indicator-Compatible/dp/B0B86CDHL1/ref=sr_1_79?qid=1672909128&amp;s=electronics&amp;sr=1-79"/>
  </r>
  <r>
    <x v="1245"/>
    <x v="1181"/>
    <x v="2"/>
    <n v="426"/>
    <n v="999"/>
    <n v="0.56999999999999995"/>
    <n v="4.0999999999999996"/>
    <x v="0"/>
    <n v="222"/>
    <n v="221778"/>
    <s v="&gt;500"/>
    <n v="910.19999999999993"/>
    <n v="226.1"/>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1099"/>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246"/>
    <x v="1182"/>
    <x v="1"/>
    <n v="299"/>
    <n v="1199"/>
    <n v="0.75"/>
    <n v="4.5"/>
    <x v="0"/>
    <n v="596"/>
    <n v="714604"/>
    <s v="&gt;500"/>
    <n v="2682"/>
    <n v="600.5"/>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1100"/>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
    <s v="https://m.media-amazon.com/images/I/318wXJER9zL._SX300_SY300_QL70_ML2_.jpg"/>
    <s v="https://www.amazon.in/Compatible-Pixel-6a-Military-Grade-Anti-Explosion/dp/B0B8CHJLWJ/ref=sr_1_247?qid=1672895821&amp;s=electronics&amp;sr=1-247"/>
  </r>
  <r>
    <x v="1247"/>
    <x v="1183"/>
    <x v="1"/>
    <n v="16999"/>
    <n v="25999"/>
    <n v="0.35"/>
    <n v="4.2"/>
    <x v="0"/>
    <n v="32840"/>
    <n v="853807160"/>
    <s v="&gt;500"/>
    <n v="137928"/>
    <n v="32844.199999999997"/>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85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1248"/>
    <x v="1184"/>
    <x v="0"/>
    <n v="949"/>
    <n v="1999"/>
    <n v="0.53"/>
    <n v="4.4000000000000004"/>
    <x v="0"/>
    <n v="13552"/>
    <n v="27090448"/>
    <s v="&gt;500"/>
    <n v="59628.800000000003"/>
    <n v="13556.4"/>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438"/>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
    <s v="https://m.media-amazon.com/images/I/41JooboBmuL._SX300_SY300_QL70_FMwebp_.jpg"/>
    <s v="https://www.amazon.in/AmazonBasics-Lightning-Aluminum-Certified-Charging/dp/B0B8SRZ5SV/ref=sr_1_203?qid=1672909134&amp;s=electronics&amp;sr=1-203"/>
  </r>
  <r>
    <x v="1249"/>
    <x v="1184"/>
    <x v="0"/>
    <n v="949"/>
    <n v="1999"/>
    <n v="0.53"/>
    <n v="4.4000000000000004"/>
    <x v="0"/>
    <n v="13552"/>
    <n v="27090448"/>
    <s v="&gt;500"/>
    <n v="59628.800000000003"/>
    <n v="13556.4"/>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438"/>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
    <s v="https://m.media-amazon.com/images/W/WEBP_402378-T1/images/I/514S7MylddL._SX300_SY300_QL70_FMwebp_.jpg"/>
    <s v="https://www.amazon.in/AmazonBasics-Lightning-Aluminum-Certified-Charging/dp/B0B8SSC5D9/ref=sr_1_206?qid=1672909134&amp;s=electronics&amp;sr=1-206"/>
  </r>
  <r>
    <x v="1250"/>
    <x v="1185"/>
    <x v="0"/>
    <n v="799"/>
    <n v="1999"/>
    <n v="0.6"/>
    <n v="4.2"/>
    <x v="0"/>
    <n v="8583"/>
    <n v="17157417"/>
    <s v="&gt;500"/>
    <n v="36048.6"/>
    <n v="8587.200000000000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1101"/>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s v="https://m.media-amazon.com/images/I/31f4cZdDnJL._SX300_SY300_QL70_FMwebp_.jpg"/>
    <s v="https://www.amazon.in/Amazon-Basics-Lightning-Certified-Charging/dp/B0B8SSZ76F/ref=sr_1_234?qid=1672909135&amp;s=electronics&amp;sr=1-234"/>
  </r>
  <r>
    <x v="1251"/>
    <x v="1186"/>
    <x v="1"/>
    <n v="1299"/>
    <n v="2499"/>
    <n v="0.48"/>
    <n v="4.3"/>
    <x v="0"/>
    <n v="301"/>
    <n v="752199"/>
    <s v="&gt;500"/>
    <n v="1294.3"/>
    <n v="305.3"/>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1102"/>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1252"/>
    <x v="1187"/>
    <x v="2"/>
    <n v="3599"/>
    <n v="7950"/>
    <n v="0.55000000000000004"/>
    <n v="4.2"/>
    <x v="0"/>
    <n v="136"/>
    <n v="1081200"/>
    <s v="&gt;500"/>
    <n v="571.20000000000005"/>
    <n v="140.19999999999999"/>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1103"/>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s v="https://m.media-amazon.com/images/I/31Jad8ITgaL._SX300_SY300_QL70_FMwebp_.jpg"/>
    <s v="https://www.amazon.in/Pigeon-Healthifry-Circulation-Technology-Non-Stick/dp/B0B8XNPQPN/ref=sr_1_44?qid=1672923592&amp;s=kitchen&amp;sr=1-44"/>
  </r>
  <r>
    <x v="1253"/>
    <x v="1188"/>
    <x v="1"/>
    <n v="893"/>
    <n v="1052"/>
    <n v="0.15"/>
    <n v="4.3"/>
    <x v="0"/>
    <n v="106"/>
    <n v="111512"/>
    <s v="&gt;500"/>
    <n v="455.79999999999995"/>
    <n v="110.3"/>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1104"/>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1254"/>
    <x v="1189"/>
    <x v="2"/>
    <n v="419"/>
    <n v="999"/>
    <n v="0.57999999999999996"/>
    <n v="4.4000000000000004"/>
    <x v="0"/>
    <n v="227"/>
    <n v="226773"/>
    <s v="&gt;500"/>
    <n v="998.80000000000007"/>
    <n v="231.4"/>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105"/>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55"/>
    <x v="1067"/>
    <x v="1"/>
    <n v="79"/>
    <n v="499"/>
    <n v="0.84"/>
    <n v="4.2"/>
    <x v="0"/>
    <n v="1949"/>
    <n v="972551"/>
    <s v="200–500"/>
    <n v="8185.8"/>
    <n v="1953.2"/>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1007"/>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1256"/>
    <x v="1190"/>
    <x v="2"/>
    <n v="1349"/>
    <n v="2999"/>
    <n v="0.55000000000000004"/>
    <n v="3.8"/>
    <x v="1"/>
    <n v="441"/>
    <n v="1322559"/>
    <s v="&gt;500"/>
    <n v="1675.8"/>
    <n v="444.8"/>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1106"/>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257"/>
    <x v="997"/>
    <x v="0"/>
    <n v="199"/>
    <n v="999"/>
    <n v="0.8"/>
    <n v="3"/>
    <x v="3"/>
    <n v="0"/>
    <n v="0"/>
    <s v="&gt;500"/>
    <n v="0"/>
    <n v="3"/>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x v="1107"/>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1258"/>
    <x v="1191"/>
    <x v="2"/>
    <n v="499"/>
    <n v="799"/>
    <n v="0.38"/>
    <n v="3.6"/>
    <x v="1"/>
    <n v="212"/>
    <n v="169388"/>
    <s v="&gt;500"/>
    <n v="763.2"/>
    <n v="215.6"/>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1108"/>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259"/>
    <x v="1192"/>
    <x v="1"/>
    <n v="12499"/>
    <n v="22990"/>
    <n v="0.46"/>
    <n v="4.3"/>
    <x v="0"/>
    <n v="1611"/>
    <n v="37036890"/>
    <s v="&gt;500"/>
    <n v="6927.2999999999993"/>
    <n v="1615.3"/>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109"/>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
    <s v="https://m.media-amazon.com/images/I/51sUInS8MiL._SY300_SX300_QL70_FMwebp_.jpg"/>
    <s v="https://www.amazon.in/Acer-inches-Ready-Android-AR32AR2841HDSB/dp/B0B9959XF3/ref=sr_1_188?qid=1672909133&amp;s=electronics&amp;sr=1-188"/>
  </r>
  <r>
    <x v="1260"/>
    <x v="1193"/>
    <x v="1"/>
    <n v="35999"/>
    <n v="49990"/>
    <n v="0.28000000000000003"/>
    <n v="4.3"/>
    <x v="0"/>
    <n v="1611"/>
    <n v="80533890"/>
    <s v="&gt;500"/>
    <n v="6927.2999999999993"/>
    <n v="1615.3"/>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109"/>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
    <s v="https://m.media-amazon.com/images/I/51aFoI9nNZL._SY300_SX300_QL70_FMwebp_.jpg"/>
    <s v="https://www.amazon.in/Acer-inches-Ultra-Android-AR55AR2851UDPRO/dp/B0B997FBZT/ref=sr_1_394?qid=1672909144&amp;s=electronics&amp;sr=1-394"/>
  </r>
  <r>
    <x v="1261"/>
    <x v="1194"/>
    <x v="1"/>
    <n v="2599"/>
    <n v="6999"/>
    <n v="0.63"/>
    <n v="4.5"/>
    <x v="0"/>
    <n v="1526"/>
    <n v="10680474"/>
    <s v="&gt;500"/>
    <n v="6867"/>
    <n v="1530.5"/>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1110"/>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
    <s v="https://m.media-amazon.com/images/I/217Lv1D3bHL._SX300_SY300_QL70_ML2_.jpg"/>
    <s v="https://www.amazon.in/Wireless-Generation-Sensitive-Rejection-Compatible/dp/B0B9BD2YL4/ref=sr_1_500?qid=1672895894&amp;s=electronics&amp;sr=1-500"/>
  </r>
  <r>
    <x v="1262"/>
    <x v="1195"/>
    <x v="1"/>
    <n v="1799"/>
    <n v="3999"/>
    <n v="0.55000000000000004"/>
    <n v="4.5999999999999996"/>
    <x v="0"/>
    <n v="245"/>
    <n v="979755"/>
    <s v="&gt;500"/>
    <n v="1127"/>
    <n v="249.6"/>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1111"/>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
    <s v="https://m.media-amazon.com/images/I/41fDM4QUfvL._SX300_SY300_QL70_ML2_.jpg"/>
    <s v="https://www.amazon.in/WeCool-Reinforced-Function-Bluetooth-Compatible/dp/B0B9BXKBC7/ref=sr_1_445?qid=1672895879&amp;s=electronics&amp;sr=1-445"/>
  </r>
  <r>
    <x v="1263"/>
    <x v="1196"/>
    <x v="2"/>
    <n v="1529"/>
    <n v="2999"/>
    <n v="0.49"/>
    <n v="3.3"/>
    <x v="1"/>
    <n v="29"/>
    <n v="86971"/>
    <s v="&gt;500"/>
    <n v="95.699999999999989"/>
    <n v="32.299999999999997"/>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1112"/>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
    <s v="https://m.media-amazon.com/images/I/41C6ocE26pL._SX300_SY300_QL70_FMwebp_.jpg"/>
    <s v="https://www.amazon.in/Eopora-Ceramic-Heating-Bedroom-Electric/dp/B0B9F9PT8R/ref=sr_1_235?qid=1672923603&amp;s=kitchen&amp;sr=1-235"/>
  </r>
  <r>
    <x v="1264"/>
    <x v="1197"/>
    <x v="2"/>
    <n v="498"/>
    <n v="1200"/>
    <n v="0.59"/>
    <n v="3.2"/>
    <x v="1"/>
    <n v="113"/>
    <n v="135600"/>
    <s v="&gt;500"/>
    <n v="361.6"/>
    <n v="116.2"/>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s v="AFCTMQKPVJI6Y2JPIGDKRKIAV43A,AF6XUHN32GSFA7LFG7MHGNXSKBEQ,AE7CCWXTUAVBDTLXQJEP7M5M7FPA,AH6PG4VBSGWZNZWULXHBO772JP6A,AFLHQI5WLHXYFRFITHAHJL5PSDSQ,AGDIZUYGIWBTV55BOB2GOTNY6ZTQ"/>
    <s v="Ashish,Kavita J.,Sundar,Tessy S.,saurabh manro,sreekumar"/>
    <x v="1113"/>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265"/>
    <x v="1198"/>
    <x v="0"/>
    <n v="129"/>
    <n v="999"/>
    <n v="0.87"/>
    <n v="4.2"/>
    <x v="0"/>
    <n v="491"/>
    <n v="490509"/>
    <s v="&gt;500"/>
    <n v="2062.2000000000003"/>
    <n v="495.2"/>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1114"/>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1266"/>
    <x v="1199"/>
    <x v="2"/>
    <n v="2699"/>
    <n v="4700"/>
    <n v="0.43"/>
    <n v="4.2"/>
    <x v="0"/>
    <n v="1296"/>
    <n v="6091200"/>
    <s v="&gt;500"/>
    <n v="5443.2"/>
    <n v="1300.2"/>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1115"/>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267"/>
    <x v="1200"/>
    <x v="2"/>
    <n v="799"/>
    <n v="1699"/>
    <n v="0.53"/>
    <n v="4"/>
    <x v="1"/>
    <n v="97"/>
    <n v="164803"/>
    <s v="&gt;500"/>
    <n v="388"/>
    <n v="101"/>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1116"/>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68"/>
    <x v="1201"/>
    <x v="1"/>
    <n v="37999"/>
    <n v="65000"/>
    <n v="0.42"/>
    <n v="4.3"/>
    <x v="0"/>
    <n v="3587"/>
    <n v="233155000"/>
    <s v="&gt;500"/>
    <n v="15424.099999999999"/>
    <n v="3591.3"/>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
    <s v="AHY6AK5LXBTGXDDXSU57ISMDW55Q,AGULFHMPCHCL32WCIP4GEGWFVZEQ,AFVZXMXYRXVM3VBDLGX45W34GQ4Q,AFT4N4FD4G7EYIOZIYP6KBRGU66A"/>
    <s v="UtdBuzz,Mukund Nagvenkar,S.R K.,Pruthvi Raj Goud"/>
    <x v="1117"/>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
    <s v="https://m.media-amazon.com/images/I/41pdZIhY+gL._SY300_SX300_.jpg"/>
    <s v="https://www.amazon.in/VU-inches-GloLED-Google-55GloLED/dp/B0B9XLX8VR/ref=sr_1_121?qid=1672909130&amp;s=electronics&amp;sr=1-121"/>
  </r>
  <r>
    <x v="1269"/>
    <x v="1202"/>
    <x v="1"/>
    <n v="7999"/>
    <n v="14990"/>
    <n v="0.47"/>
    <n v="4.3"/>
    <x v="0"/>
    <n v="457"/>
    <n v="6850430"/>
    <s v="&gt;500"/>
    <n v="1965.1"/>
    <n v="461.3"/>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1118"/>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
    <s v="https://m.media-amazon.com/images/I/51FicDnawaL._SY300_SX300_QL70_FMwebp_.jpg"/>
    <s v="https://www.amazon.in/Acer-inches-Ready-AR32NSV53HD-Black/dp/B0B9XN9S3W/ref=sr_1_75?qid=1672909128&amp;s=electronics&amp;sr=1-75"/>
  </r>
  <r>
    <x v="1270"/>
    <x v="1203"/>
    <x v="1"/>
    <n v="29990"/>
    <n v="65000"/>
    <n v="0.54"/>
    <n v="4.0999999999999996"/>
    <x v="0"/>
    <n v="211"/>
    <n v="13715000"/>
    <s v="&gt;500"/>
    <n v="865.09999999999991"/>
    <n v="215.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119"/>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
    <s v="https://m.media-amazon.com/images/I/41HhmJpfjNL._SX300_SY300_QL70_FMwebp_.jpg"/>
    <s v="https://www.amazon.in/VU-inches-Premium-Ultra-Smart/dp/B0BB3CBFBM/ref=sr_1_169?qid=1672909133&amp;s=electronics&amp;sr=1-169"/>
  </r>
  <r>
    <x v="1271"/>
    <x v="1204"/>
    <x v="1"/>
    <n v="13999"/>
    <n v="15999"/>
    <n v="0.13"/>
    <n v="3.9"/>
    <x v="1"/>
    <n v="2180"/>
    <n v="34877820"/>
    <s v="&gt;500"/>
    <n v="8502"/>
    <n v="2183.9"/>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1120"/>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1272"/>
    <x v="1205"/>
    <x v="1"/>
    <n v="13999"/>
    <n v="15999"/>
    <n v="0.13"/>
    <n v="3.9"/>
    <x v="1"/>
    <n v="2180"/>
    <n v="34877820"/>
    <s v="&gt;500"/>
    <n v="8502"/>
    <n v="2183.9"/>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1121"/>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1273"/>
    <x v="1206"/>
    <x v="2"/>
    <n v="199"/>
    <n v="699"/>
    <n v="0.72"/>
    <n v="2.9"/>
    <x v="3"/>
    <n v="159"/>
    <n v="111141"/>
    <s v="&gt;500"/>
    <n v="461.09999999999997"/>
    <n v="161.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122"/>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274"/>
    <x v="1207"/>
    <x v="1"/>
    <n v="599"/>
    <n v="1999"/>
    <n v="0.7"/>
    <n v="4.2"/>
    <x v="0"/>
    <n v="47"/>
    <n v="93953"/>
    <s v="&gt;500"/>
    <n v="197.4"/>
    <n v="51.2"/>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1123"/>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1275"/>
    <x v="1208"/>
    <x v="0"/>
    <n v="289"/>
    <n v="999"/>
    <n v="0.71"/>
    <n v="4.0999999999999996"/>
    <x v="0"/>
    <n v="401"/>
    <n v="400599"/>
    <s v="&gt;500"/>
    <n v="1644.1"/>
    <n v="405.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1124"/>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1276"/>
    <x v="1209"/>
    <x v="1"/>
    <n v="6499"/>
    <n v="8999"/>
    <n v="0.28000000000000003"/>
    <n v="4"/>
    <x v="1"/>
    <n v="7807"/>
    <n v="70255193"/>
    <s v="&gt;500"/>
    <n v="31228"/>
    <n v="7811"/>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1125"/>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
    <s v="https://m.media-amazon.com/images/I/41JM3Ra+tiL._SY300_SX300_.jpg"/>
    <s v="https://www.amazon.in/Redmi-Segment-5000mAh-Battery-Leather/dp/B0BBN3WF7V/ref=sr_1_11?qid=1672895748&amp;s=electronics&amp;sr=1-11"/>
  </r>
  <r>
    <x v="1277"/>
    <x v="1210"/>
    <x v="1"/>
    <n v="6499"/>
    <n v="8999"/>
    <n v="0.28000000000000003"/>
    <n v="4"/>
    <x v="1"/>
    <n v="7807"/>
    <n v="70255193"/>
    <s v="&gt;500"/>
    <n v="31228"/>
    <n v="7811"/>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1125"/>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
    <s v="https://m.media-amazon.com/images/I/41Wd9J6nfpL._SX300_SY300_QL70_ML2_.jpg"/>
    <s v="https://www.amazon.in/Redmi-Storage-Segment-5000mAh-Battery/dp/B0BBN4DZBD/ref=sr_1_7?qid=1672895748&amp;s=electronics&amp;sr=1-7"/>
  </r>
  <r>
    <x v="1278"/>
    <x v="1210"/>
    <x v="1"/>
    <n v="6499"/>
    <n v="8999"/>
    <n v="0.28000000000000003"/>
    <n v="4"/>
    <x v="1"/>
    <n v="7807"/>
    <n v="70255193"/>
    <s v="&gt;500"/>
    <n v="31228"/>
    <n v="7811"/>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1125"/>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
    <s v="https://m.media-amazon.com/images/I/41CB1rnC5tL._SX300_SY300_QL70_ML2_.jpg"/>
    <s v="https://www.amazon.in/Redmi-Storage-Segment-5000mAh-Battery/dp/B0BBN56J5H/ref=sr_1_10?qid=1672895748&amp;s=electronics&amp;sr=1-10"/>
  </r>
  <r>
    <x v="1279"/>
    <x v="1211"/>
    <x v="1"/>
    <n v="281"/>
    <n v="1999"/>
    <n v="0.86"/>
    <n v="2.8"/>
    <x v="3"/>
    <n v="87"/>
    <n v="173913"/>
    <s v="&gt;500"/>
    <n v="243.6"/>
    <n v="89.8"/>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1126"/>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1280"/>
    <x v="1212"/>
    <x v="1"/>
    <n v="99"/>
    <n v="999"/>
    <n v="0.9"/>
    <n v="4.4000000000000004"/>
    <x v="0"/>
    <n v="305"/>
    <n v="304695"/>
    <s v="&gt;500"/>
    <n v="1342"/>
    <n v="309.39999999999998"/>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112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1281"/>
    <x v="1213"/>
    <x v="2"/>
    <n v="4899"/>
    <n v="8999"/>
    <n v="0.46"/>
    <n v="4.0999999999999996"/>
    <x v="0"/>
    <n v="297"/>
    <n v="2672703"/>
    <s v="&gt;500"/>
    <n v="1217.6999999999998"/>
    <n v="301.10000000000002"/>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1128"/>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s v="https://m.media-amazon.com/images/W/WEBP_402378-T1/images/I/413b+0JACfL._SX300_SY300_.jpg"/>
    <s v="https://www.amazon.in/Shakti-Technology-S3-Pressure-Cleaning/dp/B0BBWJFK5C/ref=sr_1_439?qid=1672923614&amp;s=kitchen&amp;sr=1-439"/>
  </r>
  <r>
    <x v="1282"/>
    <x v="1214"/>
    <x v="1"/>
    <n v="54990"/>
    <n v="85000"/>
    <n v="0.35"/>
    <n v="4.3"/>
    <x v="0"/>
    <n v="3587"/>
    <n v="304895000"/>
    <s v="&gt;500"/>
    <n v="15424.099999999999"/>
    <n v="3591.3"/>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
    <s v="AHY6AK5LXBTGXDDXSU57ISMDW55Q,AGULFHMPCHCL32WCIP4GEGWFVZEQ,AFVZXMXYRXVM3VBDLGX45W34GQ4Q,AFT4N4FD4G7EYIOZIYP6KBRGU66A"/>
    <s v="UtdBuzz,Mukund Nagvenkar,S.R K.,Pruthvi Raj Goud"/>
    <x v="1117"/>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
    <s v="https://m.media-amazon.com/images/W/WEBP_402378-T2/images/I/41pdZIhY+gL._SY300_SX300_.jpg"/>
    <s v="https://www.amazon.in/VU-inches-GloLED-Google-65GloLED/dp/B0BC8BQ432/ref=sr_1_302?qid=1672909139&amp;s=electronics&amp;sr=1-302"/>
  </r>
  <r>
    <x v="1283"/>
    <x v="1215"/>
    <x v="1"/>
    <n v="18999"/>
    <n v="24990"/>
    <n v="0.24"/>
    <n v="4.3"/>
    <x v="0"/>
    <n v="4702"/>
    <n v="117502980"/>
    <s v="&gt;500"/>
    <n v="20218.599999999999"/>
    <n v="4706.3"/>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1024"/>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s v="https://m.media-amazon.com/images/W/WEBP_402378-T1/images/I/515t5K7hdqL._SY300_SX300_QL70_FMwebp_.jpg"/>
    <s v="https://www.amazon.in/Acer-inches-Android-Smart-AR40AR2841FDFL/dp/B0BC9BW512/ref=sr_1_367?qid=1672909143&amp;s=electronics&amp;sr=1-367"/>
  </r>
  <r>
    <x v="1284"/>
    <x v="1216"/>
    <x v="2"/>
    <n v="3599"/>
    <n v="7290"/>
    <n v="0.51"/>
    <n v="3.9"/>
    <x v="1"/>
    <n v="942"/>
    <n v="6867180"/>
    <s v="&gt;500"/>
    <n v="3673.7999999999997"/>
    <n v="945.9"/>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1129"/>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
    <s v="https://m.media-amazon.com/images/W/WEBP_402378-T1/images/I/31i-KNZeKML._SX300_SY300_QL70_FMwebp_.jpg"/>
    <s v="https://www.amazon.in/Hindware-Atlantic-Instant-Heating-Stainless/dp/B0BCKJJN8R/ref=sr_1_275?qid=1672923606&amp;s=kitchen&amp;sr=1-275"/>
  </r>
  <r>
    <x v="1285"/>
    <x v="1217"/>
    <x v="1"/>
    <n v="547"/>
    <n v="2999"/>
    <n v="0.82"/>
    <n v="4.3"/>
    <x v="0"/>
    <n v="407"/>
    <n v="1220593"/>
    <s v="&gt;500"/>
    <n v="1750.1"/>
    <n v="411.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1130"/>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1286"/>
    <x v="1218"/>
    <x v="0"/>
    <n v="499"/>
    <n v="1299"/>
    <n v="0.62"/>
    <n v="4.5"/>
    <x v="0"/>
    <n v="434"/>
    <n v="563766"/>
    <s v="&gt;500"/>
    <n v="1953"/>
    <n v="438.5"/>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1131"/>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1287"/>
    <x v="1219"/>
    <x v="2"/>
    <n v="8499"/>
    <n v="16490"/>
    <n v="0.48"/>
    <n v="4.3"/>
    <x v="0"/>
    <n v="97"/>
    <n v="1599530"/>
    <s v="&gt;500"/>
    <n v="417.09999999999997"/>
    <n v="101.3"/>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1132"/>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
    <s v="https://m.media-amazon.com/images/I/319t03ZuOML._SX300_SY300_QL70_FMwebp_.jpg"/>
    <s v="https://www.amazon.in/Livpure-Glo-Star-RO-Mineraliser/dp/B0BCYQY9X5/ref=sr_1_318?qid=1672923609&amp;s=kitchen&amp;sr=1-318"/>
  </r>
  <r>
    <x v="1288"/>
    <x v="1220"/>
    <x v="1"/>
    <n v="1434"/>
    <n v="3999"/>
    <n v="0.64"/>
    <n v="4"/>
    <x v="1"/>
    <n v="32"/>
    <n v="127968"/>
    <s v="&gt;500"/>
    <n v="128"/>
    <n v="36"/>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113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1289"/>
    <x v="1221"/>
    <x v="1"/>
    <n v="12999"/>
    <n v="13499"/>
    <n v="0.04"/>
    <n v="4.0999999999999996"/>
    <x v="0"/>
    <n v="56098"/>
    <n v="757266902"/>
    <s v="&gt;500"/>
    <n v="230001.8"/>
    <n v="56102.1"/>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1134"/>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
    <s v="https://m.media-amazon.com/images/I/41jna+YGP+L._SY300_SX300_.jpg"/>
    <s v="https://www.amazon.in/Samsung-Galaxy-Prime-Light-Blue/dp/B0BD3T6Z1D/ref=sr_1_193?qid=1672895806&amp;s=electronics&amp;sr=1-193"/>
  </r>
  <r>
    <x v="1290"/>
    <x v="1222"/>
    <x v="1"/>
    <n v="4999"/>
    <n v="6999"/>
    <n v="0.28999999999999998"/>
    <n v="3.8"/>
    <x v="1"/>
    <n v="758"/>
    <n v="5305242"/>
    <s v="&gt;500"/>
    <n v="2880.4"/>
    <n v="761.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1135"/>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
    <s v="https://m.media-amazon.com/images/I/31OgHTags6L._SX300_SY300_QL70_ML2_.jpg"/>
    <s v="https://www.amazon.in/OnePlus-Display-Refresh-Multiple-Midnight/dp/B0BD92GDQH/ref=sr_1_231?qid=1672895814&amp;s=electronics&amp;sr=1-231"/>
  </r>
  <r>
    <x v="1291"/>
    <x v="1223"/>
    <x v="2"/>
    <n v="899"/>
    <n v="1990"/>
    <n v="0.55000000000000004"/>
    <n v="4.0999999999999996"/>
    <x v="0"/>
    <n v="185"/>
    <n v="368150"/>
    <s v="&gt;500"/>
    <n v="758.49999999999989"/>
    <n v="189.1"/>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1136"/>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292"/>
    <x v="1224"/>
    <x v="1"/>
    <n v="569"/>
    <n v="1000"/>
    <n v="0.43"/>
    <n v="4.4000000000000004"/>
    <x v="0"/>
    <n v="67259"/>
    <n v="67259000"/>
    <s v="&gt;500"/>
    <n v="295939.60000000003"/>
    <n v="67263.399999999994"/>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62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1293"/>
    <x v="1225"/>
    <x v="0"/>
    <n v="199"/>
    <n v="999"/>
    <n v="0.8"/>
    <n v="4.2"/>
    <x v="0"/>
    <n v="362"/>
    <n v="361638"/>
    <s v="&gt;500"/>
    <n v="1520.4"/>
    <n v="36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1137"/>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
    <s v="https://m.media-amazon.com/images/W/WEBP_402378-T1/images/I/41xQ7QVZMSL._SY300_SX300_QL70_FMwebp_.jpg"/>
    <s v="https://www.amazon.in/Lapster-Caddy-Optical-Drive-Laptop/dp/B0BDS8MY8J/ref=sr_1_306?qid=1672903010&amp;s=computers&amp;sr=1-306"/>
  </r>
  <r>
    <x v="1294"/>
    <x v="1224"/>
    <x v="1"/>
    <n v="959"/>
    <n v="1800"/>
    <n v="0.47"/>
    <n v="4.4000000000000004"/>
    <x v="0"/>
    <n v="67259"/>
    <n v="121066200"/>
    <s v="&gt;500"/>
    <n v="295939.60000000003"/>
    <n v="67263.399999999994"/>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62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1295"/>
    <x v="1224"/>
    <x v="1"/>
    <n v="1989"/>
    <n v="3500"/>
    <n v="0.43"/>
    <n v="4.4000000000000004"/>
    <x v="0"/>
    <n v="67260"/>
    <n v="235410000"/>
    <s v="&gt;500"/>
    <n v="295944"/>
    <n v="67264.399999999994"/>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62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1296"/>
    <x v="1226"/>
    <x v="2"/>
    <n v="1199"/>
    <n v="2990"/>
    <n v="0.6"/>
    <n v="3.8"/>
    <x v="1"/>
    <n v="133"/>
    <n v="397670"/>
    <s v="&gt;500"/>
    <n v="505.4"/>
    <n v="136.80000000000001"/>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1138"/>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297"/>
    <x v="1227"/>
    <x v="1"/>
    <n v="1799"/>
    <n v="19999"/>
    <n v="0.91"/>
    <n v="4.2"/>
    <x v="0"/>
    <n v="13937"/>
    <n v="278726063"/>
    <s v="&gt;500"/>
    <n v="58535.4"/>
    <n v="13941.2"/>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113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
    <s v="https://m.media-amazon.com/images/I/410VGCE+q2L._SY300_SX300_.jpg"/>
    <s v="https://www.amazon.in/Fire-Boltt-Bluetooth-Calling-Assistance-Resolution/dp/B0BF4YBLPX/ref=sr_1_41?qid=1672895755&amp;s=electronics&amp;sr=1-41"/>
  </r>
  <r>
    <x v="1298"/>
    <x v="1227"/>
    <x v="1"/>
    <n v="1799"/>
    <n v="19999"/>
    <n v="0.91"/>
    <n v="4.2"/>
    <x v="0"/>
    <n v="13937"/>
    <n v="278726063"/>
    <s v="&gt;500"/>
    <n v="58535.4"/>
    <n v="13941.2"/>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113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
    <s v="https://m.media-amazon.com/images/I/41mzbWC6AkL._SX300_SY300_QL70_ML2_.jpg"/>
    <s v="https://www.amazon.in/Fire-Boltt-Bluetooth-Calling-Assistance-Resolution/dp/B0BF54972T/ref=sr_1_33?qid=1672895755&amp;s=electronics&amp;sr=1-33"/>
  </r>
  <r>
    <x v="1299"/>
    <x v="1227"/>
    <x v="1"/>
    <n v="1799"/>
    <n v="19999"/>
    <n v="0.91"/>
    <n v="4.2"/>
    <x v="0"/>
    <n v="13937"/>
    <n v="278726063"/>
    <s v="&gt;500"/>
    <n v="58535.4"/>
    <n v="13941.2"/>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113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
    <s v="https://m.media-amazon.com/images/I/41Fq27ZjJfL._SX300_SY300_QL70_ML2_.jpg"/>
    <s v="https://www.amazon.in/Fire-Boltt-Bluetooth-Calling-Assistance-Resolution/dp/B0BF54LXW6/ref=sr_1_49?qid=1672895762&amp;s=electronics&amp;sr=1-49"/>
  </r>
  <r>
    <x v="1300"/>
    <x v="1227"/>
    <x v="1"/>
    <n v="1799"/>
    <n v="19999"/>
    <n v="0.91"/>
    <n v="4.2"/>
    <x v="0"/>
    <n v="13937"/>
    <n v="278726063"/>
    <s v="&gt;500"/>
    <n v="58535.4"/>
    <n v="13941.2"/>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113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
    <s v="https://m.media-amazon.com/images/I/41ivjqdXb0L._SX300_SY300_QL70_ML2_.jpg"/>
    <s v="https://www.amazon.in/Fire-Boltt-Bluetooth-Calling-Assistance-Resolution/dp/B0BF563HB4/ref=sr_1_37?qid=1672895755&amp;s=electronics&amp;sr=1-37"/>
  </r>
  <r>
    <x v="1301"/>
    <x v="1227"/>
    <x v="1"/>
    <n v="1799"/>
    <n v="19999"/>
    <n v="0.91"/>
    <n v="4.2"/>
    <x v="0"/>
    <n v="13937"/>
    <n v="278726063"/>
    <s v="&gt;500"/>
    <n v="58535.4"/>
    <n v="13941.2"/>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113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
    <s v="https://m.media-amazon.com/images/I/41WCgGbvwhL._SX300_SY300_QL70_ML2_.jpg"/>
    <s v="https://www.amazon.in/Fire-Boltt-Bluetooth-Calling-Assistance-Resolution/dp/B0BF57RN3K/ref=sr_1_1?qid=1672895748&amp;s=electronics&amp;sr=1-1"/>
  </r>
  <r>
    <x v="1302"/>
    <x v="1228"/>
    <x v="2"/>
    <n v="669"/>
    <n v="1499"/>
    <n v="0.55000000000000004"/>
    <n v="2.2999999999999998"/>
    <x v="3"/>
    <n v="13"/>
    <n v="19487"/>
    <s v="&gt;500"/>
    <n v="29.9"/>
    <n v="15.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
    <s v="AHRDA66XO63XYCBZJMW4EUJN3BFQ,AELE2SOO7LBNHXU7UK5F7TGQHA6Q,AHAVCLRCPYO2MFYPTURF33N7XH5A,AE762UDUDQPW4R4QHHTIL7TPTJUA,AEGZSJIUSKF2EKIKGLNKY2CU6WXA"/>
    <s v="Manya,Been,Podili Parasuram,Rejoy Jacob,Priya"/>
    <x v="114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303"/>
    <x v="1229"/>
    <x v="0"/>
    <n v="199"/>
    <n v="349"/>
    <n v="0.43"/>
    <n v="4.0999999999999996"/>
    <x v="0"/>
    <n v="314"/>
    <n v="109586"/>
    <s v="200–500"/>
    <n v="1287.3999999999999"/>
    <n v="318.10000000000002"/>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1141"/>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1304"/>
    <x v="1230"/>
    <x v="0"/>
    <n v="499"/>
    <n v="775"/>
    <n v="0.36"/>
    <n v="4.3"/>
    <x v="0"/>
    <n v="74"/>
    <n v="57350"/>
    <s v="&gt;500"/>
    <n v="318.2"/>
    <n v="78.3"/>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1142"/>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1305"/>
    <x v="1231"/>
    <x v="2"/>
    <n v="1099"/>
    <n v="2400"/>
    <n v="0.54"/>
    <n v="3.8"/>
    <x v="1"/>
    <n v="4"/>
    <n v="9600"/>
    <s v="&gt;500"/>
    <n v="15.2"/>
    <n v="7.8"/>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1143"/>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1306"/>
    <x v="1232"/>
    <x v="1"/>
    <n v="4499"/>
    <n v="7999"/>
    <n v="0.44"/>
    <n v="3.5"/>
    <x v="1"/>
    <n v="37"/>
    <n v="295963"/>
    <s v="&gt;500"/>
    <n v="129.5"/>
    <n v="40.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1144"/>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1307"/>
    <x v="1233"/>
    <x v="2"/>
    <n v="499"/>
    <n v="1299"/>
    <n v="0.62"/>
    <n v="3.9"/>
    <x v="1"/>
    <n v="65"/>
    <n v="84435"/>
    <s v="&gt;500"/>
    <n v="253.5"/>
    <n v="68.900000000000006"/>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1145"/>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308"/>
    <x v="1234"/>
    <x v="0"/>
    <n v="398"/>
    <n v="1949"/>
    <n v="0.8"/>
    <n v="4"/>
    <x v="1"/>
    <n v="75"/>
    <n v="146175"/>
    <s v="&gt;500"/>
    <n v="300"/>
    <n v="79"/>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1146"/>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1309"/>
    <x v="1235"/>
    <x v="0"/>
    <n v="1149"/>
    <n v="1499"/>
    <n v="0.23"/>
    <n v="4.0999999999999996"/>
    <x v="0"/>
    <n v="10443"/>
    <n v="15654057"/>
    <s v="&gt;500"/>
    <n v="42816.299999999996"/>
    <n v="10447.1"/>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1147"/>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
    <s v="https://m.media-amazon.com/images/I/41bX3o-ZHqL._SX300_SY300_QL70_FMwebp_.jpg"/>
    <s v="https://www.amazon.in/Portronics-Multimedia-Wireless-Keyboard-Technology/dp/B0BHYJ8CVF/ref=sr_1_336?qid=1672903011&amp;s=computers&amp;sr=1-336"/>
  </r>
  <r>
    <x v="1310"/>
    <x v="1236"/>
    <x v="2"/>
    <n v="193"/>
    <n v="399"/>
    <n v="0.52"/>
    <n v="3.6"/>
    <x v="1"/>
    <n v="37"/>
    <n v="14763"/>
    <s v="200–500"/>
    <n v="133.20000000000002"/>
    <n v="40.6"/>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148"/>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311"/>
    <x v="1237"/>
    <x v="1"/>
    <n v="1499"/>
    <n v="3999"/>
    <n v="0.63"/>
    <n v="3.7"/>
    <x v="1"/>
    <n v="37"/>
    <n v="147963"/>
    <s v="&gt;500"/>
    <n v="136.9"/>
    <n v="40.70000000000000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1149"/>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312"/>
    <x v="1238"/>
    <x v="2"/>
    <n v="4999"/>
    <n v="24999"/>
    <n v="0.8"/>
    <n v="4.5"/>
    <x v="0"/>
    <n v="287"/>
    <n v="7174713"/>
    <s v="&gt;500"/>
    <n v="1291.5"/>
    <n v="291.5"/>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150"/>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s v="https://m.media-amazon.com/images/W/WEBP_402378-T2/images/I/41NSz+RdSoL._SX342_SY445_.jpg"/>
    <s v="https://www.amazon.in/Aquadpure-Copper-RO-Automatic-Controller/dp/B0BJ6P3LSK/ref=sr_1_453?qid=1672923614&amp;s=kitchen&amp;sr=1-453"/>
  </r>
  <r>
    <x v="1313"/>
    <x v="1239"/>
    <x v="2"/>
    <n v="4999"/>
    <n v="24999"/>
    <n v="0.8"/>
    <n v="4.5999999999999996"/>
    <x v="0"/>
    <n v="124"/>
    <n v="3099876"/>
    <s v="&gt;500"/>
    <n v="570.4"/>
    <n v="128.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115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314"/>
    <x v="1240"/>
    <x v="2"/>
    <n v="899"/>
    <n v="1999"/>
    <n v="0.55000000000000004"/>
    <n v="4.2"/>
    <x v="0"/>
    <n v="39"/>
    <n v="77961"/>
    <s v="&gt;500"/>
    <n v="163.80000000000001"/>
    <n v="43.2"/>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1152"/>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15"/>
    <x v="1241"/>
    <x v="2"/>
    <n v="678"/>
    <n v="1499"/>
    <n v="0.55000000000000004"/>
    <n v="4.2"/>
    <x v="0"/>
    <n v="900"/>
    <n v="1349100"/>
    <s v="&gt;500"/>
    <n v="3780"/>
    <n v="904.2"/>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1153"/>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1316"/>
    <x v="1242"/>
    <x v="2"/>
    <n v="1601"/>
    <n v="3890"/>
    <n v="0.59"/>
    <n v="4.2"/>
    <x v="0"/>
    <n v="156"/>
    <n v="606840"/>
    <s v="&gt;500"/>
    <n v="655.20000000000005"/>
    <n v="160.19999999999999"/>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1154"/>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7"/>
    <x v="1243"/>
    <x v="2"/>
    <n v="649"/>
    <n v="999"/>
    <n v="0.35"/>
    <n v="3.6"/>
    <x v="1"/>
    <n v="4"/>
    <n v="3996"/>
    <s v="&gt;500"/>
    <n v="14.4"/>
    <n v="7.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
    <s v="AH7CVQ6755UNVDKSBS2CKWMHOCZQ,AFMAYVBVIPFZYBTDGWSRCTASMZ2Q"/>
    <s v="Dinesh,Anshika"/>
    <x v="1155"/>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318"/>
    <x v="1244"/>
    <x v="2"/>
    <n v="499"/>
    <n v="1299"/>
    <n v="0.62"/>
    <n v="4.7"/>
    <x v="0"/>
    <n v="54"/>
    <n v="70146"/>
    <s v="&gt;500"/>
    <n v="253.8"/>
    <n v="58.7"/>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1156"/>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
    <s v="https://m.media-amazon.com/images/I/41714O1hnmS._SY300_SX300_QL70_FMwebp_.jpg"/>
    <s v="https://www.amazon.in/Zuvexa-Rechargeable-Electric-Foam-Maker/dp/B0BLC2BYPX/ref=sr_1_243?qid=1672923603&amp;s=kitchen&amp;sr=1-243"/>
  </r>
  <r>
    <x v="1319"/>
    <x v="1245"/>
    <x v="1"/>
    <n v="6490"/>
    <n v="9990"/>
    <n v="0.35"/>
    <n v="4"/>
    <x v="1"/>
    <n v="27"/>
    <n v="269730"/>
    <s v="&gt;500"/>
    <n v="108"/>
    <n v="31"/>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157"/>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1320"/>
    <x v="1246"/>
    <x v="2"/>
    <n v="699"/>
    <n v="1599"/>
    <n v="0.56000000000000005"/>
    <n v="4.7"/>
    <x v="0"/>
    <n v="1729"/>
    <n v="2764671"/>
    <s v="&gt;500"/>
    <n v="8126.3"/>
    <n v="1733.7"/>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1158"/>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321"/>
    <x v="1247"/>
    <x v="2"/>
    <n v="699"/>
    <n v="1599"/>
    <n v="0.56000000000000005"/>
    <n v="4.7"/>
    <x v="0"/>
    <n v="2300"/>
    <n v="3677700"/>
    <s v="&gt;500"/>
    <n v="10810"/>
    <n v="2304.6999999999998"/>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1159"/>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322"/>
    <x v="1248"/>
    <x v="2"/>
    <n v="199"/>
    <n v="499"/>
    <n v="0.6"/>
    <n v="3.3"/>
    <x v="1"/>
    <n v="12"/>
    <n v="5988"/>
    <s v="200–500"/>
    <n v="39.599999999999994"/>
    <n v="15.3"/>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1160"/>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323"/>
    <x v="1249"/>
    <x v="1"/>
    <n v="9499"/>
    <n v="11999"/>
    <n v="0.21"/>
    <n v="4.2"/>
    <x v="0"/>
    <n v="284"/>
    <n v="3407716"/>
    <s v="&gt;500"/>
    <n v="1192.8"/>
    <n v="288.2"/>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1161"/>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s v="https://m.media-amazon.com/images/I/41IcuNkyrdL._SX300_SY300_QL70_ML2_.jpg"/>
    <s v="https://www.amazon.in/Samsung-Galaxy-Storage-MediaTek-Battery/dp/B0BMGB2TPR/ref=sr_1_23?qid=1672895748&amp;s=electronics&amp;sr=1-23"/>
  </r>
  <r>
    <x v="1324"/>
    <x v="1249"/>
    <x v="1"/>
    <n v="9499"/>
    <n v="11999"/>
    <n v="0.21"/>
    <n v="4.2"/>
    <x v="0"/>
    <n v="284"/>
    <n v="3407716"/>
    <s v="&gt;500"/>
    <n v="1192.8"/>
    <n v="288.2"/>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1161"/>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s v="https://m.media-amazon.com/images/I/41kg-+XWoxL._SY300_SX300_.jpg"/>
    <s v="https://www.amazon.in/Samsung-Galaxy-Storage-MediaTek-Battery/dp/B0BMGB3CH9/ref=sr_1_17?qid=1672895748&amp;s=electronics&amp;sr=1-17"/>
  </r>
  <r>
    <x v="1325"/>
    <x v="1249"/>
    <x v="1"/>
    <n v="10499"/>
    <n v="13499"/>
    <n v="0.22"/>
    <n v="4.2"/>
    <x v="0"/>
    <n v="284"/>
    <n v="3833716"/>
    <s v="&gt;500"/>
    <n v="1192.8"/>
    <n v="288.2"/>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1161"/>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s v="https://m.media-amazon.com/images/I/41kg-+XWoxL._SY300_SX300_.jpg"/>
    <s v="https://www.amazon.in/Samsung-Galaxy-Storage-MediaTek-Battery/dp/B0BMGG6NKT/ref=sr_1_140?qid=1672895784&amp;s=electronics&amp;sr=1-140"/>
  </r>
  <r>
    <x v="1326"/>
    <x v="1250"/>
    <x v="1"/>
    <n v="249"/>
    <n v="999"/>
    <n v="0.75"/>
    <n v="4.5"/>
    <x v="0"/>
    <n v="38"/>
    <n v="37962"/>
    <s v="&gt;500"/>
    <n v="171"/>
    <n v="42.5"/>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1162"/>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1327"/>
    <x v="1251"/>
    <x v="2"/>
    <n v="784"/>
    <n v="1599"/>
    <n v="0.51"/>
    <n v="4.5"/>
    <x v="0"/>
    <n v="11"/>
    <n v="17589"/>
    <s v="&gt;500"/>
    <n v="49.5"/>
    <n v="15.5"/>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1163"/>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328"/>
    <x v="1252"/>
    <x v="1"/>
    <n v="1999"/>
    <n v="8499"/>
    <n v="0.76"/>
    <n v="4.3"/>
    <x v="0"/>
    <n v="240"/>
    <n v="2039760"/>
    <s v="&gt;500"/>
    <n v="1032"/>
    <n v="244.3"/>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1164"/>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1329"/>
    <x v="1253"/>
    <x v="0"/>
    <n v="199"/>
    <n v="999"/>
    <n v="0.8"/>
    <n v="4.5"/>
    <x v="0"/>
    <n v="127"/>
    <n v="126873"/>
    <s v="&gt;500"/>
    <n v="571.5"/>
    <n v="131.5"/>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1165"/>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1330"/>
    <x v="1254"/>
    <x v="2"/>
    <n v="899"/>
    <n v="1599"/>
    <n v="0.44"/>
    <n v="3.4"/>
    <x v="1"/>
    <n v="15"/>
    <n v="23985"/>
    <s v="&gt;500"/>
    <n v="51"/>
    <n v="18.399999999999999"/>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1166"/>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331"/>
    <x v="1255"/>
    <x v="2"/>
    <n v="469"/>
    <n v="1599"/>
    <n v="0.71"/>
    <n v="3.7"/>
    <x v="1"/>
    <n v="6"/>
    <n v="9594"/>
    <s v="&gt;500"/>
    <n v="22.200000000000003"/>
    <n v="9.6999999999999993"/>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s v="AFR3CAZ3QN2PEXO45OEKQQ2YJPTA,AEAUTGCUVV2HSOOAJL6YMN7HG4OQ"/>
    <s v="Anjali,Zafirah k."/>
    <x v="1167"/>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332"/>
    <x v="1256"/>
    <x v="2"/>
    <n v="499"/>
    <n v="999"/>
    <n v="0.5"/>
    <n v="4.5999999999999996"/>
    <x v="0"/>
    <n v="79"/>
    <n v="78921"/>
    <s v="&gt;500"/>
    <n v="363.4"/>
    <n v="83.6"/>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1168"/>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
    <s v="https://m.media-amazon.com/images/W/WEBP_402378-T2/images/I/51qZekzGLxL._SX300_SY300_QL70_FMwebp_.jpg"/>
    <s v="https://www.amazon.in/VRPRIME-Remover-Reusable-Easy-Tear-Furniture/dp/B0BN6M3TCM/ref=sr_1_230?qid=1672923603&amp;s=kitchen&amp;sr=1-230"/>
  </r>
  <r>
    <x v="1333"/>
    <x v="1257"/>
    <x v="1"/>
    <n v="13990"/>
    <n v="28900"/>
    <n v="0.52"/>
    <n v="4.5"/>
    <x v="0"/>
    <n v="7"/>
    <n v="202300"/>
    <s v="&gt;500"/>
    <n v="31.5"/>
    <n v="11.5"/>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
    <s v="AGJUSTWREQRCTY3KJHDL6I2MZDTA,AEHIS3XIFCPQPLDPWVW2LYQDI5FA,AE4QKV65VW3ZO4ZOHL6GVNGFQ53Q,AHPJLEHK52YTIPKAN63FJGMGACEA"/>
    <s v="Chandrabose C,parveen,Sid,*"/>
    <x v="1169"/>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1334"/>
    <x v="1258"/>
    <x v="2"/>
    <n v="499"/>
    <n v="2199"/>
    <n v="0.77"/>
    <n v="2.8"/>
    <x v="3"/>
    <n v="109"/>
    <n v="239691"/>
    <s v="&gt;500"/>
    <n v="305.2"/>
    <n v="111.8"/>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1170"/>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
    <s v="https://m.media-amazon.com/images/I/51pFS9lDzML._SY300_SX300_QL70_FMwebp_.jpg"/>
    <s v="https://www.amazon.in/MR-BRAND-Portable-Electric-Rechargeable/dp/B0BNDGL26T/ref=sr_1_302?qid=1672923607&amp;s=kitchen&amp;sr=1-302"/>
  </r>
  <r>
    <x v="1335"/>
    <x v="1259"/>
    <x v="2"/>
    <n v="185"/>
    <n v="599"/>
    <n v="0.69"/>
    <n v="3.9"/>
    <x v="1"/>
    <n v="1306"/>
    <n v="782294"/>
    <s v="&gt;500"/>
    <n v="5093.3999999999996"/>
    <n v="1309.900000000000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1171"/>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
    <s v="https://m.media-amazon.com/images/I/41asnfU59KL._SY445_SX342_QL70_FMwebp_.jpg"/>
    <s v="https://www.amazon.in/IONIX-Tap-filter-Multilayer-Filter-Pack/dp/B0BNDRK886/ref=sr_1_399?qid=1672923612&amp;s=kitchen&amp;sr=1-399"/>
  </r>
  <r>
    <x v="1336"/>
    <x v="1260"/>
    <x v="2"/>
    <n v="929"/>
    <n v="2199"/>
    <n v="0.57999999999999996"/>
    <n v="3.7"/>
    <x v="1"/>
    <n v="4"/>
    <n v="8796"/>
    <s v="&gt;500"/>
    <n v="14.8"/>
    <n v="7.7"/>
    <s v="Power Consumed: 800 W"/>
    <s v="AFVRAZD6HB5ALMMLJRZYAA45RKFQ,AGUO5ELH4U5ORQ4F4NYJQNZNTX3A,AEKTWPXEMR5QE53HL2AV2SVFK2SQ"/>
    <s v="Amit,Chahat Goyal,Gurpiyar Singh"/>
    <x v="1172"/>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337"/>
    <x v="706"/>
    <x v="2"/>
    <n v="499"/>
    <n v="2199"/>
    <n v="0.77"/>
    <n v="3.7"/>
    <x v="1"/>
    <n v="53"/>
    <n v="116547"/>
    <s v="&gt;500"/>
    <n v="196.10000000000002"/>
    <n v="56.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1173"/>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338"/>
    <x v="1261"/>
    <x v="1"/>
    <n v="2999"/>
    <n v="7990"/>
    <n v="0.62"/>
    <n v="4.0999999999999996"/>
    <x v="0"/>
    <n v="154"/>
    <n v="1230460"/>
    <s v="&gt;500"/>
    <n v="631.4"/>
    <n v="158.1"/>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1174"/>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
    <s v="https://m.media-amazon.com/images/I/41fXq5ZKACL._SX300_SY300_QL70_ML2_.jpg"/>
    <s v="https://www.amazon.in/boAt-Launched-Ultra-Seamless-Personalization-Charcoal/dp/B0BNV7JM5Y/ref=sr_1_133?qid=1672895784&amp;s=electronics&amp;sr=1-133"/>
  </r>
  <r>
    <x v="1339"/>
    <x v="1262"/>
    <x v="1"/>
    <n v="2499"/>
    <n v="7990"/>
    <n v="0.69"/>
    <n v="4.0999999999999996"/>
    <x v="0"/>
    <n v="154"/>
    <n v="1230460"/>
    <s v="&gt;500"/>
    <n v="631.4"/>
    <n v="158.1"/>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1174"/>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
    <s v="https://m.media-amazon.com/images/I/41LDspRanIL._SX300_SY300_QL70_ML2_.jpg"/>
    <s v="https://www.amazon.in/boAt-Launched-Electra-Ultra-Seamless-Personalization/dp/B0BNVBJW2S/ref=sr_1_259?qid=1672895821&amp;s=electronics&amp;sr=1-259"/>
  </r>
  <r>
    <x v="1340"/>
    <x v="1263"/>
    <x v="1"/>
    <n v="2999"/>
    <n v="11999"/>
    <n v="0.75"/>
    <n v="4.4000000000000004"/>
    <x v="0"/>
    <n v="768"/>
    <n v="9215232"/>
    <s v="&gt;500"/>
    <n v="3379.2000000000003"/>
    <n v="772.4"/>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1175"/>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s v="https://m.media-amazon.com/images/I/41vQwUamFcL._SX300_SY300_QL70_ML2_.jpg"/>
    <s v="https://www.amazon.in/Fire-Boltt-Bluetooth-Calling-Interactions-Speaker/dp/B0BNXFDTZ2/ref=sr_1_486?qid=1672895894&amp;s=electronics&amp;sr=1-486"/>
  </r>
  <r>
    <x v="1341"/>
    <x v="1264"/>
    <x v="1"/>
    <n v="3999"/>
    <n v="9999"/>
    <n v="0.6"/>
    <n v="4.4000000000000004"/>
    <x v="0"/>
    <n v="73"/>
    <n v="729927"/>
    <s v="&gt;500"/>
    <n v="321.20000000000005"/>
    <n v="77.400000000000006"/>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1176"/>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
    <s v="https://m.media-amazon.com/images/I/51vHAEYKeWL._SX300_SY300_QL70_ML2_.jpg"/>
    <s v="https://www.amazon.in/Fire-Boltt-Gladiator-Bluetooth-Assistant-Interactions/dp/B0BP18W8TM/ref=sr_1_71?qid=1672895762&amp;s=electronics&amp;sr=1-71"/>
  </r>
  <r>
    <x v="1342"/>
    <x v="1265"/>
    <x v="0"/>
    <n v="399"/>
    <n v="1999"/>
    <n v="0.8"/>
    <n v="5"/>
    <x v="0"/>
    <n v="5"/>
    <n v="9995"/>
    <s v="&gt;500"/>
    <n v="25"/>
    <n v="10"/>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1177"/>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343"/>
    <x v="1266"/>
    <x v="2"/>
    <n v="1499"/>
    <n v="3500"/>
    <n v="0.56999999999999995"/>
    <n v="4.7"/>
    <x v="0"/>
    <n v="2591"/>
    <n v="9068500"/>
    <s v="&gt;500"/>
    <n v="12177.7"/>
    <n v="2595.6999999999998"/>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1178"/>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344"/>
    <x v="1267"/>
    <x v="2"/>
    <n v="799"/>
    <n v="1199"/>
    <n v="0.33"/>
    <n v="4.4000000000000004"/>
    <x v="0"/>
    <n v="17"/>
    <n v="20383"/>
    <s v="&gt;500"/>
    <n v="74.800000000000011"/>
    <n v="21.4"/>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1179"/>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45"/>
    <x v="1268"/>
    <x v="2"/>
    <n v="799"/>
    <n v="1989"/>
    <n v="0.6"/>
    <n v="4.3"/>
    <x v="0"/>
    <n v="70"/>
    <n v="139230"/>
    <s v="&gt;500"/>
    <n v="301"/>
    <n v="74.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1180"/>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1346"/>
    <x v="1269"/>
    <x v="2"/>
    <n v="259"/>
    <n v="999"/>
    <n v="0.74"/>
    <n v="4"/>
    <x v="1"/>
    <n v="43"/>
    <n v="42957"/>
    <s v="&gt;500"/>
    <n v="172"/>
    <n v="4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1181"/>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347"/>
    <x v="1270"/>
    <x v="2"/>
    <n v="1299"/>
    <n v="2495"/>
    <n v="0.48"/>
    <n v="2"/>
    <x v="4"/>
    <n v="2"/>
    <n v="4990"/>
    <s v="&gt;500"/>
    <n v="4"/>
    <n v="4"/>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1182"/>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348"/>
    <x v="1271"/>
    <x v="2"/>
    <n v="279"/>
    <n v="499"/>
    <n v="0.44"/>
    <n v="4.8"/>
    <x v="0"/>
    <n v="28"/>
    <n v="13972"/>
    <s v="200–500"/>
    <n v="134.4"/>
    <n v="32.799999999999997"/>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1183"/>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
    <s v="https://m.media-amazon.com/images/W/WEBP_402378-T2/images/I/41t3WVUlRmL._SX300_SY300_QL70_FMwebp_.jpg"/>
    <s v="https://www.amazon.in/Oratech-electric-cappuccino-Mocktail-Multicolour/dp/B0BQ3K23Y1/ref=sr_1_216?qid=1672923601&amp;s=kitchen&amp;sr=1-216"/>
  </r>
  <r>
    <x v="1349"/>
    <x v="1272"/>
    <x v="0"/>
    <n v="249"/>
    <n v="999"/>
    <n v="0.75"/>
    <n v="5"/>
    <x v="0"/>
    <n v="0"/>
    <n v="0"/>
    <s v="&gt;500"/>
    <n v="0"/>
    <n v="5"/>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
    <s v="AGJC5O5H5BBXWUV7WRIEIOOR3TVQ"/>
    <s v="Abdul Gafur"/>
    <x v="1184"/>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1350"/>
    <x v="1273"/>
    <x v="2"/>
    <n v="1439"/>
    <n v="1999"/>
    <n v="0.28000000000000003"/>
    <n v="4.8"/>
    <x v="0"/>
    <n v="53803"/>
    <n v="107552197"/>
    <s v="&gt;500"/>
    <n v="258254.4"/>
    <n v="53807.8"/>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
    <s v="AEU7DVFEL43XZ6T4D572W2ZLBRKQ,AGWOH7CFDMUVW52NMZWQBKBNNQOA,AGZN422FGG7JO3T5YY6IVUELOODA"/>
    <s v="Yogita g.,Amazon Customer,Mimsy"/>
    <x v="1185"/>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11019F-72BC-4CC5-84B8-64E1F5D73D9D}" name="PivotTable27" cacheId="14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13" firstHeaderRow="1" firstDataRow="1" firstDataCol="1"/>
  <pivotFields count="21">
    <pivotField showAll="0"/>
    <pivotField showAll="0"/>
    <pivotField axis="axisRow" showAll="0">
      <items count="10">
        <item x="8"/>
        <item x="0"/>
        <item x="1"/>
        <item x="6"/>
        <item x="2"/>
        <item x="7"/>
        <item x="5"/>
        <item x="3"/>
        <item x="4"/>
        <item t="default"/>
      </items>
    </pivotField>
    <pivotField numFmtId="2" showAll="0"/>
    <pivotField numFmtId="2" showAll="0"/>
    <pivotField numFmtId="2" showAll="0"/>
    <pivotField showAll="0"/>
    <pivotField showAll="0"/>
    <pivotField showAll="0"/>
    <pivotField dataField="1" numFmtId="2" showAll="0"/>
    <pivotField showAll="0"/>
    <pivotField numFmtId="2" showAll="0"/>
    <pivotField numFmtId="2"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Revenue" fld="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7F211C-7079-449B-B8EA-27A3768B9317}" name="PivotTable26" cacheId="14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O74:O1349" firstHeaderRow="1" firstDataRow="1" firstDataCol="1"/>
  <pivotFields count="21">
    <pivotField showAll="0"/>
    <pivotField axis="axisRow" showAll="0">
      <items count="1275">
        <item x="627"/>
        <item x="531"/>
        <item x="988"/>
        <item x="993"/>
        <item x="777"/>
        <item x="625"/>
        <item x="1251"/>
        <item x="691"/>
        <item x="579"/>
        <item x="1047"/>
        <item x="737"/>
        <item x="831"/>
        <item x="688"/>
        <item x="969"/>
        <item x="992"/>
        <item x="908"/>
        <item x="930"/>
        <item x="931"/>
        <item x="580"/>
        <item x="251"/>
        <item x="388"/>
        <item x="648"/>
        <item x="1215"/>
        <item x="1087"/>
        <item x="1192"/>
        <item x="1202"/>
        <item x="1088"/>
        <item x="1090"/>
        <item x="1089"/>
        <item x="1193"/>
        <item x="478"/>
        <item x="1223"/>
        <item x="427"/>
        <item x="1226"/>
        <item x="527"/>
        <item x="228"/>
        <item x="505"/>
        <item x="402"/>
        <item x="1125"/>
        <item x="447"/>
        <item x="386"/>
        <item x="362"/>
        <item x="871"/>
        <item x="1241"/>
        <item x="1046"/>
        <item x="799"/>
        <item x="374"/>
        <item x="375"/>
        <item x="963"/>
        <item x="472"/>
        <item x="474"/>
        <item x="473"/>
        <item x="93"/>
        <item x="634"/>
        <item x="941"/>
        <item x="971"/>
        <item x="270"/>
        <item x="641"/>
        <item x="242"/>
        <item x="673"/>
        <item x="1186"/>
        <item x="735"/>
        <item x="986"/>
        <item x="757"/>
        <item x="193"/>
        <item x="552"/>
        <item x="379"/>
        <item x="494"/>
        <item x="1009"/>
        <item x="546"/>
        <item x="8"/>
        <item x="150"/>
        <item x="368"/>
        <item x="136"/>
        <item x="1208"/>
        <item x="1076"/>
        <item x="454"/>
        <item x="213"/>
        <item x="243"/>
        <item x="288"/>
        <item x="281"/>
        <item x="1022"/>
        <item x="341"/>
        <item x="278"/>
        <item x="538"/>
        <item x="1107"/>
        <item x="91"/>
        <item x="89"/>
        <item x="174"/>
        <item x="342"/>
        <item x="392"/>
        <item x="390"/>
        <item x="133"/>
        <item x="152"/>
        <item x="132"/>
        <item x="460"/>
        <item x="1184"/>
        <item x="1185"/>
        <item x="497"/>
        <item x="217"/>
        <item x="1066"/>
        <item x="498"/>
        <item x="151"/>
        <item x="164"/>
        <item x="88"/>
        <item x="90"/>
        <item x="165"/>
        <item x="181"/>
        <item x="312"/>
        <item x="1200"/>
        <item x="997"/>
        <item x="423"/>
        <item x="1024"/>
        <item x="389"/>
        <item x="849"/>
        <item x="1073"/>
        <item x="1123"/>
        <item x="850"/>
        <item x="1061"/>
        <item x="1060"/>
        <item x="848"/>
        <item x="817"/>
        <item x="822"/>
        <item x="496"/>
        <item x="495"/>
        <item x="779"/>
        <item x="1229"/>
        <item x="226"/>
        <item x="103"/>
        <item x="892"/>
        <item x="938"/>
        <item x="1068"/>
        <item x="583"/>
        <item x="146"/>
        <item x="141"/>
        <item x="115"/>
        <item x="1239"/>
        <item x="1238"/>
        <item x="1059"/>
        <item x="547"/>
        <item x="344"/>
        <item x="758"/>
        <item x="709"/>
        <item x="747"/>
        <item x="211"/>
        <item x="1236"/>
        <item x="36"/>
        <item x="9"/>
        <item x="30"/>
        <item x="26"/>
        <item x="21"/>
        <item x="108"/>
        <item x="48"/>
        <item x="401"/>
        <item x="144"/>
        <item x="926"/>
        <item x="148"/>
        <item x="131"/>
        <item x="201"/>
        <item x="29"/>
        <item x="940"/>
        <item x="57"/>
        <item x="603"/>
        <item x="74"/>
        <item x="27"/>
        <item x="28"/>
        <item x="807"/>
        <item x="806"/>
        <item x="660"/>
        <item x="692"/>
        <item x="1220"/>
        <item x="385"/>
        <item x="343"/>
        <item x="1161"/>
        <item x="951"/>
        <item x="525"/>
        <item x="10"/>
        <item x="521"/>
        <item x="524"/>
        <item x="522"/>
        <item x="523"/>
        <item x="885"/>
        <item x="581"/>
        <item x="279"/>
        <item x="6"/>
        <item x="7"/>
        <item x="50"/>
        <item x="800"/>
        <item x="798"/>
        <item x="730"/>
        <item x="995"/>
        <item x="994"/>
        <item x="542"/>
        <item x="1039"/>
        <item x="223"/>
        <item x="305"/>
        <item x="659"/>
        <item x="195"/>
        <item x="397"/>
        <item x="615"/>
        <item x="933"/>
        <item x="775"/>
        <item x="1262"/>
        <item x="1261"/>
        <item x="901"/>
        <item x="732"/>
        <item x="708"/>
        <item x="769"/>
        <item x="529"/>
        <item x="793"/>
        <item x="699"/>
        <item x="633"/>
        <item x="797"/>
        <item x="669"/>
        <item x="1151"/>
        <item x="1016"/>
        <item x="1017"/>
        <item x="911"/>
        <item x="585"/>
        <item x="895"/>
        <item x="129"/>
        <item x="190"/>
        <item x="333"/>
        <item x="425"/>
        <item x="921"/>
        <item x="359"/>
        <item x="761"/>
        <item x="956"/>
        <item x="945"/>
        <item x="353"/>
        <item x="1084"/>
        <item x="1112"/>
        <item x="1111"/>
        <item x="582"/>
        <item x="568"/>
        <item x="598"/>
        <item x="409"/>
        <item x="1252"/>
        <item x="247"/>
        <item x="462"/>
        <item x="337"/>
        <item x="369"/>
        <item x="788"/>
        <item x="316"/>
        <item x="952"/>
        <item x="774"/>
        <item x="254"/>
        <item x="260"/>
        <item x="413"/>
        <item x="283"/>
        <item x="239"/>
        <item x="448"/>
        <item x="703"/>
        <item x="209"/>
        <item x="1230"/>
        <item x="550"/>
        <item x="1217"/>
        <item x="666"/>
        <item x="65"/>
        <item x="79"/>
        <item x="77"/>
        <item x="78"/>
        <item x="752"/>
        <item x="985"/>
        <item x="907"/>
        <item x="860"/>
        <item x="175"/>
        <item x="156"/>
        <item x="503"/>
        <item x="514"/>
        <item x="62"/>
        <item x="232"/>
        <item x="37"/>
        <item x="1160"/>
        <item x="465"/>
        <item x="301"/>
        <item x="950"/>
        <item x="1011"/>
        <item x="680"/>
        <item x="670"/>
        <item x="872"/>
        <item x="541"/>
        <item x="321"/>
        <item x="540"/>
        <item x="59"/>
        <item x="336"/>
        <item x="421"/>
        <item x="80"/>
        <item x="99"/>
        <item x="828"/>
        <item x="41"/>
        <item x="111"/>
        <item x="1148"/>
        <item x="1182"/>
        <item x="861"/>
        <item x="833"/>
        <item x="943"/>
        <item x="810"/>
        <item x="1032"/>
        <item x="701"/>
        <item x="702"/>
        <item x="841"/>
        <item x="1012"/>
        <item x="604"/>
        <item x="954"/>
        <item x="640"/>
        <item x="864"/>
        <item x="839"/>
        <item x="1071"/>
        <item x="786"/>
        <item x="607"/>
        <item x="467"/>
        <item x="58"/>
        <item x="846"/>
        <item x="662"/>
        <item x="1126"/>
        <item x="323"/>
        <item x="733"/>
        <item x="335"/>
        <item x="1033"/>
        <item x="661"/>
        <item x="491"/>
        <item x="1002"/>
        <item x="424"/>
        <item x="812"/>
        <item x="1095"/>
        <item x="299"/>
        <item x="562"/>
        <item x="511"/>
        <item x="198"/>
        <item x="486"/>
        <item x="563"/>
        <item x="479"/>
        <item x="942"/>
        <item x="816"/>
        <item x="840"/>
        <item x="121"/>
        <item x="168"/>
        <item x="1007"/>
        <item x="329"/>
        <item x="698"/>
        <item x="619"/>
        <item x="618"/>
        <item x="1255"/>
        <item x="836"/>
        <item x="651"/>
        <item x="231"/>
        <item x="557"/>
        <item x="11"/>
        <item x="0"/>
        <item x="273"/>
        <item x="928"/>
        <item x="214"/>
        <item x="137"/>
        <item x="2"/>
        <item x="134"/>
        <item x="866"/>
        <item x="677"/>
        <item x="744"/>
        <item x="746"/>
        <item x="1030"/>
        <item x="845"/>
        <item x="842"/>
        <item x="844"/>
        <item x="843"/>
        <item x="44"/>
        <item x="1085"/>
        <item x="649"/>
        <item x="161"/>
        <item x="614"/>
        <item x="613"/>
        <item x="1083"/>
        <item x="1094"/>
        <item x="1181"/>
        <item x="1102"/>
        <item x="897"/>
        <item x="854"/>
        <item x="820"/>
        <item x="208"/>
        <item x="867"/>
        <item x="1116"/>
        <item x="40"/>
        <item x="86"/>
        <item x="1196"/>
        <item x="346"/>
        <item x="354"/>
        <item x="445"/>
        <item x="789"/>
        <item x="410"/>
        <item x="539"/>
        <item x="286"/>
        <item x="170"/>
        <item x="361"/>
        <item x="387"/>
        <item x="352"/>
        <item x="617"/>
        <item x="459"/>
        <item x="73"/>
        <item x="791"/>
        <item x="294"/>
        <item x="870"/>
        <item x="114"/>
        <item x="644"/>
        <item x="476"/>
        <item x="380"/>
        <item x="120"/>
        <item x="600"/>
        <item x="43"/>
        <item x="999"/>
        <item x="416"/>
        <item x="76"/>
        <item x="1246"/>
        <item x="1120"/>
        <item x="1227"/>
        <item x="1263"/>
        <item x="1065"/>
        <item x="990"/>
        <item x="1264"/>
        <item x="1063"/>
        <item x="1124"/>
        <item x="1062"/>
        <item x="796"/>
        <item x="1121"/>
        <item x="1064"/>
        <item x="671"/>
        <item x="1006"/>
        <item x="1122"/>
        <item x="1119"/>
        <item x="949"/>
        <item x="948"/>
        <item x="947"/>
        <item x="667"/>
        <item x="338"/>
        <item x="101"/>
        <item x="1050"/>
        <item x="1166"/>
        <item x="725"/>
        <item x="1188"/>
        <item x="143"/>
        <item x="123"/>
        <item x="650"/>
        <item x="987"/>
        <item x="171"/>
        <item x="246"/>
        <item x="658"/>
        <item x="869"/>
        <item x="122"/>
        <item x="24"/>
        <item x="548"/>
        <item x="970"/>
        <item x="1175"/>
        <item x="1117"/>
        <item x="1197"/>
        <item x="998"/>
        <item x="1254"/>
        <item x="185"/>
        <item x="179"/>
        <item x="259"/>
        <item x="349"/>
        <item x="754"/>
        <item x="64"/>
        <item x="1026"/>
        <item x="936"/>
        <item x="350"/>
        <item x="553"/>
        <item x="256"/>
        <item x="257"/>
        <item x="606"/>
        <item x="502"/>
        <item x="665"/>
        <item x="1176"/>
        <item x="60"/>
        <item x="893"/>
        <item x="1234"/>
        <item x="261"/>
        <item x="127"/>
        <item x="506"/>
        <item x="773"/>
        <item x="718"/>
        <item x="1178"/>
        <item x="946"/>
        <item x="856"/>
        <item x="1216"/>
        <item x="1099"/>
        <item x="826"/>
        <item x="681"/>
        <item x="827"/>
        <item x="381"/>
        <item x="857"/>
        <item x="873"/>
        <item x="874"/>
        <item x="25"/>
        <item x="206"/>
        <item x="587"/>
        <item x="588"/>
        <item x="518"/>
        <item x="403"/>
        <item x="517"/>
        <item x="516"/>
        <item x="285"/>
        <item x="415"/>
        <item x="184"/>
        <item x="180"/>
        <item x="597"/>
        <item x="509"/>
        <item x="508"/>
        <item x="32"/>
        <item x="177"/>
        <item x="38"/>
        <item x="45"/>
        <item x="560"/>
        <item x="616"/>
        <item x="271"/>
        <item x="1036"/>
        <item x="1141"/>
        <item x="106"/>
        <item x="915"/>
        <item x="360"/>
        <item x="1038"/>
        <item x="461"/>
        <item x="277"/>
        <item x="668"/>
        <item x="240"/>
        <item x="881"/>
        <item x="382"/>
        <item x="621"/>
        <item x="400"/>
        <item x="230"/>
        <item x="899"/>
        <item x="888"/>
        <item x="676"/>
        <item x="927"/>
        <item x="220"/>
        <item x="314"/>
        <item x="1242"/>
        <item x="429"/>
        <item x="428"/>
        <item x="544"/>
        <item x="632"/>
        <item x="939"/>
        <item x="245"/>
        <item x="958"/>
        <item x="847"/>
        <item x="1146"/>
        <item x="112"/>
        <item x="378"/>
        <item x="1259"/>
        <item x="1206"/>
        <item x="433"/>
        <item x="436"/>
        <item x="434"/>
        <item x="440"/>
        <item x="438"/>
        <item x="441"/>
        <item x="442"/>
        <item x="431"/>
        <item x="432"/>
        <item x="439"/>
        <item x="287"/>
        <item x="394"/>
        <item x="153"/>
        <item x="154"/>
        <item x="282"/>
        <item x="330"/>
        <item x="696"/>
        <item x="593"/>
        <item x="272"/>
        <item x="635"/>
        <item x="776"/>
        <item x="1130"/>
        <item x="1129"/>
        <item x="61"/>
        <item x="678"/>
        <item x="308"/>
        <item x="302"/>
        <item x="244"/>
        <item x="1190"/>
        <item x="1155"/>
        <item x="466"/>
        <item x="107"/>
        <item x="457"/>
        <item x="383"/>
        <item x="835"/>
        <item x="629"/>
        <item x="924"/>
        <item x="1270"/>
        <item x="631"/>
        <item x="1240"/>
        <item x="809"/>
        <item x="100"/>
        <item x="1143"/>
        <item x="1142"/>
        <item x="1077"/>
        <item x="210"/>
        <item x="739"/>
        <item x="972"/>
        <item x="576"/>
        <item x="858"/>
        <item x="637"/>
        <item x="918"/>
        <item x="716"/>
        <item x="717"/>
        <item x="318"/>
        <item x="504"/>
        <item x="554"/>
        <item x="490"/>
        <item x="1225"/>
        <item x="1138"/>
        <item x="722"/>
        <item x="1253"/>
        <item x="1108"/>
        <item x="1163"/>
        <item x="1028"/>
        <item x="1212"/>
        <item x="859"/>
        <item x="823"/>
        <item x="1191"/>
        <item x="772"/>
        <item x="834"/>
        <item x="654"/>
        <item x="284"/>
        <item x="227"/>
        <item x="319"/>
        <item x="1109"/>
        <item x="966"/>
        <item x="829"/>
        <item x="975"/>
        <item x="957"/>
        <item x="1057"/>
        <item x="591"/>
        <item x="1128"/>
        <item x="1127"/>
        <item x="147"/>
        <item x="320"/>
        <item x="694"/>
        <item x="444"/>
        <item x="794"/>
        <item x="920"/>
        <item x="1037"/>
        <item x="412"/>
        <item x="880"/>
        <item x="916"/>
        <item x="1231"/>
        <item x="574"/>
        <item x="653"/>
        <item x="135"/>
        <item x="1179"/>
        <item x="549"/>
        <item x="398"/>
        <item x="561"/>
        <item x="1219"/>
        <item x="130"/>
        <item x="3"/>
        <item x="172"/>
        <item x="18"/>
        <item x="652"/>
        <item x="117"/>
        <item x="87"/>
        <item x="4"/>
        <item x="126"/>
        <item x="202"/>
        <item x="83"/>
        <item x="449"/>
        <item x="196"/>
        <item x="194"/>
        <item x="42"/>
        <item x="919"/>
        <item x="771"/>
        <item x="414"/>
        <item x="489"/>
        <item x="605"/>
        <item x="1233"/>
        <item x="1260"/>
        <item x="221"/>
        <item x="689"/>
        <item x="519"/>
        <item x="1162"/>
        <item x="139"/>
        <item x="138"/>
        <item x="96"/>
        <item x="753"/>
        <item x="68"/>
        <item x="896"/>
        <item x="825"/>
        <item x="66"/>
        <item x="536"/>
        <item x="322"/>
        <item x="236"/>
        <item x="215"/>
        <item x="965"/>
        <item x="674"/>
        <item x="501"/>
        <item x="275"/>
        <item x="515"/>
        <item x="1168"/>
        <item x="1183"/>
        <item x="1170"/>
        <item x="1169"/>
        <item x="763"/>
        <item x="707"/>
        <item x="590"/>
        <item x="622"/>
        <item x="481"/>
        <item x="764"/>
        <item x="265"/>
        <item x="149"/>
        <item x="1154"/>
        <item x="187"/>
        <item x="203"/>
        <item x="17"/>
        <item x="612"/>
        <item x="191"/>
        <item x="900"/>
        <item x="1258"/>
        <item x="1247"/>
        <item x="411"/>
        <item x="418"/>
        <item x="520"/>
        <item x="782"/>
        <item x="643"/>
        <item x="298"/>
        <item x="751"/>
        <item x="602"/>
        <item x="647"/>
        <item x="1250"/>
        <item x="1167"/>
        <item x="1153"/>
        <item x="973"/>
        <item x="1156"/>
        <item x="1055"/>
        <item x="778"/>
        <item x="1110"/>
        <item x="1075"/>
        <item x="1232"/>
        <item x="964"/>
        <item x="944"/>
        <item x="960"/>
        <item x="959"/>
        <item x="624"/>
        <item x="470"/>
        <item x="805"/>
        <item x="837"/>
        <item x="818"/>
        <item x="1091"/>
        <item x="1018"/>
        <item x="1019"/>
        <item x="610"/>
        <item x="1173"/>
        <item x="679"/>
        <item x="894"/>
        <item x="748"/>
        <item x="623"/>
        <item x="784"/>
        <item x="783"/>
        <item x="1021"/>
        <item x="1118"/>
        <item x="1222"/>
        <item x="1035"/>
        <item x="556"/>
        <item x="978"/>
        <item x="977"/>
        <item x="1158"/>
        <item x="1113"/>
        <item x="1115"/>
        <item x="1114"/>
        <item x="879"/>
        <item x="719"/>
        <item x="712"/>
        <item x="711"/>
        <item x="512"/>
        <item x="426"/>
        <item x="1180"/>
        <item x="555"/>
        <item x="253"/>
        <item x="1271"/>
        <item x="224"/>
        <item x="186"/>
        <item x="249"/>
        <item x="200"/>
        <item x="12"/>
        <item x="35"/>
        <item x="95"/>
        <item x="102"/>
        <item x="238"/>
        <item x="75"/>
        <item x="34"/>
        <item x="69"/>
        <item x="351"/>
        <item x="71"/>
        <item x="70"/>
        <item x="229"/>
        <item x="81"/>
        <item x="420"/>
        <item x="832"/>
        <item x="1228"/>
        <item x="178"/>
        <item x="176"/>
        <item x="884"/>
        <item x="222"/>
        <item x="46"/>
        <item x="119"/>
        <item x="808"/>
        <item x="852"/>
        <item x="290"/>
        <item x="109"/>
        <item x="157"/>
        <item x="19"/>
        <item x="16"/>
        <item x="289"/>
        <item x="704"/>
        <item x="371"/>
        <item x="110"/>
        <item x="31"/>
        <item x="166"/>
        <item x="225"/>
        <item x="105"/>
        <item x="212"/>
        <item x="446"/>
        <item x="1187"/>
        <item x="169"/>
        <item x="1053"/>
        <item x="1054"/>
        <item x="500"/>
        <item x="443"/>
        <item x="163"/>
        <item x="182"/>
        <item x="437"/>
        <item x="104"/>
        <item x="72"/>
        <item x="683"/>
        <item x="684"/>
        <item x="183"/>
        <item x="458"/>
        <item x="656"/>
        <item x="961"/>
        <item x="962"/>
        <item x="317"/>
        <item x="1159"/>
        <item x="655"/>
        <item x="1267"/>
        <item x="1042"/>
        <item x="1243"/>
        <item x="721"/>
        <item x="795"/>
        <item x="979"/>
        <item x="980"/>
        <item x="532"/>
        <item x="1092"/>
        <item x="564"/>
        <item x="565"/>
        <item x="904"/>
        <item x="903"/>
        <item x="923"/>
        <item x="922"/>
        <item x="1235"/>
        <item x="566"/>
        <item x="364"/>
        <item x="267"/>
        <item x="304"/>
        <item x="876"/>
        <item x="738"/>
        <item x="1020"/>
        <item x="1097"/>
        <item x="84"/>
        <item x="626"/>
        <item x="280"/>
        <item x="145"/>
        <item x="125"/>
        <item x="405"/>
        <item x="417"/>
        <item x="92"/>
        <item x="192"/>
        <item x="197"/>
        <item x="234"/>
        <item x="569"/>
        <item x="235"/>
        <item x="118"/>
        <item x="94"/>
        <item x="22"/>
        <item x="23"/>
        <item x="263"/>
        <item x="395"/>
        <item x="499"/>
        <item x="507"/>
        <item x="723"/>
        <item x="482"/>
        <item x="584"/>
        <item x="889"/>
        <item x="372"/>
        <item x="310"/>
        <item x="477"/>
        <item x="887"/>
        <item x="1098"/>
        <item x="1174"/>
        <item x="559"/>
        <item x="1140"/>
        <item x="1139"/>
        <item x="435"/>
        <item x="1144"/>
        <item x="1145"/>
        <item x="1147"/>
        <item x="54"/>
        <item x="567"/>
        <item x="408"/>
        <item x="804"/>
        <item x="292"/>
        <item x="811"/>
        <item x="974"/>
        <item x="601"/>
        <item x="868"/>
        <item x="452"/>
        <item x="917"/>
        <item x="991"/>
        <item x="128"/>
        <item x="570"/>
        <item x="407"/>
        <item x="268"/>
        <item x="572"/>
        <item x="173"/>
        <item x="233"/>
        <item x="875"/>
        <item x="877"/>
        <item x="1044"/>
        <item x="983"/>
        <item x="865"/>
        <item x="989"/>
        <item x="743"/>
        <item x="1204"/>
        <item x="914"/>
        <item x="913"/>
        <item x="1005"/>
        <item x="1209"/>
        <item x="890"/>
        <item x="984"/>
        <item x="1004"/>
        <item x="1043"/>
        <item x="982"/>
        <item x="1210"/>
        <item x="1205"/>
        <item x="838"/>
        <item x="1272"/>
        <item x="759"/>
        <item x="882"/>
        <item x="1237"/>
        <item x="898"/>
        <item x="905"/>
        <item x="142"/>
        <item x="687"/>
        <item x="124"/>
        <item x="906"/>
        <item x="475"/>
        <item x="578"/>
        <item x="1100"/>
        <item x="976"/>
        <item x="463"/>
        <item x="528"/>
        <item x="377"/>
        <item x="706"/>
        <item x="628"/>
        <item x="801"/>
        <item x="218"/>
        <item x="252"/>
        <item x="276"/>
        <item x="937"/>
        <item x="932"/>
        <item x="645"/>
        <item x="785"/>
        <item x="1027"/>
        <item x="370"/>
        <item x="715"/>
        <item x="1079"/>
        <item x="714"/>
        <item x="855"/>
        <item x="713"/>
        <item x="1221"/>
        <item x="596"/>
        <item x="1135"/>
        <item x="1133"/>
        <item x="1249"/>
        <item x="630"/>
        <item x="765"/>
        <item x="1080"/>
        <item x="766"/>
        <item x="1081"/>
        <item x="675"/>
        <item x="863"/>
        <item x="935"/>
        <item x="934"/>
        <item x="1132"/>
        <item x="1137"/>
        <item x="1014"/>
        <item x="160"/>
        <item x="159"/>
        <item x="14"/>
        <item x="1136"/>
        <item x="1134"/>
        <item x="1013"/>
        <item x="1048"/>
        <item x="5"/>
        <item x="1103"/>
        <item x="1041"/>
        <item x="608"/>
        <item x="1224"/>
        <item x="327"/>
        <item x="526"/>
        <item x="485"/>
        <item x="204"/>
        <item x="399"/>
        <item x="646"/>
        <item x="158"/>
        <item x="609"/>
        <item x="953"/>
        <item x="955"/>
        <item x="513"/>
        <item x="85"/>
        <item x="755"/>
        <item x="780"/>
        <item x="813"/>
        <item x="853"/>
        <item x="404"/>
        <item x="510"/>
        <item x="1213"/>
        <item x="1101"/>
        <item x="1056"/>
        <item x="207"/>
        <item x="1211"/>
        <item x="734"/>
        <item x="313"/>
        <item x="293"/>
        <item x="912"/>
        <item x="1171"/>
        <item x="862"/>
        <item x="682"/>
        <item x="393"/>
        <item x="1049"/>
        <item x="1157"/>
        <item x="910"/>
        <item x="886"/>
        <item x="1052"/>
        <item x="303"/>
        <item x="741"/>
        <item x="745"/>
        <item x="742"/>
        <item x="534"/>
        <item x="589"/>
        <item x="1034"/>
        <item x="1058"/>
        <item x="909"/>
        <item x="792"/>
        <item x="533"/>
        <item x="790"/>
        <item x="558"/>
        <item x="1001"/>
        <item x="996"/>
        <item x="1086"/>
        <item x="787"/>
        <item x="1266"/>
        <item x="365"/>
        <item x="851"/>
        <item x="97"/>
        <item x="51"/>
        <item x="264"/>
        <item x="52"/>
        <item x="49"/>
        <item x="740"/>
        <item x="1198"/>
        <item x="672"/>
        <item x="451"/>
        <item x="1051"/>
        <item x="1029"/>
        <item x="1067"/>
        <item x="309"/>
        <item x="311"/>
        <item x="366"/>
        <item x="819"/>
        <item x="199"/>
        <item x="258"/>
        <item x="63"/>
        <item x="216"/>
        <item x="241"/>
        <item x="1218"/>
        <item x="162"/>
        <item x="551"/>
        <item x="1025"/>
        <item x="422"/>
        <item x="1106"/>
        <item x="767"/>
        <item x="384"/>
        <item x="1273"/>
        <item x="1003"/>
        <item x="1265"/>
        <item x="710"/>
        <item x="611"/>
        <item x="248"/>
        <item x="363"/>
        <item x="705"/>
        <item x="537"/>
        <item x="586"/>
        <item x="535"/>
        <item x="749"/>
        <item x="686"/>
        <item x="471"/>
        <item x="690"/>
        <item x="205"/>
        <item x="573"/>
        <item x="297"/>
        <item x="1074"/>
        <item x="1072"/>
        <item x="1008"/>
        <item x="594"/>
        <item x="155"/>
        <item x="140"/>
        <item x="929"/>
        <item x="1149"/>
        <item x="1023"/>
        <item x="762"/>
        <item x="1031"/>
        <item x="736"/>
        <item x="189"/>
        <item x="188"/>
        <item x="1177"/>
        <item x="685"/>
        <item x="391"/>
        <item x="1093"/>
        <item x="67"/>
        <item x="430"/>
        <item x="237"/>
        <item x="307"/>
        <item x="340"/>
        <item x="356"/>
        <item x="815"/>
        <item x="530"/>
        <item x="113"/>
        <item x="33"/>
        <item x="47"/>
        <item x="1"/>
        <item x="15"/>
        <item x="13"/>
        <item x="167"/>
        <item x="599"/>
        <item x="373"/>
        <item x="455"/>
        <item x="1069"/>
        <item x="1207"/>
        <item x="638"/>
        <item x="663"/>
        <item x="729"/>
        <item x="642"/>
        <item x="821"/>
        <item x="700"/>
        <item x="724"/>
        <item x="781"/>
        <item x="657"/>
        <item x="480"/>
        <item x="82"/>
        <item x="824"/>
        <item x="902"/>
        <item x="636"/>
        <item x="620"/>
        <item x="450"/>
        <item x="367"/>
        <item x="1040"/>
        <item x="53"/>
        <item x="334"/>
        <item x="396"/>
        <item x="55"/>
        <item x="20"/>
        <item x="262"/>
        <item x="98"/>
        <item x="543"/>
        <item x="56"/>
        <item x="664"/>
        <item x="266"/>
        <item x="768"/>
        <item x="492"/>
        <item x="883"/>
        <item x="760"/>
        <item x="731"/>
        <item x="1199"/>
        <item x="295"/>
        <item x="803"/>
        <item x="357"/>
        <item x="358"/>
        <item x="592"/>
        <item x="1256"/>
        <item x="1015"/>
        <item x="1201"/>
        <item x="1214"/>
        <item x="1172"/>
        <item x="1203"/>
        <item x="1082"/>
        <item x="255"/>
        <item x="1268"/>
        <item x="1257"/>
        <item x="488"/>
        <item x="1152"/>
        <item x="487"/>
        <item x="355"/>
        <item x="331"/>
        <item x="326"/>
        <item x="332"/>
        <item x="325"/>
        <item x="324"/>
        <item x="306"/>
        <item x="291"/>
        <item x="727"/>
        <item x="981"/>
        <item x="728"/>
        <item x="577"/>
        <item x="571"/>
        <item x="891"/>
        <item x="328"/>
        <item x="756"/>
        <item x="453"/>
        <item x="968"/>
        <item x="1105"/>
        <item x="1195"/>
        <item x="1131"/>
        <item x="697"/>
        <item x="967"/>
        <item x="1010"/>
        <item x="1248"/>
        <item x="1269"/>
        <item x="925"/>
        <item x="456"/>
        <item x="830"/>
        <item x="1104"/>
        <item x="39"/>
        <item x="1070"/>
        <item x="1194"/>
        <item x="1150"/>
        <item x="219"/>
        <item x="296"/>
        <item x="116"/>
        <item x="315"/>
        <item x="1245"/>
        <item x="1045"/>
        <item x="468"/>
        <item x="720"/>
        <item x="419"/>
        <item x="300"/>
        <item x="1165"/>
        <item x="1164"/>
        <item x="250"/>
        <item x="274"/>
        <item x="269"/>
        <item x="639"/>
        <item x="802"/>
        <item x="1078"/>
        <item x="693"/>
        <item x="406"/>
        <item x="1000"/>
        <item x="545"/>
        <item x="464"/>
        <item x="750"/>
        <item x="878"/>
        <item x="345"/>
        <item x="814"/>
        <item x="339"/>
        <item x="575"/>
        <item x="469"/>
        <item x="726"/>
        <item x="348"/>
        <item x="1096"/>
        <item x="347"/>
        <item x="484"/>
        <item x="770"/>
        <item x="483"/>
        <item x="695"/>
        <item x="493"/>
        <item x="595"/>
        <item x="376"/>
        <item x="1189"/>
        <item x="1244"/>
        <item t="default"/>
      </items>
    </pivotField>
    <pivotField showAll="0"/>
    <pivotField numFmtId="2" showAll="0"/>
    <pivotField numFmtId="2" showAll="0"/>
    <pivotField numFmtId="2" showAll="0"/>
    <pivotField showAll="0"/>
    <pivotField showAll="0"/>
    <pivotField showAll="0"/>
    <pivotField numFmtId="2" showAll="0"/>
    <pivotField showAll="0"/>
    <pivotField numFmtId="2" showAll="0"/>
    <pivotField numFmtId="2" showAll="0"/>
    <pivotField showAll="0"/>
    <pivotField showAll="0"/>
    <pivotField showAll="0"/>
    <pivotField showAll="0"/>
    <pivotField showAll="0"/>
    <pivotField showAll="0"/>
    <pivotField showAll="0"/>
    <pivotField showAll="0"/>
  </pivotFields>
  <rowFields count="1">
    <field x="1"/>
  </rowFields>
  <rowItems count="12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761C29-D266-4EA1-BAD8-D003065BD16D}" name="PivotTable16" cacheId="14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O23:P29" firstHeaderRow="1" firstDataRow="1" firstDataCol="1"/>
  <pivotFields count="21">
    <pivotField dataField="1" showAll="0"/>
    <pivotField showAll="0"/>
    <pivotField showAll="0"/>
    <pivotField numFmtId="2" showAll="0"/>
    <pivotField numFmtId="2" showAll="0"/>
    <pivotField numFmtId="2" showAll="0"/>
    <pivotField showAll="0"/>
    <pivotField axis="axisRow" showAll="0">
      <items count="6">
        <item x="2"/>
        <item x="4"/>
        <item x="3"/>
        <item x="1"/>
        <item x="0"/>
        <item t="default"/>
      </items>
    </pivotField>
    <pivotField showAll="0"/>
    <pivotField numFmtId="2" showAll="0"/>
    <pivotField showAll="0"/>
    <pivotField numFmtId="2" showAll="0"/>
    <pivotField numFmtId="2" showAll="0"/>
    <pivotField showAll="0"/>
    <pivotField showAll="0"/>
    <pivotField showAll="0"/>
    <pivotField showAll="0"/>
    <pivotField showAll="0"/>
    <pivotField showAll="0"/>
    <pivotField showAll="0"/>
    <pivotField showAll="0"/>
  </pivotFields>
  <rowFields count="1">
    <field x="7"/>
  </rowFields>
  <rowItems count="6">
    <i>
      <x/>
    </i>
    <i>
      <x v="1"/>
    </i>
    <i>
      <x v="2"/>
    </i>
    <i>
      <x v="3"/>
    </i>
    <i>
      <x v="4"/>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B1F619-FB6D-47D7-9D94-B9F74FD404C9}" name="PivotTable4" cacheId="14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E24:AF687" firstHeaderRow="1" firstDataRow="1" firstDataCol="1"/>
  <pivotFields count="21">
    <pivotField axis="axisRow" showAll="0" measureFilter="1">
      <items count="13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pivotField>
    <pivotField showAll="0"/>
    <pivotField showAll="0"/>
    <pivotField numFmtId="2" showAll="0"/>
    <pivotField numFmtId="2" showAll="0"/>
    <pivotField dataField="1" numFmtId="2" showAll="0"/>
    <pivotField showAll="0"/>
    <pivotField showAll="0"/>
    <pivotField showAll="0"/>
    <pivotField numFmtId="2" showAll="0"/>
    <pivotField showAll="0"/>
    <pivotField numFmtId="2" showAll="0"/>
    <pivotField numFmtId="2" showAll="0"/>
    <pivotField showAll="0"/>
    <pivotField showAll="0"/>
    <pivotField showAll="0"/>
    <pivotField showAll="0"/>
    <pivotField showAll="0"/>
    <pivotField showAll="0"/>
    <pivotField showAll="0"/>
    <pivotField showAll="0"/>
  </pivotFields>
  <rowFields count="1">
    <field x="0"/>
  </rowFields>
  <rowItems count="663">
    <i>
      <x/>
    </i>
    <i>
      <x v="5"/>
    </i>
    <i>
      <x v="7"/>
    </i>
    <i>
      <x v="8"/>
    </i>
    <i>
      <x v="11"/>
    </i>
    <i>
      <x v="13"/>
    </i>
    <i>
      <x v="15"/>
    </i>
    <i>
      <x v="32"/>
    </i>
    <i>
      <x v="41"/>
    </i>
    <i>
      <x v="47"/>
    </i>
    <i>
      <x v="49"/>
    </i>
    <i>
      <x v="51"/>
    </i>
    <i>
      <x v="52"/>
    </i>
    <i>
      <x v="54"/>
    </i>
    <i>
      <x v="67"/>
    </i>
    <i>
      <x v="68"/>
    </i>
    <i>
      <x v="85"/>
    </i>
    <i>
      <x v="91"/>
    </i>
    <i>
      <x v="92"/>
    </i>
    <i>
      <x v="94"/>
    </i>
    <i>
      <x v="100"/>
    </i>
    <i>
      <x v="107"/>
    </i>
    <i>
      <x v="116"/>
    </i>
    <i>
      <x v="126"/>
    </i>
    <i>
      <x v="133"/>
    </i>
    <i>
      <x v="138"/>
    </i>
    <i>
      <x v="141"/>
    </i>
    <i>
      <x v="142"/>
    </i>
    <i>
      <x v="145"/>
    </i>
    <i>
      <x v="146"/>
    </i>
    <i>
      <x v="149"/>
    </i>
    <i>
      <x v="151"/>
    </i>
    <i>
      <x v="154"/>
    </i>
    <i>
      <x v="156"/>
    </i>
    <i>
      <x v="157"/>
    </i>
    <i>
      <x v="158"/>
    </i>
    <i>
      <x v="159"/>
    </i>
    <i>
      <x v="161"/>
    </i>
    <i>
      <x v="166"/>
    </i>
    <i>
      <x v="169"/>
    </i>
    <i>
      <x v="170"/>
    </i>
    <i>
      <x v="172"/>
    </i>
    <i>
      <x v="173"/>
    </i>
    <i>
      <x v="177"/>
    </i>
    <i>
      <x v="180"/>
    </i>
    <i>
      <x v="183"/>
    </i>
    <i>
      <x v="189"/>
    </i>
    <i>
      <x v="190"/>
    </i>
    <i>
      <x v="191"/>
    </i>
    <i>
      <x v="193"/>
    </i>
    <i>
      <x v="197"/>
    </i>
    <i>
      <x v="198"/>
    </i>
    <i>
      <x v="200"/>
    </i>
    <i>
      <x v="207"/>
    </i>
    <i>
      <x v="209"/>
    </i>
    <i>
      <x v="213"/>
    </i>
    <i>
      <x v="214"/>
    </i>
    <i>
      <x v="215"/>
    </i>
    <i>
      <x v="216"/>
    </i>
    <i>
      <x v="219"/>
    </i>
    <i>
      <x v="222"/>
    </i>
    <i>
      <x v="224"/>
    </i>
    <i>
      <x v="226"/>
    </i>
    <i>
      <x v="227"/>
    </i>
    <i>
      <x v="229"/>
    </i>
    <i>
      <x v="232"/>
    </i>
    <i>
      <x v="234"/>
    </i>
    <i>
      <x v="237"/>
    </i>
    <i>
      <x v="238"/>
    </i>
    <i>
      <x v="243"/>
    </i>
    <i>
      <x v="246"/>
    </i>
    <i>
      <x v="252"/>
    </i>
    <i>
      <x v="253"/>
    </i>
    <i>
      <x v="256"/>
    </i>
    <i>
      <x v="257"/>
    </i>
    <i>
      <x v="261"/>
    </i>
    <i>
      <x v="262"/>
    </i>
    <i>
      <x v="272"/>
    </i>
    <i>
      <x v="275"/>
    </i>
    <i>
      <x v="280"/>
    </i>
    <i>
      <x v="281"/>
    </i>
    <i>
      <x v="282"/>
    </i>
    <i>
      <x v="284"/>
    </i>
    <i>
      <x v="287"/>
    </i>
    <i>
      <x v="289"/>
    </i>
    <i>
      <x v="290"/>
    </i>
    <i>
      <x v="293"/>
    </i>
    <i>
      <x v="296"/>
    </i>
    <i>
      <x v="297"/>
    </i>
    <i>
      <x v="298"/>
    </i>
    <i>
      <x v="299"/>
    </i>
    <i>
      <x v="300"/>
    </i>
    <i>
      <x v="303"/>
    </i>
    <i>
      <x v="305"/>
    </i>
    <i>
      <x v="315"/>
    </i>
    <i>
      <x v="317"/>
    </i>
    <i>
      <x v="318"/>
    </i>
    <i>
      <x v="319"/>
    </i>
    <i>
      <x v="320"/>
    </i>
    <i>
      <x v="322"/>
    </i>
    <i>
      <x v="323"/>
    </i>
    <i>
      <x v="324"/>
    </i>
    <i>
      <x v="326"/>
    </i>
    <i>
      <x v="327"/>
    </i>
    <i>
      <x v="328"/>
    </i>
    <i>
      <x v="329"/>
    </i>
    <i>
      <x v="331"/>
    </i>
    <i>
      <x v="332"/>
    </i>
    <i>
      <x v="333"/>
    </i>
    <i>
      <x v="337"/>
    </i>
    <i>
      <x v="338"/>
    </i>
    <i>
      <x v="339"/>
    </i>
    <i>
      <x v="340"/>
    </i>
    <i>
      <x v="341"/>
    </i>
    <i>
      <x v="342"/>
    </i>
    <i>
      <x v="343"/>
    </i>
    <i>
      <x v="344"/>
    </i>
    <i>
      <x v="345"/>
    </i>
    <i>
      <x v="346"/>
    </i>
    <i>
      <x v="356"/>
    </i>
    <i>
      <x v="357"/>
    </i>
    <i>
      <x v="358"/>
    </i>
    <i>
      <x v="361"/>
    </i>
    <i>
      <x v="366"/>
    </i>
    <i>
      <x v="367"/>
    </i>
    <i>
      <x v="369"/>
    </i>
    <i>
      <x v="375"/>
    </i>
    <i>
      <x v="377"/>
    </i>
    <i>
      <x v="378"/>
    </i>
    <i>
      <x v="379"/>
    </i>
    <i>
      <x v="380"/>
    </i>
    <i>
      <x v="384"/>
    </i>
    <i>
      <x v="386"/>
    </i>
    <i>
      <x v="388"/>
    </i>
    <i>
      <x v="389"/>
    </i>
    <i>
      <x v="390"/>
    </i>
    <i>
      <x v="391"/>
    </i>
    <i>
      <x v="392"/>
    </i>
    <i>
      <x v="393"/>
    </i>
    <i>
      <x v="395"/>
    </i>
    <i>
      <x v="396"/>
    </i>
    <i>
      <x v="398"/>
    </i>
    <i>
      <x v="399"/>
    </i>
    <i>
      <x v="401"/>
    </i>
    <i>
      <x v="406"/>
    </i>
    <i>
      <x v="407"/>
    </i>
    <i>
      <x v="408"/>
    </i>
    <i>
      <x v="411"/>
    </i>
    <i>
      <x v="413"/>
    </i>
    <i>
      <x v="414"/>
    </i>
    <i>
      <x v="418"/>
    </i>
    <i>
      <x v="419"/>
    </i>
    <i>
      <x v="420"/>
    </i>
    <i>
      <x v="421"/>
    </i>
    <i>
      <x v="423"/>
    </i>
    <i>
      <x v="425"/>
    </i>
    <i>
      <x v="428"/>
    </i>
    <i>
      <x v="430"/>
    </i>
    <i>
      <x v="433"/>
    </i>
    <i>
      <x v="436"/>
    </i>
    <i>
      <x v="440"/>
    </i>
    <i>
      <x v="441"/>
    </i>
    <i>
      <x v="442"/>
    </i>
    <i>
      <x v="443"/>
    </i>
    <i>
      <x v="450"/>
    </i>
    <i>
      <x v="462"/>
    </i>
    <i>
      <x v="463"/>
    </i>
    <i>
      <x v="468"/>
    </i>
    <i>
      <x v="469"/>
    </i>
    <i>
      <x v="471"/>
    </i>
    <i>
      <x v="472"/>
    </i>
    <i>
      <x v="474"/>
    </i>
    <i>
      <x v="479"/>
    </i>
    <i>
      <x v="481"/>
    </i>
    <i>
      <x v="483"/>
    </i>
    <i>
      <x v="486"/>
    </i>
    <i>
      <x v="488"/>
    </i>
    <i>
      <x v="490"/>
    </i>
    <i>
      <x v="491"/>
    </i>
    <i>
      <x v="492"/>
    </i>
    <i>
      <x v="493"/>
    </i>
    <i>
      <x v="495"/>
    </i>
    <i>
      <x v="497"/>
    </i>
    <i>
      <x v="498"/>
    </i>
    <i>
      <x v="500"/>
    </i>
    <i>
      <x v="501"/>
    </i>
    <i>
      <x v="504"/>
    </i>
    <i>
      <x v="505"/>
    </i>
    <i>
      <x v="506"/>
    </i>
    <i>
      <x v="507"/>
    </i>
    <i>
      <x v="508"/>
    </i>
    <i>
      <x v="512"/>
    </i>
    <i>
      <x v="516"/>
    </i>
    <i>
      <x v="517"/>
    </i>
    <i>
      <x v="518"/>
    </i>
    <i>
      <x v="519"/>
    </i>
    <i>
      <x v="521"/>
    </i>
    <i>
      <x v="523"/>
    </i>
    <i>
      <x v="525"/>
    </i>
    <i>
      <x v="526"/>
    </i>
    <i>
      <x v="529"/>
    </i>
    <i>
      <x v="533"/>
    </i>
    <i>
      <x v="535"/>
    </i>
    <i>
      <x v="540"/>
    </i>
    <i>
      <x v="541"/>
    </i>
    <i>
      <x v="542"/>
    </i>
    <i>
      <x v="549"/>
    </i>
    <i>
      <x v="551"/>
    </i>
    <i>
      <x v="552"/>
    </i>
    <i>
      <x v="555"/>
    </i>
    <i>
      <x v="556"/>
    </i>
    <i>
      <x v="558"/>
    </i>
    <i>
      <x v="561"/>
    </i>
    <i>
      <x v="565"/>
    </i>
    <i>
      <x v="567"/>
    </i>
    <i>
      <x v="569"/>
    </i>
    <i>
      <x v="575"/>
    </i>
    <i>
      <x v="578"/>
    </i>
    <i>
      <x v="580"/>
    </i>
    <i>
      <x v="581"/>
    </i>
    <i>
      <x v="582"/>
    </i>
    <i>
      <x v="586"/>
    </i>
    <i>
      <x v="587"/>
    </i>
    <i>
      <x v="588"/>
    </i>
    <i>
      <x v="589"/>
    </i>
    <i>
      <x v="590"/>
    </i>
    <i>
      <x v="591"/>
    </i>
    <i>
      <x v="593"/>
    </i>
    <i>
      <x v="594"/>
    </i>
    <i>
      <x v="596"/>
    </i>
    <i>
      <x v="597"/>
    </i>
    <i>
      <x v="598"/>
    </i>
    <i>
      <x v="600"/>
    </i>
    <i>
      <x v="601"/>
    </i>
    <i>
      <x v="602"/>
    </i>
    <i>
      <x v="605"/>
    </i>
    <i>
      <x v="606"/>
    </i>
    <i>
      <x v="607"/>
    </i>
    <i>
      <x v="608"/>
    </i>
    <i>
      <x v="609"/>
    </i>
    <i>
      <x v="610"/>
    </i>
    <i>
      <x v="613"/>
    </i>
    <i>
      <x v="617"/>
    </i>
    <i>
      <x v="618"/>
    </i>
    <i>
      <x v="619"/>
    </i>
    <i>
      <x v="620"/>
    </i>
    <i>
      <x v="621"/>
    </i>
    <i>
      <x v="622"/>
    </i>
    <i>
      <x v="624"/>
    </i>
    <i>
      <x v="626"/>
    </i>
    <i>
      <x v="628"/>
    </i>
    <i>
      <x v="629"/>
    </i>
    <i>
      <x v="630"/>
    </i>
    <i>
      <x v="632"/>
    </i>
    <i>
      <x v="635"/>
    </i>
    <i>
      <x v="636"/>
    </i>
    <i>
      <x v="639"/>
    </i>
    <i>
      <x v="640"/>
    </i>
    <i>
      <x v="641"/>
    </i>
    <i>
      <x v="642"/>
    </i>
    <i>
      <x v="643"/>
    </i>
    <i>
      <x v="644"/>
    </i>
    <i>
      <x v="645"/>
    </i>
    <i>
      <x v="646"/>
    </i>
    <i>
      <x v="648"/>
    </i>
    <i>
      <x v="652"/>
    </i>
    <i>
      <x v="653"/>
    </i>
    <i>
      <x v="656"/>
    </i>
    <i>
      <x v="657"/>
    </i>
    <i>
      <x v="658"/>
    </i>
    <i>
      <x v="659"/>
    </i>
    <i>
      <x v="661"/>
    </i>
    <i>
      <x v="662"/>
    </i>
    <i>
      <x v="663"/>
    </i>
    <i>
      <x v="667"/>
    </i>
    <i>
      <x v="670"/>
    </i>
    <i>
      <x v="671"/>
    </i>
    <i>
      <x v="673"/>
    </i>
    <i>
      <x v="674"/>
    </i>
    <i>
      <x v="675"/>
    </i>
    <i>
      <x v="676"/>
    </i>
    <i>
      <x v="677"/>
    </i>
    <i>
      <x v="680"/>
    </i>
    <i>
      <x v="681"/>
    </i>
    <i>
      <x v="683"/>
    </i>
    <i>
      <x v="684"/>
    </i>
    <i>
      <x v="685"/>
    </i>
    <i>
      <x v="689"/>
    </i>
    <i>
      <x v="692"/>
    </i>
    <i>
      <x v="693"/>
    </i>
    <i>
      <x v="695"/>
    </i>
    <i>
      <x v="696"/>
    </i>
    <i>
      <x v="698"/>
    </i>
    <i>
      <x v="699"/>
    </i>
    <i>
      <x v="700"/>
    </i>
    <i>
      <x v="701"/>
    </i>
    <i>
      <x v="702"/>
    </i>
    <i>
      <x v="704"/>
    </i>
    <i>
      <x v="708"/>
    </i>
    <i>
      <x v="709"/>
    </i>
    <i>
      <x v="710"/>
    </i>
    <i>
      <x v="711"/>
    </i>
    <i>
      <x v="712"/>
    </i>
    <i>
      <x v="713"/>
    </i>
    <i>
      <x v="715"/>
    </i>
    <i>
      <x v="716"/>
    </i>
    <i>
      <x v="717"/>
    </i>
    <i>
      <x v="719"/>
    </i>
    <i>
      <x v="720"/>
    </i>
    <i>
      <x v="722"/>
    </i>
    <i>
      <x v="723"/>
    </i>
    <i>
      <x v="724"/>
    </i>
    <i>
      <x v="725"/>
    </i>
    <i>
      <x v="727"/>
    </i>
    <i>
      <x v="728"/>
    </i>
    <i>
      <x v="729"/>
    </i>
    <i>
      <x v="732"/>
    </i>
    <i>
      <x v="734"/>
    </i>
    <i>
      <x v="735"/>
    </i>
    <i>
      <x v="737"/>
    </i>
    <i>
      <x v="738"/>
    </i>
    <i>
      <x v="739"/>
    </i>
    <i>
      <x v="747"/>
    </i>
    <i>
      <x v="750"/>
    </i>
    <i>
      <x v="751"/>
    </i>
    <i>
      <x v="752"/>
    </i>
    <i>
      <x v="753"/>
    </i>
    <i>
      <x v="754"/>
    </i>
    <i>
      <x v="755"/>
    </i>
    <i>
      <x v="756"/>
    </i>
    <i>
      <x v="757"/>
    </i>
    <i>
      <x v="758"/>
    </i>
    <i>
      <x v="759"/>
    </i>
    <i>
      <x v="761"/>
    </i>
    <i>
      <x v="763"/>
    </i>
    <i>
      <x v="764"/>
    </i>
    <i>
      <x v="765"/>
    </i>
    <i>
      <x v="766"/>
    </i>
    <i>
      <x v="767"/>
    </i>
    <i>
      <x v="769"/>
    </i>
    <i>
      <x v="770"/>
    </i>
    <i>
      <x v="771"/>
    </i>
    <i>
      <x v="774"/>
    </i>
    <i>
      <x v="778"/>
    </i>
    <i>
      <x v="780"/>
    </i>
    <i>
      <x v="785"/>
    </i>
    <i>
      <x v="786"/>
    </i>
    <i>
      <x v="787"/>
    </i>
    <i>
      <x v="790"/>
    </i>
    <i>
      <x v="793"/>
    </i>
    <i>
      <x v="796"/>
    </i>
    <i>
      <x v="798"/>
    </i>
    <i>
      <x v="800"/>
    </i>
    <i>
      <x v="801"/>
    </i>
    <i>
      <x v="803"/>
    </i>
    <i>
      <x v="804"/>
    </i>
    <i>
      <x v="805"/>
    </i>
    <i>
      <x v="807"/>
    </i>
    <i>
      <x v="810"/>
    </i>
    <i>
      <x v="811"/>
    </i>
    <i>
      <x v="814"/>
    </i>
    <i>
      <x v="816"/>
    </i>
    <i>
      <x v="819"/>
    </i>
    <i>
      <x v="821"/>
    </i>
    <i>
      <x v="822"/>
    </i>
    <i>
      <x v="824"/>
    </i>
    <i>
      <x v="825"/>
    </i>
    <i>
      <x v="826"/>
    </i>
    <i>
      <x v="827"/>
    </i>
    <i>
      <x v="830"/>
    </i>
    <i>
      <x v="831"/>
    </i>
    <i>
      <x v="834"/>
    </i>
    <i>
      <x v="835"/>
    </i>
    <i>
      <x v="836"/>
    </i>
    <i>
      <x v="837"/>
    </i>
    <i>
      <x v="840"/>
    </i>
    <i>
      <x v="841"/>
    </i>
    <i>
      <x v="842"/>
    </i>
    <i>
      <x v="843"/>
    </i>
    <i>
      <x v="845"/>
    </i>
    <i>
      <x v="847"/>
    </i>
    <i>
      <x v="850"/>
    </i>
    <i>
      <x v="851"/>
    </i>
    <i>
      <x v="852"/>
    </i>
    <i>
      <x v="853"/>
    </i>
    <i>
      <x v="855"/>
    </i>
    <i>
      <x v="856"/>
    </i>
    <i>
      <x v="858"/>
    </i>
    <i>
      <x v="863"/>
    </i>
    <i>
      <x v="864"/>
    </i>
    <i>
      <x v="865"/>
    </i>
    <i>
      <x v="868"/>
    </i>
    <i>
      <x v="869"/>
    </i>
    <i>
      <x v="871"/>
    </i>
    <i>
      <x v="872"/>
    </i>
    <i>
      <x v="873"/>
    </i>
    <i>
      <x v="876"/>
    </i>
    <i>
      <x v="880"/>
    </i>
    <i>
      <x v="881"/>
    </i>
    <i>
      <x v="887"/>
    </i>
    <i>
      <x v="891"/>
    </i>
    <i>
      <x v="893"/>
    </i>
    <i>
      <x v="896"/>
    </i>
    <i>
      <x v="899"/>
    </i>
    <i>
      <x v="903"/>
    </i>
    <i>
      <x v="904"/>
    </i>
    <i>
      <x v="909"/>
    </i>
    <i>
      <x v="912"/>
    </i>
    <i>
      <x v="913"/>
    </i>
    <i>
      <x v="914"/>
    </i>
    <i>
      <x v="916"/>
    </i>
    <i>
      <x v="917"/>
    </i>
    <i>
      <x v="919"/>
    </i>
    <i>
      <x v="920"/>
    </i>
    <i>
      <x v="921"/>
    </i>
    <i>
      <x v="923"/>
    </i>
    <i>
      <x v="925"/>
    </i>
    <i>
      <x v="926"/>
    </i>
    <i>
      <x v="927"/>
    </i>
    <i>
      <x v="928"/>
    </i>
    <i>
      <x v="930"/>
    </i>
    <i>
      <x v="931"/>
    </i>
    <i>
      <x v="932"/>
    </i>
    <i>
      <x v="937"/>
    </i>
    <i>
      <x v="939"/>
    </i>
    <i>
      <x v="940"/>
    </i>
    <i>
      <x v="941"/>
    </i>
    <i>
      <x v="943"/>
    </i>
    <i>
      <x v="944"/>
    </i>
    <i>
      <x v="945"/>
    </i>
    <i>
      <x v="947"/>
    </i>
    <i>
      <x v="948"/>
    </i>
    <i>
      <x v="953"/>
    </i>
    <i>
      <x v="956"/>
    </i>
    <i>
      <x v="957"/>
    </i>
    <i>
      <x v="958"/>
    </i>
    <i>
      <x v="962"/>
    </i>
    <i>
      <x v="968"/>
    </i>
    <i>
      <x v="969"/>
    </i>
    <i>
      <x v="970"/>
    </i>
    <i>
      <x v="971"/>
    </i>
    <i>
      <x v="972"/>
    </i>
    <i>
      <x v="973"/>
    </i>
    <i>
      <x v="974"/>
    </i>
    <i>
      <x v="975"/>
    </i>
    <i>
      <x v="976"/>
    </i>
    <i>
      <x v="978"/>
    </i>
    <i>
      <x v="979"/>
    </i>
    <i>
      <x v="982"/>
    </i>
    <i>
      <x v="983"/>
    </i>
    <i>
      <x v="985"/>
    </i>
    <i>
      <x v="986"/>
    </i>
    <i>
      <x v="988"/>
    </i>
    <i>
      <x v="992"/>
    </i>
    <i>
      <x v="994"/>
    </i>
    <i>
      <x v="995"/>
    </i>
    <i>
      <x v="998"/>
    </i>
    <i>
      <x v="999"/>
    </i>
    <i>
      <x v="1003"/>
    </i>
    <i>
      <x v="1004"/>
    </i>
    <i>
      <x v="1005"/>
    </i>
    <i>
      <x v="1006"/>
    </i>
    <i>
      <x v="1007"/>
    </i>
    <i>
      <x v="1008"/>
    </i>
    <i>
      <x v="1009"/>
    </i>
    <i>
      <x v="1012"/>
    </i>
    <i>
      <x v="1013"/>
    </i>
    <i>
      <x v="1016"/>
    </i>
    <i>
      <x v="1019"/>
    </i>
    <i>
      <x v="1020"/>
    </i>
    <i>
      <x v="1021"/>
    </i>
    <i>
      <x v="1022"/>
    </i>
    <i>
      <x v="1027"/>
    </i>
    <i>
      <x v="1029"/>
    </i>
    <i>
      <x v="1030"/>
    </i>
    <i>
      <x v="1032"/>
    </i>
    <i>
      <x v="1036"/>
    </i>
    <i>
      <x v="1037"/>
    </i>
    <i>
      <x v="1038"/>
    </i>
    <i>
      <x v="1039"/>
    </i>
    <i>
      <x v="1042"/>
    </i>
    <i>
      <x v="1043"/>
    </i>
    <i>
      <x v="1048"/>
    </i>
    <i>
      <x v="1051"/>
    </i>
    <i>
      <x v="1053"/>
    </i>
    <i>
      <x v="1054"/>
    </i>
    <i>
      <x v="1055"/>
    </i>
    <i>
      <x v="1059"/>
    </i>
    <i>
      <x v="1060"/>
    </i>
    <i>
      <x v="1061"/>
    </i>
    <i>
      <x v="1064"/>
    </i>
    <i>
      <x v="1066"/>
    </i>
    <i>
      <x v="1068"/>
    </i>
    <i>
      <x v="1071"/>
    </i>
    <i>
      <x v="1072"/>
    </i>
    <i>
      <x v="1073"/>
    </i>
    <i>
      <x v="1074"/>
    </i>
    <i>
      <x v="1075"/>
    </i>
    <i>
      <x v="1080"/>
    </i>
    <i>
      <x v="1081"/>
    </i>
    <i>
      <x v="1082"/>
    </i>
    <i>
      <x v="1083"/>
    </i>
    <i>
      <x v="1086"/>
    </i>
    <i>
      <x v="1092"/>
    </i>
    <i>
      <x v="1094"/>
    </i>
    <i>
      <x v="1096"/>
    </i>
    <i>
      <x v="1098"/>
    </i>
    <i>
      <x v="1099"/>
    </i>
    <i>
      <x v="1101"/>
    </i>
    <i>
      <x v="1104"/>
    </i>
    <i>
      <x v="1108"/>
    </i>
    <i>
      <x v="1109"/>
    </i>
    <i>
      <x v="1110"/>
    </i>
    <i>
      <x v="1111"/>
    </i>
    <i>
      <x v="1112"/>
    </i>
    <i>
      <x v="1113"/>
    </i>
    <i>
      <x v="1114"/>
    </i>
    <i>
      <x v="1115"/>
    </i>
    <i>
      <x v="1116"/>
    </i>
    <i>
      <x v="1117"/>
    </i>
    <i>
      <x v="1118"/>
    </i>
    <i>
      <x v="1119"/>
    </i>
    <i>
      <x v="1121"/>
    </i>
    <i>
      <x v="1122"/>
    </i>
    <i>
      <x v="1123"/>
    </i>
    <i>
      <x v="1124"/>
    </i>
    <i>
      <x v="1125"/>
    </i>
    <i>
      <x v="1126"/>
    </i>
    <i>
      <x v="1129"/>
    </i>
    <i>
      <x v="1134"/>
    </i>
    <i>
      <x v="1135"/>
    </i>
    <i>
      <x v="1142"/>
    </i>
    <i>
      <x v="1143"/>
    </i>
    <i>
      <x v="1145"/>
    </i>
    <i>
      <x v="1146"/>
    </i>
    <i>
      <x v="1147"/>
    </i>
    <i>
      <x v="1149"/>
    </i>
    <i>
      <x v="1150"/>
    </i>
    <i>
      <x v="1151"/>
    </i>
    <i>
      <x v="1153"/>
    </i>
    <i>
      <x v="1156"/>
    </i>
    <i>
      <x v="1158"/>
    </i>
    <i>
      <x v="1159"/>
    </i>
    <i>
      <x v="1161"/>
    </i>
    <i>
      <x v="1164"/>
    </i>
    <i>
      <x v="1165"/>
    </i>
    <i>
      <x v="1169"/>
    </i>
    <i>
      <x v="1171"/>
    </i>
    <i>
      <x v="1173"/>
    </i>
    <i>
      <x v="1174"/>
    </i>
    <i>
      <x v="1175"/>
    </i>
    <i>
      <x v="1176"/>
    </i>
    <i>
      <x v="1177"/>
    </i>
    <i>
      <x v="1178"/>
    </i>
    <i>
      <x v="1179"/>
    </i>
    <i>
      <x v="1180"/>
    </i>
    <i>
      <x v="1181"/>
    </i>
    <i>
      <x v="1183"/>
    </i>
    <i>
      <x v="1186"/>
    </i>
    <i>
      <x v="1187"/>
    </i>
    <i>
      <x v="1188"/>
    </i>
    <i>
      <x v="1197"/>
    </i>
    <i>
      <x v="1198"/>
    </i>
    <i>
      <x v="1199"/>
    </i>
    <i>
      <x v="1200"/>
    </i>
    <i>
      <x v="1203"/>
    </i>
    <i>
      <x v="1204"/>
    </i>
    <i>
      <x v="1205"/>
    </i>
    <i>
      <x v="1206"/>
    </i>
    <i>
      <x v="1207"/>
    </i>
    <i>
      <x v="1208"/>
    </i>
    <i>
      <x v="1209"/>
    </i>
    <i>
      <x v="1211"/>
    </i>
    <i>
      <x v="1212"/>
    </i>
    <i>
      <x v="1213"/>
    </i>
    <i>
      <x v="1214"/>
    </i>
    <i>
      <x v="1215"/>
    </i>
    <i>
      <x v="1216"/>
    </i>
    <i>
      <x v="1217"/>
    </i>
    <i>
      <x v="1218"/>
    </i>
    <i>
      <x v="1220"/>
    </i>
    <i>
      <x v="1221"/>
    </i>
    <i>
      <x v="1223"/>
    </i>
    <i>
      <x v="1225"/>
    </i>
    <i>
      <x v="1226"/>
    </i>
    <i>
      <x v="1227"/>
    </i>
    <i>
      <x v="1228"/>
    </i>
    <i>
      <x v="1229"/>
    </i>
    <i>
      <x v="1230"/>
    </i>
    <i>
      <x v="1231"/>
    </i>
    <i>
      <x v="1235"/>
    </i>
    <i>
      <x v="1238"/>
    </i>
    <i>
      <x v="1241"/>
    </i>
    <i>
      <x v="1244"/>
    </i>
    <i>
      <x v="1245"/>
    </i>
    <i>
      <x v="1246"/>
    </i>
    <i>
      <x v="1248"/>
    </i>
    <i>
      <x v="1249"/>
    </i>
    <i>
      <x v="1250"/>
    </i>
    <i>
      <x v="1252"/>
    </i>
    <i>
      <x v="1254"/>
    </i>
    <i>
      <x v="1255"/>
    </i>
    <i>
      <x v="1256"/>
    </i>
    <i>
      <x v="1257"/>
    </i>
    <i>
      <x v="1261"/>
    </i>
    <i>
      <x v="1262"/>
    </i>
    <i>
      <x v="1264"/>
    </i>
    <i>
      <x v="1265"/>
    </i>
    <i>
      <x v="1267"/>
    </i>
    <i>
      <x v="1270"/>
    </i>
    <i>
      <x v="1273"/>
    </i>
    <i>
      <x v="1274"/>
    </i>
    <i>
      <x v="1275"/>
    </i>
    <i>
      <x v="1279"/>
    </i>
    <i>
      <x v="1280"/>
    </i>
    <i>
      <x v="1284"/>
    </i>
    <i>
      <x v="1285"/>
    </i>
    <i>
      <x v="1286"/>
    </i>
    <i>
      <x v="1288"/>
    </i>
    <i>
      <x v="1291"/>
    </i>
    <i>
      <x v="1293"/>
    </i>
    <i>
      <x v="1296"/>
    </i>
    <i>
      <x v="1297"/>
    </i>
    <i>
      <x v="1298"/>
    </i>
    <i>
      <x v="1299"/>
    </i>
    <i>
      <x v="1300"/>
    </i>
    <i>
      <x v="1301"/>
    </i>
    <i>
      <x v="1302"/>
    </i>
    <i>
      <x v="1305"/>
    </i>
    <i>
      <x v="1307"/>
    </i>
    <i>
      <x v="1308"/>
    </i>
    <i>
      <x v="1310"/>
    </i>
    <i>
      <x v="1311"/>
    </i>
    <i>
      <x v="1312"/>
    </i>
    <i>
      <x v="1313"/>
    </i>
    <i>
      <x v="1314"/>
    </i>
    <i>
      <x v="1315"/>
    </i>
    <i>
      <x v="1316"/>
    </i>
    <i>
      <x v="1318"/>
    </i>
    <i>
      <x v="1320"/>
    </i>
    <i>
      <x v="1321"/>
    </i>
    <i>
      <x v="1322"/>
    </i>
    <i>
      <x v="1326"/>
    </i>
    <i>
      <x v="1327"/>
    </i>
    <i>
      <x v="1328"/>
    </i>
    <i>
      <x v="1329"/>
    </i>
    <i>
      <x v="1331"/>
    </i>
    <i>
      <x v="1332"/>
    </i>
    <i>
      <x v="1333"/>
    </i>
    <i>
      <x v="1334"/>
    </i>
    <i>
      <x v="1335"/>
    </i>
    <i>
      <x v="1336"/>
    </i>
    <i>
      <x v="1337"/>
    </i>
    <i>
      <x v="1338"/>
    </i>
    <i>
      <x v="1339"/>
    </i>
    <i>
      <x v="1340"/>
    </i>
    <i>
      <x v="1341"/>
    </i>
    <i>
      <x v="1342"/>
    </i>
    <i>
      <x v="1343"/>
    </i>
    <i>
      <x v="1345"/>
    </i>
    <i>
      <x v="1346"/>
    </i>
    <i>
      <x v="1349"/>
    </i>
    <i t="grand">
      <x/>
    </i>
  </rowItems>
  <colItems count="1">
    <i/>
  </colItems>
  <dataFields count="1">
    <dataField name="Sum of discount_percentage" fld="5" baseField="0" baseItem="0" numFmtId="9"/>
  </dataFields>
  <formats count="3">
    <format dxfId="9">
      <pivotArea outline="0" collapsedLevelsAreSubtotals="1" fieldPosition="0"/>
    </format>
    <format dxfId="8">
      <pivotArea outline="0" collapsedLevelsAreSubtotals="1" fieldPosition="0"/>
    </format>
    <format dxfId="7">
      <pivotArea outline="0" collapsedLevelsAreSubtotals="1" fieldPosition="0"/>
    </format>
  </formats>
  <pivotTableStyleInfo name="PivotStyleLight16" showRowHeaders="1" showColHeaders="1" showRowStripes="0" showColStripes="0" showLastColumn="1"/>
  <filters count="1">
    <filter fld="0" type="valueGreaterThanOrEqual" evalOrder="-1" id="1" iMeasureFld="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0EC8B7-703D-4808-86B0-31C29D2FBEF8}" name="PivotTable3" cacheId="14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B25:AC26" firstHeaderRow="0" firstDataRow="1" firstDataCol="0"/>
  <pivotFields count="21">
    <pivotField showAll="0"/>
    <pivotField showAll="0"/>
    <pivotField showAll="0"/>
    <pivotField dataField="1" numFmtId="2" showAll="0"/>
    <pivotField numFmtId="2" showAll="0"/>
    <pivotField numFmtId="2" showAll="0"/>
    <pivotField showAll="0"/>
    <pivotField showAll="0"/>
    <pivotField dataField="1" showAll="0"/>
    <pivotField numFmtId="2" showAll="0"/>
    <pivotField showAll="0"/>
    <pivotField numFmtId="2" showAll="0"/>
    <pivotField numFmtId="2" showAll="0"/>
    <pivotField showAll="0"/>
    <pivotField showAll="0"/>
    <pivotField showAll="0"/>
    <pivotField showAll="0"/>
    <pivotField showAll="0"/>
    <pivotField showAll="0"/>
    <pivotField showAll="0"/>
    <pivotField showAll="0"/>
  </pivotFields>
  <rowItems count="1">
    <i/>
  </rowItems>
  <colFields count="1">
    <field x="-2"/>
  </colFields>
  <colItems count="2">
    <i>
      <x/>
    </i>
    <i i="1">
      <x v="1"/>
    </i>
  </colItems>
  <dataFields count="2">
    <dataField name="Sum of discounted_price" fld="3" baseField="0" baseItem="0"/>
    <dataField name="Sum of rating_c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27949A-7813-4859-8F3A-5F827F51B137}" name="PivotTable15" cacheId="14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O1371:P2034" firstHeaderRow="1" firstDataRow="1" firstDataCol="1"/>
  <pivotFields count="21">
    <pivotField axis="axisRow" showAll="0" measureFilter="1" sortType="descending">
      <items count="1352">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showAll="0"/>
    <pivotField showAll="0">
      <items count="10">
        <item x="8"/>
        <item x="0"/>
        <item x="1"/>
        <item x="6"/>
        <item x="2"/>
        <item x="7"/>
        <item x="5"/>
        <item x="3"/>
        <item x="4"/>
        <item t="default"/>
      </items>
    </pivotField>
    <pivotField numFmtId="2" showAll="0"/>
    <pivotField numFmtId="2" showAll="0"/>
    <pivotField dataField="1" numFmtId="2" showAll="0"/>
    <pivotField showAll="0"/>
    <pivotField showAll="0"/>
    <pivotField showAll="0"/>
    <pivotField numFmtId="2" showAll="0"/>
    <pivotField showAll="0"/>
    <pivotField numFmtId="2" showAll="0"/>
    <pivotField numFmtId="2" showAll="0"/>
    <pivotField showAll="0"/>
    <pivotField showAll="0"/>
    <pivotField showAll="0"/>
    <pivotField showAll="0"/>
    <pivotField showAll="0"/>
    <pivotField showAll="0"/>
    <pivotField showAll="0"/>
    <pivotField showAll="0"/>
  </pivotFields>
  <rowFields count="1">
    <field x="0"/>
  </rowFields>
  <rowItems count="663">
    <i>
      <x v="520"/>
    </i>
    <i>
      <x v="53"/>
    </i>
    <i>
      <x v="51"/>
    </i>
    <i>
      <x v="49"/>
    </i>
    <i>
      <x v="50"/>
    </i>
    <i>
      <x v="52"/>
    </i>
    <i>
      <x v="794"/>
    </i>
    <i>
      <x v="599"/>
    </i>
    <i>
      <x v="307"/>
    </i>
    <i>
      <x v="587"/>
    </i>
    <i>
      <x v="531"/>
    </i>
    <i>
      <x v="125"/>
    </i>
    <i>
      <x v="70"/>
    </i>
    <i>
      <x v="147"/>
    </i>
    <i>
      <x v="769"/>
    </i>
    <i>
      <x v="1123"/>
    </i>
    <i>
      <x v="146"/>
    </i>
    <i>
      <x v="494"/>
    </i>
    <i>
      <x v="576"/>
    </i>
    <i>
      <x v="1265"/>
    </i>
    <i>
      <x v="479"/>
    </i>
    <i>
      <x v="85"/>
    </i>
    <i>
      <x v="495"/>
    </i>
    <i>
      <x v="71"/>
    </i>
    <i>
      <x v="420"/>
    </i>
    <i>
      <x v="759"/>
    </i>
    <i>
      <x v="809"/>
    </i>
    <i>
      <x v="579"/>
    </i>
    <i>
      <x v="237"/>
    </i>
    <i>
      <x v="233"/>
    </i>
    <i>
      <x v="557"/>
    </i>
    <i>
      <x v="344"/>
    </i>
    <i>
      <x v="153"/>
    </i>
    <i>
      <x v="580"/>
    </i>
    <i>
      <x v="741"/>
    </i>
    <i>
      <x v="95"/>
    </i>
    <i>
      <x v="744"/>
    </i>
    <i>
      <x v="658"/>
    </i>
    <i>
      <x v="650"/>
    </i>
    <i>
      <x v="419"/>
    </i>
    <i>
      <x v="498"/>
    </i>
    <i>
      <x v="957"/>
    </i>
    <i>
      <x v="1026"/>
    </i>
    <i>
      <x v="367"/>
    </i>
    <i>
      <x v="296"/>
    </i>
    <i>
      <x v="65"/>
    </i>
    <i>
      <x v="972"/>
    </i>
    <i>
      <x v="424"/>
    </i>
    <i>
      <x v="238"/>
    </i>
    <i>
      <x v="235"/>
    </i>
    <i>
      <x v="232"/>
    </i>
    <i>
      <x v="785"/>
    </i>
    <i>
      <x v="960"/>
    </i>
    <i>
      <x v="652"/>
    </i>
    <i>
      <x v="973"/>
    </i>
    <i>
      <x v="983"/>
    </i>
    <i>
      <x v="616"/>
    </i>
    <i>
      <x v="1028"/>
    </i>
    <i>
      <x v="37"/>
    </i>
    <i>
      <x v="410"/>
    </i>
    <i>
      <x v="540"/>
    </i>
    <i>
      <x v="42"/>
    </i>
    <i>
      <x v="21"/>
    </i>
    <i>
      <x v="123"/>
    </i>
    <i>
      <x v="170"/>
    </i>
    <i>
      <x v="124"/>
    </i>
    <i>
      <x v="185"/>
    </i>
    <i>
      <x v="252"/>
    </i>
    <i>
      <x v="8"/>
    </i>
    <i>
      <x v="277"/>
    </i>
    <i>
      <x v="152"/>
    </i>
    <i>
      <x v="278"/>
    </i>
    <i>
      <x v="169"/>
    </i>
    <i>
      <x v="295"/>
    </i>
    <i>
      <x v="171"/>
    </i>
    <i>
      <x v="57"/>
    </i>
    <i>
      <x v="179"/>
    </i>
    <i>
      <x v="312"/>
    </i>
    <i>
      <x v="38"/>
    </i>
    <i>
      <x v="93"/>
    </i>
    <i>
      <x v="141"/>
    </i>
    <i>
      <x v="775"/>
    </i>
    <i>
      <x v="743"/>
    </i>
    <i>
      <x v="661"/>
    </i>
    <i>
      <x v="291"/>
    </i>
    <i>
      <x v="289"/>
    </i>
    <i>
      <x v="433"/>
    </i>
    <i>
      <x v="290"/>
    </i>
    <i>
      <x v="724"/>
    </i>
    <i>
      <x v="1069"/>
    </i>
    <i>
      <x v="1212"/>
    </i>
    <i>
      <x v="869"/>
    </i>
    <i>
      <x v="215"/>
    </i>
    <i>
      <x v="311"/>
    </i>
    <i>
      <x v="388"/>
    </i>
    <i>
      <x v="239"/>
    </i>
    <i>
      <x v="143"/>
    </i>
    <i>
      <x v="264"/>
    </i>
    <i>
      <x v="139"/>
    </i>
    <i>
      <x v="173"/>
    </i>
    <i>
      <x v="142"/>
    </i>
    <i>
      <x v="236"/>
    </i>
    <i>
      <x v="1053"/>
    </i>
    <i>
      <x v="615"/>
    </i>
    <i>
      <x v="881"/>
    </i>
    <i>
      <x v="638"/>
    </i>
    <i>
      <x v="16"/>
    </i>
    <i>
      <x v="13"/>
    </i>
    <i>
      <x v="162"/>
    </i>
    <i>
      <x v="121"/>
    </i>
    <i>
      <x v="478"/>
    </i>
    <i>
      <x v="144"/>
    </i>
    <i>
      <x v="321"/>
    </i>
    <i>
      <x v="189"/>
    </i>
    <i>
      <x v="740"/>
    </i>
    <i>
      <x v="984"/>
    </i>
    <i>
      <x v="722"/>
    </i>
    <i>
      <x v="1052"/>
    </i>
    <i>
      <x v="914"/>
    </i>
    <i>
      <x v="1343"/>
    </i>
    <i>
      <x v="22"/>
    </i>
    <i>
      <x v="510"/>
    </i>
    <i>
      <x v="497"/>
    </i>
    <i>
      <x v="343"/>
    </i>
    <i>
      <x v="175"/>
    </i>
    <i>
      <x v="355"/>
    </i>
    <i>
      <x v="201"/>
    </i>
    <i>
      <x v="922"/>
    </i>
    <i>
      <x v="1031"/>
    </i>
    <i>
      <x v="1234"/>
    </i>
    <i>
      <x v="842"/>
    </i>
    <i>
      <x v="910"/>
    </i>
    <i>
      <x v="748"/>
    </i>
    <i>
      <x v="729"/>
    </i>
    <i>
      <x v="721"/>
    </i>
    <i>
      <x v="24"/>
    </i>
    <i>
      <x v="122"/>
    </i>
    <i>
      <x v="10"/>
    </i>
    <i>
      <x v="207"/>
    </i>
    <i>
      <x v="137"/>
    </i>
    <i>
      <x v="145"/>
    </i>
    <i>
      <x v="539"/>
    </i>
    <i>
      <x v="318"/>
    </i>
    <i>
      <x v="234"/>
    </i>
    <i>
      <x v="186"/>
    </i>
    <i>
      <x v="136"/>
    </i>
    <i>
      <x v="104"/>
    </i>
    <i>
      <x v="138"/>
    </i>
    <i>
      <x v="1"/>
    </i>
    <i>
      <x v="525"/>
    </i>
    <i>
      <x v="135"/>
    </i>
    <i>
      <x v="554"/>
    </i>
    <i>
      <x v="127"/>
    </i>
    <i>
      <x v="197"/>
    </i>
    <i>
      <x v="581"/>
    </i>
    <i>
      <x v="728"/>
    </i>
    <i>
      <x v="109"/>
    </i>
    <i>
      <x v="4"/>
    </i>
    <i>
      <x v="546"/>
    </i>
    <i>
      <x v="529"/>
    </i>
    <i>
      <x v="320"/>
    </i>
    <i>
      <x v="375"/>
    </i>
    <i>
      <x v="680"/>
    </i>
    <i>
      <x v="975"/>
    </i>
    <i>
      <x v="964"/>
    </i>
    <i>
      <x v="900"/>
    </i>
    <i>
      <x v="1258"/>
    </i>
    <i>
      <x v="962"/>
    </i>
    <i>
      <x v="679"/>
    </i>
    <i>
      <x v="857"/>
    </i>
    <i>
      <x v="334"/>
    </i>
    <i>
      <x v="524"/>
    </i>
    <i>
      <x v="112"/>
    </i>
    <i>
      <x v="120"/>
    </i>
    <i>
      <x v="151"/>
    </i>
    <i>
      <x v="199"/>
    </i>
    <i>
      <x v="961"/>
    </i>
    <i>
      <x v="1153"/>
    </i>
    <i>
      <x v="485"/>
    </i>
    <i>
      <x v="77"/>
    </i>
    <i>
      <x v="621"/>
    </i>
    <i>
      <x v="378"/>
    </i>
    <i>
      <x v="177"/>
    </i>
    <i>
      <x v="75"/>
    </i>
    <i>
      <x v="174"/>
    </i>
    <i>
      <x v="549"/>
    </i>
    <i>
      <x v="203"/>
    </i>
    <i>
      <x v="19"/>
    </i>
    <i>
      <x v="380"/>
    </i>
    <i>
      <x v="750"/>
    </i>
    <i>
      <x v="862"/>
    </i>
    <i>
      <x v="657"/>
    </i>
    <i>
      <x v="622"/>
    </i>
    <i>
      <x v="952"/>
    </i>
    <i>
      <x v="675"/>
    </i>
    <i>
      <x v="637"/>
    </i>
    <i>
      <x v="1047"/>
    </i>
    <i>
      <x v="596"/>
    </i>
    <i>
      <x v="1089"/>
    </i>
    <i>
      <x v="702"/>
    </i>
    <i>
      <x v="1201"/>
    </i>
    <i>
      <x v="817"/>
    </i>
    <i>
      <x v="730"/>
    </i>
    <i>
      <x v="1259"/>
    </i>
    <i>
      <x v="507"/>
    </i>
    <i>
      <x v="176"/>
    </i>
    <i>
      <x v="437"/>
    </i>
    <i>
      <x v="76"/>
    </i>
    <i>
      <x v="499"/>
    </i>
    <i>
      <x v="364"/>
    </i>
    <i>
      <x v="365"/>
    </i>
    <i>
      <x v="951"/>
    </i>
    <i>
      <x v="959"/>
    </i>
    <i>
      <x v="1224"/>
    </i>
    <i>
      <x v="994"/>
    </i>
    <i>
      <x v="1178"/>
    </i>
    <i>
      <x v="641"/>
    </i>
    <i>
      <x v="711"/>
    </i>
    <i>
      <x v="871"/>
    </i>
    <i>
      <x v="1008"/>
    </i>
    <i>
      <x v="665"/>
    </i>
    <i>
      <x v="11"/>
    </i>
    <i>
      <x v="286"/>
    </i>
    <i>
      <x v="550"/>
    </i>
    <i>
      <x v="15"/>
    </i>
    <i>
      <x v="718"/>
    </i>
    <i>
      <x v="1011"/>
    </i>
    <i>
      <x v="1161"/>
    </i>
    <i>
      <x v="1012"/>
    </i>
    <i>
      <x v="850"/>
    </i>
    <i>
      <x v="129"/>
    </i>
    <i>
      <x v="446"/>
    </i>
    <i>
      <x v="516"/>
    </i>
    <i>
      <x v="379"/>
    </i>
    <i>
      <x v="749"/>
    </i>
    <i>
      <x v="1051"/>
    </i>
    <i>
      <x v="927"/>
    </i>
    <i>
      <x v="808"/>
    </i>
    <i>
      <x v="1094"/>
    </i>
    <i>
      <x v="792"/>
    </i>
    <i>
      <x v="879"/>
    </i>
    <i>
      <x v="563"/>
    </i>
    <i>
      <x v="438"/>
    </i>
    <i>
      <x v="371"/>
    </i>
    <i>
      <x v="346"/>
    </i>
    <i>
      <x v="754"/>
    </i>
    <i>
      <x v="683"/>
    </i>
    <i>
      <x v="852"/>
    </i>
    <i>
      <x v="704"/>
    </i>
    <i>
      <x v="1217"/>
    </i>
    <i>
      <x v="715"/>
    </i>
    <i>
      <x v="1296"/>
    </i>
    <i>
      <x v="627"/>
    </i>
    <i>
      <x v="1078"/>
    </i>
    <i>
      <x v="594"/>
    </i>
    <i>
      <x v="593"/>
    </i>
    <i>
      <x v="843"/>
    </i>
    <i>
      <x v="844"/>
    </i>
    <i>
      <x v="1282"/>
    </i>
    <i>
      <x v="534"/>
    </i>
    <i>
      <x v="565"/>
    </i>
    <i>
      <x v="204"/>
    </i>
    <i>
      <x v="505"/>
    </i>
    <i>
      <x v="205"/>
    </i>
    <i>
      <x v="345"/>
    </i>
    <i>
      <x v="192"/>
    </i>
    <i>
      <x v="688"/>
    </i>
    <i>
      <x v="1128"/>
    </i>
    <i>
      <x v="613"/>
    </i>
    <i>
      <x v="770"/>
    </i>
    <i>
      <x v="634"/>
    </i>
    <i>
      <x v="993"/>
    </i>
    <i>
      <x v="1022"/>
    </i>
    <i>
      <x v="600"/>
    </i>
    <i>
      <x v="1112"/>
    </i>
    <i>
      <x v="1033"/>
    </i>
    <i>
      <x v="1157"/>
    </i>
    <i>
      <x v="674"/>
    </i>
    <i>
      <x v="687"/>
    </i>
    <i>
      <x v="1057"/>
    </i>
    <i>
      <x v="1013"/>
    </i>
    <i>
      <x v="642"/>
    </i>
    <i>
      <x v="1009"/>
    </i>
    <i>
      <x v="1024"/>
    </i>
    <i>
      <x v="849"/>
    </i>
    <i>
      <x v="611"/>
    </i>
    <i>
      <x v="503"/>
    </i>
    <i>
      <x v="459"/>
    </i>
    <i>
      <x v="413"/>
    </i>
    <i>
      <x v="589"/>
    </i>
    <i>
      <x v="225"/>
    </i>
    <i>
      <x v="477"/>
    </i>
    <i>
      <x v="1124"/>
    </i>
    <i>
      <x v="1004"/>
    </i>
    <i>
      <x v="1170"/>
    </i>
    <i>
      <x v="649"/>
    </i>
    <i>
      <x v="745"/>
    </i>
    <i>
      <x v="798"/>
    </i>
    <i>
      <x v="971"/>
    </i>
    <i>
      <x v="1010"/>
    </i>
    <i>
      <x v="691"/>
    </i>
    <i>
      <x v="648"/>
    </i>
    <i>
      <x v="1005"/>
    </i>
    <i>
      <x v="981"/>
    </i>
    <i>
      <x v="882"/>
    </i>
    <i>
      <x v="519"/>
    </i>
    <i>
      <x v="323"/>
    </i>
    <i>
      <x v="470"/>
    </i>
    <i>
      <x v="62"/>
    </i>
    <i>
      <x v="270"/>
    </i>
    <i>
      <x v="936"/>
    </i>
    <i>
      <x v="655"/>
    </i>
    <i>
      <x v="1118"/>
    </i>
    <i>
      <x v="1075"/>
    </i>
    <i>
      <x v="1250"/>
    </i>
    <i>
      <x v="726"/>
    </i>
    <i>
      <x v="783"/>
    </i>
    <i>
      <x v="1299"/>
    </i>
    <i>
      <x v="1204"/>
    </i>
    <i>
      <x v="855"/>
    </i>
    <i>
      <x v="1063"/>
    </i>
    <i>
      <x v="1088"/>
    </i>
    <i>
      <x v="1256"/>
    </i>
    <i>
      <x v="930"/>
    </i>
    <i>
      <x v="523"/>
    </i>
    <i>
      <x v="454"/>
    </i>
    <i>
      <x v="249"/>
    </i>
    <i>
      <x v="39"/>
    </i>
    <i>
      <x v="227"/>
    </i>
    <i>
      <x v="545"/>
    </i>
    <i>
      <x v="172"/>
    </i>
    <i>
      <x v="431"/>
    </i>
    <i>
      <x v="240"/>
    </i>
    <i>
      <x v="89"/>
    </i>
    <i>
      <x v="269"/>
    </i>
    <i>
      <x v="757"/>
    </i>
    <i>
      <x v="864"/>
    </i>
    <i>
      <x v="772"/>
    </i>
    <i>
      <x v="1152"/>
    </i>
    <i>
      <x v="1032"/>
    </i>
    <i>
      <x v="831"/>
    </i>
    <i>
      <x v="937"/>
    </i>
    <i>
      <x v="1192"/>
    </i>
    <i>
      <x v="1035"/>
    </i>
    <i>
      <x v="1199"/>
    </i>
    <i>
      <x v="639"/>
    </i>
    <i>
      <x v="1023"/>
    </i>
    <i>
      <x v="888"/>
    </i>
    <i>
      <x v="441"/>
    </i>
    <i>
      <x v="43"/>
    </i>
    <i>
      <x v="486"/>
    </i>
    <i>
      <x v="331"/>
    </i>
    <i>
      <x v="552"/>
    </i>
    <i>
      <x v="341"/>
    </i>
    <i>
      <x v="12"/>
    </i>
    <i>
      <x v="115"/>
    </i>
    <i>
      <x v="275"/>
    </i>
    <i>
      <x v="32"/>
    </i>
    <i>
      <x v="528"/>
    </i>
    <i>
      <x v="64"/>
    </i>
    <i>
      <x v="560"/>
    </i>
    <i>
      <x v="130"/>
    </i>
    <i>
      <x v="231"/>
    </i>
    <i>
      <x v="1160"/>
    </i>
    <i>
      <x v="635"/>
    </i>
    <i>
      <x v="1177"/>
    </i>
    <i>
      <x v="742"/>
    </i>
    <i>
      <x v="651"/>
    </i>
    <i>
      <x v="598"/>
    </i>
    <i>
      <x v="654"/>
    </i>
    <i>
      <x v="762"/>
    </i>
    <i>
      <x v="1243"/>
    </i>
    <i>
      <x v="795"/>
    </i>
    <i>
      <x v="705"/>
    </i>
    <i>
      <x v="1050"/>
    </i>
    <i>
      <x v="106"/>
    </i>
    <i>
      <x v="422"/>
    </i>
    <i>
      <x v="768"/>
    </i>
    <i>
      <x v="628"/>
    </i>
    <i>
      <x v="667"/>
    </i>
    <i>
      <x v="942"/>
    </i>
    <i>
      <x v="752"/>
    </i>
    <i>
      <x v="1045"/>
    </i>
    <i>
      <x v="694"/>
    </i>
    <i>
      <x v="731"/>
    </i>
    <i>
      <x v="673"/>
    </i>
    <i>
      <x v="821"/>
    </i>
    <i>
      <x v="1159"/>
    </i>
    <i>
      <x v="1093"/>
    </i>
    <i>
      <x v="603"/>
    </i>
    <i>
      <x v="1098"/>
    </i>
    <i>
      <x v="693"/>
    </i>
    <i>
      <x v="1104"/>
    </i>
    <i>
      <x v="666"/>
    </i>
    <i>
      <x v="710"/>
    </i>
    <i>
      <x v="939"/>
    </i>
    <i>
      <x v="846"/>
    </i>
    <i>
      <x v="824"/>
    </i>
    <i>
      <x v="302"/>
    </i>
    <i>
      <x v="406"/>
    </i>
    <i>
      <x v="402"/>
    </i>
    <i>
      <x v="282"/>
    </i>
    <i>
      <x v="411"/>
    </i>
    <i>
      <x v="328"/>
    </i>
    <i>
      <x v="394"/>
    </i>
    <i>
      <x v="226"/>
    </i>
    <i>
      <x v="584"/>
    </i>
    <i>
      <x v="591"/>
    </i>
    <i>
      <x v="54"/>
    </i>
    <i>
      <x v="329"/>
    </i>
    <i>
      <x v="338"/>
    </i>
    <i>
      <x v="457"/>
    </i>
    <i>
      <x v="547"/>
    </i>
    <i>
      <x v="314"/>
    </i>
    <i>
      <x v="100"/>
    </i>
    <i>
      <x v="463"/>
    </i>
    <i>
      <x v="572"/>
    </i>
    <i>
      <x v="469"/>
    </i>
    <i>
      <x v="308"/>
    </i>
    <i>
      <x v="28"/>
    </i>
    <i>
      <x v="313"/>
    </i>
    <i>
      <x v="351"/>
    </i>
    <i>
      <x v="9"/>
    </i>
    <i>
      <x v="5"/>
    </i>
    <i>
      <x v="1017"/>
    </i>
    <i>
      <x v="1097"/>
    </i>
    <i>
      <x v="1137"/>
    </i>
    <i>
      <x v="932"/>
    </i>
    <i>
      <x v="597"/>
    </i>
    <i>
      <x v="943"/>
    </i>
    <i>
      <x v="1318"/>
    </i>
    <i>
      <x v="1181"/>
    </i>
    <i>
      <x v="944"/>
    </i>
    <i>
      <x v="1193"/>
    </i>
    <i>
      <x v="677"/>
    </i>
    <i>
      <x v="1194"/>
    </i>
    <i>
      <x v="1061"/>
    </i>
    <i>
      <x v="514"/>
    </i>
    <i>
      <x v="405"/>
    </i>
    <i>
      <x v="246"/>
    </i>
    <i>
      <x v="134"/>
    </i>
    <i>
      <x v="509"/>
    </i>
    <i>
      <x v="429"/>
    </i>
    <i>
      <x v="163"/>
    </i>
    <i>
      <x v="34"/>
    </i>
    <i>
      <x v="86"/>
    </i>
    <i>
      <x v="714"/>
    </i>
    <i>
      <x v="1107"/>
    </i>
    <i>
      <x v="929"/>
    </i>
    <i>
      <x v="827"/>
    </i>
    <i>
      <x v="845"/>
    </i>
    <i>
      <x v="1060"/>
    </i>
    <i>
      <x v="618"/>
    </i>
    <i>
      <x v="1350"/>
    </i>
    <i>
      <x v="737"/>
    </i>
    <i>
      <x v="917"/>
    </i>
    <i>
      <x v="949"/>
    </i>
    <i>
      <x v="181"/>
    </i>
    <i>
      <x v="14"/>
    </i>
    <i>
      <x v="368"/>
    </i>
    <i>
      <x v="513"/>
    </i>
    <i>
      <x v="96"/>
    </i>
    <i>
      <x v="362"/>
    </i>
    <i>
      <x v="191"/>
    </i>
    <i>
      <x v="377"/>
    </i>
    <i>
      <x v="543"/>
    </i>
    <i>
      <x v="133"/>
    </i>
    <i>
      <x v="631"/>
    </i>
    <i>
      <x v="1191"/>
    </i>
    <i>
      <x v="810"/>
    </i>
    <i>
      <x v="708"/>
    </i>
    <i>
      <x v="801"/>
    </i>
    <i>
      <x v="692"/>
    </i>
    <i>
      <x v="955"/>
    </i>
    <i>
      <x v="1298"/>
    </i>
    <i>
      <x v="989"/>
    </i>
    <i>
      <x v="1301"/>
    </i>
    <i>
      <x v="887"/>
    </i>
    <i>
      <x v="297"/>
    </i>
    <i>
      <x v="358"/>
    </i>
    <i>
      <x v="481"/>
    </i>
    <i>
      <x v="434"/>
    </i>
    <i>
      <x v="418"/>
    </i>
    <i>
      <x v="500"/>
    </i>
    <i>
      <x v="570"/>
    </i>
    <i>
      <x v="423"/>
    </i>
    <i>
      <x v="105"/>
    </i>
    <i>
      <x v="451"/>
    </i>
    <i>
      <x v="7"/>
    </i>
    <i>
      <x v="925"/>
    </i>
    <i>
      <x v="763"/>
    </i>
    <i>
      <x v="1007"/>
    </i>
    <i>
      <x v="1345"/>
    </i>
    <i>
      <x v="966"/>
    </i>
    <i>
      <x v="633"/>
    </i>
    <i>
      <x v="954"/>
    </i>
    <i>
      <x v="1184"/>
    </i>
    <i>
      <x v="1303"/>
    </i>
    <i>
      <x v="132"/>
    </i>
    <i>
      <x v="29"/>
    </i>
    <i>
      <x v="284"/>
    </i>
    <i>
      <x v="515"/>
    </i>
    <i>
      <x v="508"/>
    </i>
    <i>
      <x v="487"/>
    </i>
    <i>
      <x v="30"/>
    </i>
    <i>
      <x v="761"/>
    </i>
    <i>
      <x v="860"/>
    </i>
    <i>
      <x v="1196"/>
    </i>
    <i>
      <x v="859"/>
    </i>
    <i>
      <x v="931"/>
    </i>
    <i>
      <x v="764"/>
    </i>
    <i>
      <x v="709"/>
    </i>
    <i>
      <x v="595"/>
    </i>
    <i>
      <x v="1167"/>
    </i>
    <i>
      <x v="908"/>
    </i>
    <i>
      <x v="1054"/>
    </i>
    <i>
      <x v="858"/>
    </i>
    <i>
      <x v="1018"/>
    </i>
    <i>
      <x v="585"/>
    </i>
    <i>
      <x v="59"/>
    </i>
    <i>
      <x v="48"/>
    </i>
    <i>
      <x v="241"/>
    </i>
    <i>
      <x v="94"/>
    </i>
    <i>
      <x v="36"/>
    </i>
    <i>
      <x v="88"/>
    </i>
    <i>
      <x v="242"/>
    </i>
    <i>
      <x v="447"/>
    </i>
    <i>
      <x v="35"/>
    </i>
    <i>
      <x v="403"/>
    </i>
    <i>
      <x v="208"/>
    </i>
    <i>
      <x v="356"/>
    </i>
    <i>
      <x v="98"/>
    </i>
    <i>
      <x v="376"/>
    </i>
    <i>
      <x v="393"/>
    </i>
    <i>
      <x v="254"/>
    </i>
    <i>
      <x v="256"/>
    </i>
    <i>
      <x v="1337"/>
    </i>
    <i>
      <x v="1173"/>
    </i>
    <i>
      <x v="706"/>
    </i>
    <i>
      <x v="676"/>
    </i>
    <i>
      <x v="1070"/>
    </i>
    <i>
      <x v="1189"/>
    </i>
    <i>
      <x v="1136"/>
    </i>
    <i>
      <x v="1205"/>
    </i>
    <i>
      <x v="834"/>
    </i>
    <i>
      <x v="970"/>
    </i>
    <i>
      <x v="1068"/>
    </i>
    <i>
      <x v="267"/>
    </i>
    <i>
      <x v="536"/>
    </i>
    <i>
      <x v="299"/>
    </i>
    <i>
      <x v="342"/>
    </i>
    <i>
      <x v="436"/>
    </i>
    <i>
      <x v="221"/>
    </i>
    <i>
      <x v="194"/>
    </i>
    <i>
      <x v="45"/>
    </i>
    <i>
      <x v="80"/>
    </i>
    <i>
      <x v="279"/>
    </i>
    <i>
      <x v="268"/>
    </i>
    <i>
      <x v="1208"/>
    </i>
    <i>
      <x v="1021"/>
    </i>
    <i>
      <x v="697"/>
    </i>
    <i>
      <x v="1150"/>
    </i>
    <i>
      <x v="833"/>
    </i>
    <i>
      <x v="646"/>
    </i>
    <i>
      <x v="876"/>
    </i>
    <i>
      <x v="625"/>
    </i>
    <i>
      <x v="878"/>
    </i>
    <i>
      <x v="1180"/>
    </i>
    <i>
      <x v="698"/>
    </i>
    <i>
      <x v="1066"/>
    </i>
    <i>
      <x v="707"/>
    </i>
    <i>
      <x v="583"/>
    </i>
    <i>
      <x v="216"/>
    </i>
    <i>
      <x v="101"/>
    </i>
    <i>
      <x v="492"/>
    </i>
    <i>
      <x v="102"/>
    </i>
    <i>
      <x v="409"/>
    </i>
    <i>
      <x v="164"/>
    </i>
    <i>
      <x v="83"/>
    </i>
    <i>
      <x v="251"/>
    </i>
    <i>
      <x v="592"/>
    </i>
    <i>
      <x v="799"/>
    </i>
    <i>
      <x v="832"/>
    </i>
    <i>
      <x v="732"/>
    </i>
    <i>
      <x v="640"/>
    </i>
    <i>
      <x v="756"/>
    </i>
    <i>
      <x v="623"/>
    </i>
    <i>
      <x v="228"/>
    </i>
    <i>
      <x v="17"/>
    </i>
    <i>
      <x v="586"/>
    </i>
    <i>
      <x v="425"/>
    </i>
    <i>
      <x v="372"/>
    </i>
    <i>
      <x v="526"/>
    </i>
    <i>
      <x v="40"/>
    </i>
    <i>
      <x v="958"/>
    </i>
    <i>
      <x v="1113"/>
    </i>
    <i>
      <x v="720"/>
    </i>
    <i>
      <x v="781"/>
    </i>
    <i>
      <x v="992"/>
    </i>
    <i>
      <x v="23"/>
    </i>
    <i>
      <x v="474"/>
    </i>
    <i>
      <x v="167"/>
    </i>
    <i>
      <x v="381"/>
    </i>
    <i>
      <x v="427"/>
    </i>
    <i>
      <x v="482"/>
    </i>
    <i>
      <x v="150"/>
    </i>
    <i>
      <x v="66"/>
    </i>
    <i>
      <x v="276"/>
    </i>
    <i>
      <x v="825"/>
    </i>
    <i>
      <x v="612"/>
    </i>
    <i>
      <x v="1019"/>
    </i>
    <i>
      <x v="829"/>
    </i>
    <i>
      <x v="1339"/>
    </i>
    <i>
      <x v="1143"/>
    </i>
    <i>
      <x v="760"/>
    </i>
    <i>
      <x v="909"/>
    </i>
    <i>
      <x v="1141"/>
    </i>
    <i>
      <x v="1131"/>
    </i>
    <i>
      <x v="1335"/>
    </i>
    <i>
      <x v="1126"/>
    </i>
    <i>
      <x v="1006"/>
    </i>
    <i>
      <x v="669"/>
    </i>
    <i>
      <x v="1030"/>
    </i>
    <i>
      <x v="1134"/>
    </i>
    <i>
      <x v="670"/>
    </i>
    <i>
      <x v="753"/>
    </i>
    <i>
      <x v="689"/>
    </i>
    <i>
      <x v="920"/>
    </i>
    <i>
      <x v="1283"/>
    </i>
    <i>
      <x v="733"/>
    </i>
    <i>
      <x v="1309"/>
    </i>
    <i>
      <x v="907"/>
    </i>
    <i>
      <x v="853"/>
    </i>
    <i>
      <x v="1116"/>
    </i>
    <i>
      <x v="1209"/>
    </i>
    <i>
      <x v="626"/>
    </i>
    <i>
      <x v="867"/>
    </i>
    <i>
      <x v="1121"/>
    </i>
    <i>
      <x v="789"/>
    </i>
    <i>
      <x v="1342"/>
    </i>
    <i>
      <x v="838"/>
    </i>
    <i>
      <x v="1027"/>
    </i>
    <i>
      <x v="815"/>
    </i>
    <i>
      <x v="1135"/>
    </i>
    <i>
      <x v="630"/>
    </i>
    <i>
      <x v="430"/>
    </i>
    <i>
      <x v="397"/>
    </i>
    <i>
      <x v="337"/>
    </i>
    <i>
      <x v="564"/>
    </i>
    <i>
      <x v="258"/>
    </i>
    <i>
      <x v="119"/>
    </i>
    <i>
      <x v="407"/>
    </i>
    <i>
      <x v="330"/>
    </i>
    <i>
      <x v="352"/>
    </i>
    <i>
      <x v="18"/>
    </i>
    <i>
      <x v="374"/>
    </i>
    <i>
      <x v="200"/>
    </i>
    <i>
      <x v="224"/>
    </i>
    <i>
      <x v="382"/>
    </i>
    <i>
      <x v="229"/>
    </i>
    <i>
      <x v="347"/>
    </i>
    <i>
      <x v="392"/>
    </i>
    <i t="grand">
      <x/>
    </i>
  </rowItems>
  <colItems count="1">
    <i/>
  </colItems>
  <dataFields count="1">
    <dataField name="Sum of discount_percentage" fld="5" baseField="0" baseItem="0" numFmtId="2"/>
  </dataFields>
  <pivotTableStyleInfo name="PivotStyleLight16" showRowHeaders="1" showColHeaders="1" showRowStripes="0" showColStripes="0" showLastColumn="1"/>
  <filters count="1">
    <filter fld="0" type="valueGreaterThanOrEqual" evalOrder="-1" id="4" iMeasureFld="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E5A0917-4468-4068-9397-8B740469034F}" name="PivotTable24" cacheId="14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E15:AF21" firstHeaderRow="1" firstDataRow="1" firstDataCol="1"/>
  <pivotFields count="21">
    <pivotField axis="axisRow" showAll="0" measureFilter="1">
      <items count="13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pivotField>
    <pivotField showAll="0"/>
    <pivotField showAll="0">
      <items count="10">
        <item x="8"/>
        <item x="0"/>
        <item x="1"/>
        <item x="6"/>
        <item x="2"/>
        <item x="7"/>
        <item x="5"/>
        <item x="3"/>
        <item x="4"/>
        <item t="default"/>
      </items>
    </pivotField>
    <pivotField numFmtId="2" showAll="0"/>
    <pivotField numFmtId="2" showAll="0"/>
    <pivotField numFmtId="2" showAll="0"/>
    <pivotField showAll="0"/>
    <pivotField showAll="0"/>
    <pivotField showAll="0"/>
    <pivotField numFmtId="2" showAll="0"/>
    <pivotField showAll="0"/>
    <pivotField dataField="1" numFmtId="2" showAll="0"/>
    <pivotField numFmtId="2" showAll="0"/>
    <pivotField showAll="0"/>
    <pivotField showAll="0"/>
    <pivotField showAll="0"/>
    <pivotField showAll="0"/>
    <pivotField showAll="0"/>
    <pivotField showAll="0"/>
    <pivotField showAll="0"/>
    <pivotField showAll="0"/>
  </pivotFields>
  <rowFields count="1">
    <field x="0"/>
  </rowFields>
  <rowItems count="6">
    <i>
      <x v="137"/>
    </i>
    <i>
      <x v="138"/>
    </i>
    <i>
      <x v="317"/>
    </i>
    <i>
      <x v="318"/>
    </i>
    <i>
      <x v="356"/>
    </i>
    <i t="grand">
      <x/>
    </i>
  </rowItems>
  <colItems count="1">
    <i/>
  </colItems>
  <dataFields count="1">
    <dataField name="Sum of Top1" fld="11" baseField="0" baseItem="0"/>
  </dataField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85CC043-5735-403F-84DF-D94147E2B3DE}" name="PivotTable23" cacheId="14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E2:AF12" firstHeaderRow="1" firstDataRow="1" firstDataCol="1"/>
  <pivotFields count="21">
    <pivotField showAll="0"/>
    <pivotField showAll="0"/>
    <pivotField axis="axisRow" showAll="0" sortType="descending">
      <items count="10">
        <item x="8"/>
        <item x="0"/>
        <item x="1"/>
        <item x="6"/>
        <item x="2"/>
        <item x="7"/>
        <item x="5"/>
        <item x="3"/>
        <item x="4"/>
        <item t="default"/>
      </items>
      <autoSortScope>
        <pivotArea dataOnly="0" outline="0" fieldPosition="0">
          <references count="1">
            <reference field="4294967294" count="1" selected="0">
              <x v="0"/>
            </reference>
          </references>
        </pivotArea>
      </autoSortScope>
    </pivotField>
    <pivotField dataField="1" numFmtId="2" showAll="0"/>
    <pivotField numFmtId="2" showAll="0"/>
    <pivotField numFmtId="2" showAll="0"/>
    <pivotField showAll="0"/>
    <pivotField showAll="0"/>
    <pivotField showAll="0"/>
    <pivotField numFmtId="2" showAll="0"/>
    <pivotField showAll="0"/>
    <pivotField numFmtId="2" showAll="0"/>
    <pivotField numFmtId="2" showAll="0"/>
    <pivotField showAll="0"/>
    <pivotField showAll="0"/>
    <pivotField showAll="0"/>
    <pivotField showAll="0"/>
    <pivotField showAll="0"/>
    <pivotField showAll="0"/>
    <pivotField showAll="0"/>
    <pivotField showAll="0"/>
  </pivotFields>
  <rowFields count="1">
    <field x="2"/>
  </rowFields>
  <rowItems count="10">
    <i>
      <x v="2"/>
    </i>
    <i>
      <x/>
    </i>
    <i>
      <x v="4"/>
    </i>
    <i>
      <x v="1"/>
    </i>
    <i>
      <x v="3"/>
    </i>
    <i>
      <x v="6"/>
    </i>
    <i>
      <x v="5"/>
    </i>
    <i>
      <x v="7"/>
    </i>
    <i>
      <x v="8"/>
    </i>
    <i t="grand">
      <x/>
    </i>
  </rowItems>
  <colItems count="1">
    <i/>
  </colItems>
  <dataFields count="1">
    <dataField name="Average of discounted_price" fld="3"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E7D6B9D-8944-476B-A082-BCC47930C043}" name="PivotTable12" cacheId="14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2:B1394" firstHeaderRow="1" firstDataRow="1" firstDataCol="1"/>
  <pivotFields count="21">
    <pivotField axis="axisRow" showAll="0" sortType="descending">
      <items count="13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autoSortScope>
        <pivotArea dataOnly="0" outline="0" fieldPosition="0">
          <references count="1">
            <reference field="4294967294" count="1" selected="0">
              <x v="0"/>
            </reference>
          </references>
        </pivotArea>
      </autoSortScope>
    </pivotField>
    <pivotField showAll="0"/>
    <pivotField showAll="0">
      <items count="10">
        <item x="8"/>
        <item x="0"/>
        <item x="1"/>
        <item x="6"/>
        <item x="2"/>
        <item x="7"/>
        <item x="5"/>
        <item x="3"/>
        <item x="4"/>
        <item t="default"/>
      </items>
    </pivotField>
    <pivotField numFmtId="2" showAll="0"/>
    <pivotField numFmtId="2" showAll="0"/>
    <pivotField numFmtId="2" showAll="0"/>
    <pivotField dataField="1" showAll="0"/>
    <pivotField showAll="0"/>
    <pivotField showAll="0"/>
    <pivotField numFmtId="2" showAll="0"/>
    <pivotField showAll="0"/>
    <pivotField numFmtId="2" showAll="0"/>
    <pivotField numFmtId="2" showAll="0"/>
    <pivotField showAll="0"/>
    <pivotField showAll="0"/>
    <pivotField showAll="0"/>
    <pivotField showAll="0"/>
    <pivotField showAll="0"/>
    <pivotField showAll="0"/>
    <pivotField showAll="0"/>
    <pivotField showAll="0"/>
  </pivotFields>
  <rowFields count="1">
    <field x="0"/>
  </rowFields>
  <rowItems count="1352">
    <i>
      <x v="1121"/>
    </i>
    <i>
      <x v="1342"/>
    </i>
    <i>
      <x v="1349"/>
    </i>
    <i>
      <x v="1205"/>
    </i>
    <i>
      <x v="1350"/>
    </i>
    <i>
      <x v="1348"/>
    </i>
    <i>
      <x v="1320"/>
    </i>
    <i>
      <x v="1318"/>
    </i>
    <i>
      <x v="1321"/>
    </i>
    <i>
      <x v="1145"/>
    </i>
    <i>
      <x v="1343"/>
    </i>
    <i>
      <x v="1078"/>
    </i>
    <i>
      <x v="1313"/>
    </i>
    <i>
      <x v="1097"/>
    </i>
    <i>
      <x v="1332"/>
    </i>
    <i>
      <x v="1146"/>
    </i>
    <i>
      <x v="1262"/>
    </i>
    <i>
      <x v="816"/>
    </i>
    <i>
      <x v="1004"/>
    </i>
    <i>
      <x v="932"/>
    </i>
    <i>
      <x v="732"/>
    </i>
    <i>
      <x v="467"/>
    </i>
    <i>
      <x v="182"/>
    </i>
    <i>
      <x v="111"/>
    </i>
    <i>
      <x v="269"/>
    </i>
    <i>
      <x v="64"/>
    </i>
    <i>
      <x v="90"/>
    </i>
    <i>
      <x v="205"/>
    </i>
    <i>
      <x v="1085"/>
    </i>
    <i>
      <x v="1156"/>
    </i>
    <i>
      <x v="1327"/>
    </i>
    <i>
      <x v="1244"/>
    </i>
    <i>
      <x v="1170"/>
    </i>
    <i>
      <x v="1246"/>
    </i>
    <i>
      <x v="1326"/>
    </i>
    <i>
      <x v="1333"/>
    </i>
    <i>
      <x v="1329"/>
    </i>
    <i>
      <x v="1286"/>
    </i>
    <i>
      <x v="1230"/>
    </i>
    <i>
      <x v="1312"/>
    </i>
    <i>
      <x v="1261"/>
    </i>
    <i>
      <x v="954"/>
    </i>
    <i>
      <x v="1055"/>
    </i>
    <i>
      <x v="870"/>
    </i>
    <i>
      <x v="877"/>
    </i>
    <i>
      <x v="623"/>
    </i>
    <i>
      <x v="694"/>
    </i>
    <i>
      <x v="678"/>
    </i>
    <i>
      <x v="547"/>
    </i>
    <i>
      <x v="754"/>
    </i>
    <i>
      <x v="563"/>
    </i>
    <i>
      <x v="784"/>
    </i>
    <i>
      <x v="564"/>
    </i>
    <i>
      <x v="680"/>
    </i>
    <i>
      <x v="573"/>
    </i>
    <i>
      <x v="545"/>
    </i>
    <i>
      <x v="710"/>
    </i>
    <i>
      <x v="575"/>
    </i>
    <i>
      <x v="758"/>
    </i>
    <i>
      <x v="585"/>
    </i>
    <i>
      <x v="809"/>
    </i>
    <i>
      <x v="518"/>
    </i>
    <i>
      <x v="476"/>
    </i>
    <i>
      <x v="535"/>
    </i>
    <i>
      <x v="393"/>
    </i>
    <i>
      <x v="497"/>
    </i>
    <i>
      <x v="401"/>
    </i>
    <i>
      <x v="524"/>
    </i>
    <i>
      <x v="424"/>
    </i>
    <i>
      <x v="311"/>
    </i>
    <i>
      <x v="536"/>
    </i>
    <i>
      <x v="406"/>
    </i>
    <i>
      <x v="79"/>
    </i>
    <i>
      <x v="127"/>
    </i>
    <i>
      <x v="70"/>
    </i>
    <i>
      <x v="83"/>
    </i>
    <i>
      <x v="163"/>
    </i>
    <i>
      <x v="10"/>
    </i>
    <i>
      <x v="66"/>
    </i>
    <i>
      <x v="91"/>
    </i>
    <i>
      <x v="118"/>
    </i>
    <i>
      <x v="4"/>
    </i>
    <i>
      <x v="139"/>
    </i>
    <i>
      <x v="208"/>
    </i>
    <i>
      <x v="177"/>
    </i>
    <i>
      <x v="231"/>
    </i>
    <i>
      <x v="251"/>
    </i>
    <i>
      <x v="92"/>
    </i>
    <i>
      <x v="225"/>
    </i>
    <i>
      <x v="94"/>
    </i>
    <i>
      <x v="242"/>
    </i>
    <i>
      <x v="96"/>
    </i>
    <i>
      <x v="256"/>
    </i>
    <i>
      <x v="104"/>
    </i>
    <i>
      <x v="106"/>
    </i>
    <i>
      <x v="135"/>
    </i>
    <i>
      <x v="1340"/>
    </i>
    <i>
      <x v="1292"/>
    </i>
    <i>
      <x v="1280"/>
    </i>
    <i>
      <x v="1294"/>
    </i>
    <i>
      <x v="1254"/>
    </i>
    <i>
      <x v="1295"/>
    </i>
    <i>
      <x v="1134"/>
    </i>
    <i>
      <x v="1341"/>
    </i>
    <i>
      <x v="1344"/>
    </i>
    <i>
      <x v="1248"/>
    </i>
    <i>
      <x v="1249"/>
    </i>
    <i>
      <x v="1238"/>
    </i>
    <i>
      <x v="861"/>
    </i>
    <i>
      <x v="929"/>
    </i>
    <i>
      <x v="919"/>
    </i>
    <i>
      <x v="976"/>
    </i>
    <i>
      <x v="1067"/>
    </i>
    <i>
      <x v="1041"/>
    </i>
    <i>
      <x v="827"/>
    </i>
    <i>
      <x v="839"/>
    </i>
    <i>
      <x v="1053"/>
    </i>
    <i>
      <x v="884"/>
    </i>
    <i>
      <x v="1066"/>
    </i>
    <i>
      <x v="898"/>
    </i>
    <i>
      <x v="1074"/>
    </i>
    <i>
      <x v="744"/>
    </i>
    <i>
      <x v="583"/>
    </i>
    <i>
      <x v="760"/>
    </i>
    <i>
      <x v="632"/>
    </i>
    <i>
      <x v="553"/>
    </i>
    <i>
      <x v="543"/>
    </i>
    <i>
      <x v="755"/>
    </i>
    <i>
      <x v="671"/>
    </i>
    <i>
      <x v="775"/>
    </i>
    <i>
      <x v="675"/>
    </i>
    <i>
      <x v="721"/>
    </i>
    <i>
      <x v="546"/>
    </i>
    <i>
      <x v="743"/>
    </i>
    <i>
      <x v="544"/>
    </i>
    <i>
      <x v="562"/>
    </i>
    <i>
      <x v="548"/>
    </i>
    <i>
      <x v="628"/>
    </i>
    <i>
      <x v="695"/>
    </i>
    <i>
      <x v="768"/>
    </i>
    <i>
      <x v="705"/>
    </i>
    <i>
      <x v="630"/>
    </i>
    <i>
      <x v="707"/>
    </i>
    <i>
      <x v="633"/>
    </i>
    <i>
      <x v="672"/>
    </i>
    <i>
      <x v="394"/>
    </i>
    <i>
      <x v="490"/>
    </i>
    <i>
      <x v="434"/>
    </i>
    <i>
      <x v="288"/>
    </i>
    <i>
      <x v="385"/>
    </i>
    <i>
      <x v="292"/>
    </i>
    <i>
      <x v="404"/>
    </i>
    <i>
      <x v="296"/>
    </i>
    <i>
      <x v="447"/>
    </i>
    <i>
      <x v="320"/>
    </i>
    <i>
      <x v="503"/>
    </i>
    <i>
      <x v="332"/>
    </i>
    <i>
      <x v="387"/>
    </i>
    <i>
      <x v="334"/>
    </i>
    <i>
      <x v="400"/>
    </i>
    <i>
      <x v="343"/>
    </i>
    <i>
      <x v="417"/>
    </i>
    <i>
      <x v="351"/>
    </i>
    <i>
      <x v="444"/>
    </i>
    <i>
      <x v="356"/>
    </i>
    <i>
      <x v="472"/>
    </i>
    <i>
      <x v="360"/>
    </i>
    <i>
      <x v="498"/>
    </i>
    <i>
      <x v="370"/>
    </i>
    <i>
      <x v="522"/>
    </i>
    <i>
      <x v="373"/>
    </i>
    <i>
      <x v="407"/>
    </i>
    <i>
      <x v="237"/>
    </i>
    <i>
      <x v="162"/>
    </i>
    <i>
      <x v="140"/>
    </i>
    <i>
      <x v="37"/>
    </i>
    <i>
      <x v="203"/>
    </i>
    <i>
      <x v="44"/>
    </i>
    <i>
      <x v="253"/>
    </i>
    <i>
      <x v="50"/>
    </i>
    <i>
      <x v="157"/>
    </i>
    <i>
      <x v="54"/>
    </i>
    <i>
      <x v="183"/>
    </i>
    <i>
      <x v="60"/>
    </i>
    <i>
      <x v="222"/>
    </i>
    <i>
      <x v="63"/>
    </i>
    <i>
      <x v="241"/>
    </i>
    <i>
      <x v="69"/>
    </i>
    <i>
      <x v="266"/>
    </i>
    <i>
      <x v="77"/>
    </i>
    <i>
      <x v="153"/>
    </i>
    <i>
      <x v="78"/>
    </i>
    <i>
      <x v="159"/>
    </i>
    <i>
      <x v="81"/>
    </i>
    <i>
      <x v="181"/>
    </i>
    <i>
      <x v="82"/>
    </i>
    <i>
      <x v="199"/>
    </i>
    <i>
      <x v="86"/>
    </i>
    <i>
      <x v="217"/>
    </i>
    <i>
      <x v="87"/>
    </i>
    <i>
      <x v="235"/>
    </i>
    <i>
      <x v="8"/>
    </i>
    <i>
      <x v="240"/>
    </i>
    <i>
      <x v="114"/>
    </i>
    <i>
      <x v="248"/>
    </i>
    <i>
      <x v="115"/>
    </i>
    <i>
      <x v="265"/>
    </i>
    <i>
      <x v="137"/>
    </i>
    <i>
      <x v="138"/>
    </i>
    <i>
      <x v="150"/>
    </i>
    <i>
      <x v="1182"/>
    </i>
    <i>
      <x v="1139"/>
    </i>
    <i>
      <x v="1140"/>
    </i>
    <i>
      <x v="1144"/>
    </i>
    <i>
      <x v="1179"/>
    </i>
    <i>
      <x v="1223"/>
    </i>
    <i>
      <x v="1185"/>
    </i>
    <i>
      <x v="1226"/>
    </i>
    <i>
      <x v="1283"/>
    </i>
    <i>
      <x v="1092"/>
    </i>
    <i>
      <x v="1175"/>
    </i>
    <i>
      <x v="1133"/>
    </i>
    <i>
      <x v="1180"/>
    </i>
    <i>
      <x v="1137"/>
    </i>
    <i>
      <x v="1132"/>
    </i>
    <i>
      <x v="1147"/>
    </i>
    <i>
      <x v="1202"/>
    </i>
    <i>
      <x v="1148"/>
    </i>
    <i>
      <x v="1141"/>
    </i>
    <i>
      <x v="1138"/>
    </i>
    <i>
      <x v="1285"/>
    </i>
    <i>
      <x v="1251"/>
    </i>
    <i>
      <x v="1287"/>
    </i>
    <i>
      <x v="1253"/>
    </i>
    <i>
      <x v="1177"/>
    </i>
    <i>
      <x v="1158"/>
    </i>
    <i>
      <x v="1304"/>
    </i>
    <i>
      <x v="1259"/>
    </i>
    <i>
      <x v="1181"/>
    </i>
    <i>
      <x v="1260"/>
    </i>
    <i>
      <x v="1131"/>
    </i>
    <i>
      <x v="1166"/>
    </i>
    <i>
      <x v="1184"/>
    </i>
    <i>
      <x v="1167"/>
    </i>
    <i>
      <x v="1328"/>
    </i>
    <i>
      <x v="1268"/>
    </i>
    <i>
      <x v="1094"/>
    </i>
    <i>
      <x v="1269"/>
    </i>
    <i>
      <x v="1105"/>
    </i>
    <i>
      <x v="1168"/>
    </i>
    <i>
      <x v="1282"/>
    </i>
    <i>
      <x v="1222"/>
    </i>
    <i>
      <x v="1345"/>
    </i>
    <i>
      <x v="826"/>
    </i>
    <i>
      <x v="1029"/>
    </i>
    <i>
      <x v="1002"/>
    </i>
    <i>
      <x v="913"/>
    </i>
    <i>
      <x v="887"/>
    </i>
    <i>
      <x v="828"/>
    </i>
    <i>
      <x v="994"/>
    </i>
    <i>
      <x v="924"/>
    </i>
    <i>
      <x v="1021"/>
    </i>
    <i>
      <x v="862"/>
    </i>
    <i>
      <x v="843"/>
    </i>
    <i>
      <x v="830"/>
    </i>
    <i>
      <x v="846"/>
    </i>
    <i>
      <x v="1069"/>
    </i>
    <i>
      <x v="991"/>
    </i>
    <i>
      <x v="937"/>
    </i>
    <i>
      <x v="996"/>
    </i>
    <i>
      <x v="872"/>
    </i>
    <i>
      <x v="817"/>
    </i>
    <i>
      <x v="960"/>
    </i>
    <i>
      <x v="1022"/>
    </i>
    <i>
      <x v="964"/>
    </i>
    <i>
      <x v="1035"/>
    </i>
    <i>
      <x v="971"/>
    </i>
    <i>
      <x v="885"/>
    </i>
    <i>
      <x v="972"/>
    </i>
    <i>
      <x v="895"/>
    </i>
    <i>
      <x v="974"/>
    </i>
    <i>
      <x v="975"/>
    </i>
    <i>
      <x v="818"/>
    </i>
    <i>
      <x v="933"/>
    </i>
    <i>
      <x v="1075"/>
    </i>
    <i>
      <x v="757"/>
    </i>
    <i>
      <x v="572"/>
    </i>
    <i>
      <x v="793"/>
    </i>
    <i>
      <x v="589"/>
    </i>
    <i>
      <x v="723"/>
    </i>
    <i>
      <x v="595"/>
    </i>
    <i>
      <x v="773"/>
    </i>
    <i>
      <x v="600"/>
    </i>
    <i>
      <x v="700"/>
    </i>
    <i>
      <x v="601"/>
    </i>
    <i>
      <x v="709"/>
    </i>
    <i>
      <x v="614"/>
    </i>
    <i>
      <x v="739"/>
    </i>
    <i>
      <x v="615"/>
    </i>
    <i>
      <x v="584"/>
    </i>
    <i>
      <x v="560"/>
    </i>
    <i>
      <x v="778"/>
    </i>
    <i>
      <x v="549"/>
    </i>
    <i>
      <x v="795"/>
    </i>
    <i>
      <x v="635"/>
    </i>
    <i>
      <x v="703"/>
    </i>
    <i>
      <x v="637"/>
    </i>
    <i>
      <x v="708"/>
    </i>
    <i>
      <x v="638"/>
    </i>
    <i>
      <x v="720"/>
    </i>
    <i>
      <x v="649"/>
    </i>
    <i>
      <x v="736"/>
    </i>
    <i>
      <x v="650"/>
    </i>
    <i>
      <x v="756"/>
    </i>
    <i>
      <x v="651"/>
    </i>
    <i>
      <x v="767"/>
    </i>
    <i>
      <x v="654"/>
    </i>
    <i>
      <x v="769"/>
    </i>
    <i>
      <x v="656"/>
    </i>
    <i>
      <x v="776"/>
    </i>
    <i>
      <x v="661"/>
    </i>
    <i>
      <x v="783"/>
    </i>
    <i>
      <x v="566"/>
    </i>
    <i>
      <x v="794"/>
    </i>
    <i>
      <x v="681"/>
    </i>
    <i>
      <x v="587"/>
    </i>
    <i>
      <x v="682"/>
    </i>
    <i>
      <x v="696"/>
    </i>
    <i>
      <x v="495"/>
    </i>
    <i>
      <x v="363"/>
    </i>
    <i>
      <x v="517"/>
    </i>
    <i>
      <x v="289"/>
    </i>
    <i>
      <x v="489"/>
    </i>
    <i>
      <x v="388"/>
    </i>
    <i>
      <x v="377"/>
    </i>
    <i>
      <x v="389"/>
    </i>
    <i>
      <x v="528"/>
    </i>
    <i>
      <x v="273"/>
    </i>
    <i>
      <x v="481"/>
    </i>
    <i>
      <x v="340"/>
    </i>
    <i>
      <x v="491"/>
    </i>
    <i>
      <x v="540"/>
    </i>
    <i>
      <x v="322"/>
    </i>
    <i>
      <x v="298"/>
    </i>
    <i>
      <x v="506"/>
    </i>
    <i>
      <x v="350"/>
    </i>
    <i>
      <x v="519"/>
    </i>
    <i>
      <x v="539"/>
    </i>
    <i>
      <x v="538"/>
    </i>
    <i>
      <x v="408"/>
    </i>
    <i>
      <x v="480"/>
    </i>
    <i>
      <x v="283"/>
    </i>
    <i>
      <x v="486"/>
    </i>
    <i>
      <x v="413"/>
    </i>
    <i>
      <x v="290"/>
    </i>
    <i>
      <x v="306"/>
    </i>
    <i>
      <x v="492"/>
    </i>
    <i>
      <x v="425"/>
    </i>
    <i>
      <x v="278"/>
    </i>
    <i>
      <x v="354"/>
    </i>
    <i>
      <x v="499"/>
    </i>
    <i>
      <x v="307"/>
    </i>
    <i>
      <x v="504"/>
    </i>
    <i>
      <x v="445"/>
    </i>
    <i>
      <x v="507"/>
    </i>
    <i>
      <x v="315"/>
    </i>
    <i>
      <x v="279"/>
    </i>
    <i>
      <x v="449"/>
    </i>
    <i>
      <x v="285"/>
    </i>
    <i>
      <x v="457"/>
    </i>
    <i>
      <x v="537"/>
    </i>
    <i>
      <x v="458"/>
    </i>
    <i>
      <x v="386"/>
    </i>
    <i>
      <x v="469"/>
    </i>
    <i>
      <x v="398"/>
    </i>
    <i>
      <x v="194"/>
    </i>
    <i>
      <x v="143"/>
    </i>
    <i>
      <x v="239"/>
    </i>
    <i>
      <x v="31"/>
    </i>
    <i>
      <x v="165"/>
    </i>
    <i>
      <x v="5"/>
    </i>
    <i>
      <x v="215"/>
    </i>
    <i>
      <x v="71"/>
    </i>
    <i>
      <x v="261"/>
    </i>
    <i>
      <x v="72"/>
    </i>
    <i>
      <x v="158"/>
    </i>
    <i>
      <x v="73"/>
    </i>
    <i>
      <x v="172"/>
    </i>
    <i>
      <x v="74"/>
    </i>
    <i>
      <x v="211"/>
    </i>
    <i>
      <x v="43"/>
    </i>
    <i>
      <x v="229"/>
    </i>
    <i>
      <x v="32"/>
    </i>
    <i>
      <x v="3"/>
    </i>
    <i>
      <x v="9"/>
    </i>
    <i>
      <x v="18"/>
    </i>
    <i>
      <x v="2"/>
    </i>
    <i>
      <x v="148"/>
    </i>
    <i>
      <x v="93"/>
    </i>
    <i>
      <x v="19"/>
    </i>
    <i>
      <x v="100"/>
    </i>
    <i>
      <x v="166"/>
    </i>
    <i>
      <x v="14"/>
    </i>
    <i>
      <x v="185"/>
    </i>
    <i>
      <x v="110"/>
    </i>
    <i>
      <x v="196"/>
    </i>
    <i>
      <x v="16"/>
    </i>
    <i>
      <x v="213"/>
    </i>
    <i>
      <x v="120"/>
    </i>
    <i>
      <x v="223"/>
    </i>
    <i>
      <x v="125"/>
    </i>
    <i>
      <x v="233"/>
    </i>
    <i>
      <x v="126"/>
    </i>
    <i>
      <x v="247"/>
    </i>
    <i>
      <x v="130"/>
    </i>
    <i>
      <x v="258"/>
    </i>
    <i>
      <x v="132"/>
    </i>
    <i>
      <x v="134"/>
    </i>
    <i>
      <x v="267"/>
    </i>
    <i>
      <x v="1123"/>
    </i>
    <i>
      <x v="1174"/>
    </i>
    <i>
      <x v="1266"/>
    </i>
    <i>
      <x v="1104"/>
    </i>
    <i>
      <x v="1298"/>
    </i>
    <i>
      <x v="1218"/>
    </i>
    <i>
      <x v="1323"/>
    </i>
    <i>
      <x v="1227"/>
    </i>
    <i>
      <x v="1090"/>
    </i>
    <i>
      <x v="1232"/>
    </i>
    <i>
      <x v="1122"/>
    </i>
    <i>
      <x v="1233"/>
    </i>
    <i>
      <x v="1300"/>
    </i>
    <i>
      <x v="1234"/>
    </i>
    <i>
      <x v="1315"/>
    </i>
    <i>
      <x v="1111"/>
    </i>
    <i>
      <x v="1325"/>
    </i>
    <i>
      <x v="1112"/>
    </i>
    <i>
      <x v="1118"/>
    </i>
    <i>
      <x v="1113"/>
    </i>
    <i>
      <x v="1172"/>
    </i>
    <i>
      <x v="1247"/>
    </i>
    <i>
      <x v="1293"/>
    </i>
    <i>
      <x v="1250"/>
    </i>
    <i>
      <x v="1297"/>
    </i>
    <i>
      <x v="1252"/>
    </i>
    <i>
      <x v="1299"/>
    </i>
    <i>
      <x v="1154"/>
    </i>
    <i>
      <x v="1301"/>
    </i>
    <i>
      <x v="1114"/>
    </i>
    <i>
      <x v="1314"/>
    </i>
    <i>
      <x v="1255"/>
    </i>
    <i>
      <x v="1316"/>
    </i>
    <i>
      <x v="1115"/>
    </i>
    <i>
      <x v="1324"/>
    </i>
    <i>
      <x v="1161"/>
    </i>
    <i>
      <x v="1188"/>
    </i>
    <i>
      <x v="1265"/>
    </i>
    <i>
      <x v="1274"/>
    </i>
    <i>
      <x v="1065"/>
    </i>
    <i>
      <x v="1033"/>
    </i>
    <i>
      <x v="860"/>
    </i>
    <i>
      <x v="897"/>
    </i>
    <i>
      <x v="1051"/>
    </i>
    <i>
      <x v="833"/>
    </i>
    <i>
      <x v="967"/>
    </i>
    <i>
      <x v="973"/>
    </i>
    <i>
      <x v="1031"/>
    </i>
    <i>
      <x v="902"/>
    </i>
    <i>
      <x v="943"/>
    </i>
    <i>
      <x v="837"/>
    </i>
    <i>
      <x v="824"/>
    </i>
    <i>
      <x v="875"/>
    </i>
    <i>
      <x v="890"/>
    </i>
    <i>
      <x v="980"/>
    </i>
    <i>
      <x v="882"/>
    </i>
    <i>
      <x v="981"/>
    </i>
    <i>
      <x v="814"/>
    </i>
    <i>
      <x v="920"/>
    </i>
    <i>
      <x v="1032"/>
    </i>
    <i>
      <x v="922"/>
    </i>
    <i>
      <x v="838"/>
    </i>
    <i>
      <x v="876"/>
    </i>
    <i>
      <x v="1050"/>
    </i>
    <i>
      <x v="926"/>
    </i>
    <i>
      <x v="1052"/>
    </i>
    <i>
      <x v="847"/>
    </i>
    <i>
      <x v="958"/>
    </i>
    <i>
      <x v="1009"/>
    </i>
    <i>
      <x v="959"/>
    </i>
    <i>
      <x v="1011"/>
    </i>
    <i>
      <x v="865"/>
    </i>
    <i>
      <x v="1017"/>
    </i>
    <i>
      <x v="970"/>
    </i>
    <i>
      <x v="1018"/>
    </i>
    <i>
      <x v="1079"/>
    </i>
    <i>
      <x v="1080"/>
    </i>
    <i>
      <x v="642"/>
    </i>
    <i>
      <x v="742"/>
    </i>
    <i>
      <x v="576"/>
    </i>
    <i>
      <x v="607"/>
    </i>
    <i>
      <x v="603"/>
    </i>
    <i>
      <x v="599"/>
    </i>
    <i>
      <x v="645"/>
    </i>
    <i>
      <x v="667"/>
    </i>
    <i>
      <x v="740"/>
    </i>
    <i>
      <x v="674"/>
    </i>
    <i>
      <x v="580"/>
    </i>
    <i>
      <x v="616"/>
    </i>
    <i>
      <x v="636"/>
    </i>
    <i>
      <x v="542"/>
    </i>
    <i>
      <x v="802"/>
    </i>
    <i>
      <x v="567"/>
    </i>
    <i>
      <x v="728"/>
    </i>
    <i>
      <x v="618"/>
    </i>
    <i>
      <x v="734"/>
    </i>
    <i>
      <x v="685"/>
    </i>
    <i>
      <x v="741"/>
    </i>
    <i>
      <x v="571"/>
    </i>
    <i>
      <x v="579"/>
    </i>
    <i>
      <x v="588"/>
    </i>
    <i>
      <x v="602"/>
    </i>
    <i>
      <x v="698"/>
    </i>
    <i>
      <x v="772"/>
    </i>
    <i>
      <x v="598"/>
    </i>
    <i>
      <x v="777"/>
    </i>
    <i>
      <x v="554"/>
    </i>
    <i>
      <x v="643"/>
    </i>
    <i>
      <x v="626"/>
    </i>
    <i>
      <x v="555"/>
    </i>
    <i>
      <x v="726"/>
    </i>
    <i>
      <x v="379"/>
    </i>
    <i>
      <x v="478"/>
    </i>
    <i>
      <x v="325"/>
    </i>
    <i>
      <x v="300"/>
    </i>
    <i>
      <x v="369"/>
    </i>
    <i>
      <x v="303"/>
    </i>
    <i>
      <x v="529"/>
    </i>
    <i>
      <x v="399"/>
    </i>
    <i>
      <x v="473"/>
    </i>
    <i>
      <x v="337"/>
    </i>
    <i>
      <x v="364"/>
    </i>
    <i>
      <x v="271"/>
    </i>
    <i>
      <x v="372"/>
    </i>
    <i>
      <x v="338"/>
    </i>
    <i>
      <x v="512"/>
    </i>
    <i>
      <x v="339"/>
    </i>
    <i>
      <x v="534"/>
    </i>
    <i>
      <x v="409"/>
    </i>
    <i>
      <x v="272"/>
    </i>
    <i>
      <x v="341"/>
    </i>
    <i>
      <x v="475"/>
    </i>
    <i>
      <x v="342"/>
    </i>
    <i>
      <x v="313"/>
    </i>
    <i>
      <x v="422"/>
    </i>
    <i>
      <x v="365"/>
    </i>
    <i>
      <x v="275"/>
    </i>
    <i>
      <x v="371"/>
    </i>
    <i>
      <x v="345"/>
    </i>
    <i>
      <x v="319"/>
    </i>
    <i>
      <x v="435"/>
    </i>
    <i>
      <x v="511"/>
    </i>
    <i>
      <x v="439"/>
    </i>
    <i>
      <x v="516"/>
    </i>
    <i>
      <x v="346"/>
    </i>
    <i>
      <x v="530"/>
    </i>
    <i>
      <x v="287"/>
    </i>
    <i>
      <x v="291"/>
    </i>
    <i>
      <x v="309"/>
    </i>
    <i>
      <x v="276"/>
    </i>
    <i>
      <x v="465"/>
    </i>
    <i>
      <x v="221"/>
    </i>
    <i>
      <x v="250"/>
    </i>
    <i>
      <x v="236"/>
    </i>
    <i>
      <x v="124"/>
    </i>
    <i>
      <x v="48"/>
    </i>
    <i>
      <x v="12"/>
    </i>
    <i>
      <x v="146"/>
    </i>
    <i>
      <x v="167"/>
    </i>
    <i>
      <x v="243"/>
    </i>
    <i>
      <x v="1"/>
    </i>
    <i>
      <x v="7"/>
    </i>
    <i>
      <x v="268"/>
    </i>
    <i>
      <x v="58"/>
    </i>
    <i>
      <x v="38"/>
    </i>
    <i>
      <x v="226"/>
    </i>
    <i>
      <x v="173"/>
    </i>
    <i>
      <x v="234"/>
    </i>
    <i>
      <x v="174"/>
    </i>
    <i>
      <x v="62"/>
    </i>
    <i>
      <x v="176"/>
    </i>
    <i>
      <x v="33"/>
    </i>
    <i>
      <x v="179"/>
    </i>
    <i>
      <x v="65"/>
    </i>
    <i>
      <x v="34"/>
    </i>
    <i>
      <x v="42"/>
    </i>
    <i>
      <x v="21"/>
    </i>
    <i>
      <x v="41"/>
    </i>
    <i>
      <x v="102"/>
    </i>
    <i>
      <x v="218"/>
    </i>
    <i>
      <x v="186"/>
    </i>
    <i>
      <x v="15"/>
    </i>
    <i>
      <x v="188"/>
    </i>
    <i>
      <x v="227"/>
    </i>
    <i>
      <x v="189"/>
    </i>
    <i>
      <x v="46"/>
    </i>
    <i>
      <x v="192"/>
    </i>
    <i>
      <x v="35"/>
    </i>
    <i>
      <x v="193"/>
    </i>
    <i>
      <x v="152"/>
    </i>
    <i>
      <x v="13"/>
    </i>
    <i>
      <x v="26"/>
    </i>
    <i>
      <x v="6"/>
    </i>
    <i>
      <x v="245"/>
    </i>
    <i>
      <x v="197"/>
    </i>
    <i>
      <x v="154"/>
    </i>
    <i>
      <x v="198"/>
    </i>
    <i>
      <x v="252"/>
    </i>
    <i>
      <x v="56"/>
    </i>
    <i>
      <x v="155"/>
    </i>
    <i>
      <x v="23"/>
    </i>
    <i>
      <x v="262"/>
    </i>
    <i>
      <x v="209"/>
    </i>
    <i>
      <x v="47"/>
    </i>
    <i>
      <x v="168"/>
    </i>
    <i>
      <x v="68"/>
    </i>
    <i>
      <x v="169"/>
    </i>
    <i>
      <x v="1153"/>
    </i>
    <i>
      <x v="1152"/>
    </i>
    <i>
      <x v="1126"/>
    </i>
    <i>
      <x v="1289"/>
    </i>
    <i>
      <x v="1190"/>
    </i>
    <i>
      <x v="1291"/>
    </i>
    <i>
      <x v="1270"/>
    </i>
    <i>
      <x v="1221"/>
    </i>
    <i>
      <x v="1193"/>
    </i>
    <i>
      <x v="1224"/>
    </i>
    <i>
      <x v="1220"/>
    </i>
    <i>
      <x v="1240"/>
    </i>
    <i>
      <x v="1338"/>
    </i>
    <i>
      <x v="1196"/>
    </i>
    <i>
      <x v="1163"/>
    </i>
    <i>
      <x v="1157"/>
    </i>
    <i>
      <x v="1192"/>
    </i>
    <i>
      <x v="1245"/>
    </i>
    <i>
      <x v="1130"/>
    </i>
    <i>
      <x v="1231"/>
    </i>
    <i>
      <x v="1281"/>
    </i>
    <i>
      <x v="1098"/>
    </i>
    <i>
      <x v="1091"/>
    </i>
    <i>
      <x v="1303"/>
    </i>
    <i>
      <x v="1189"/>
    </i>
    <i>
      <x v="1150"/>
    </i>
    <i>
      <x v="1191"/>
    </i>
    <i>
      <x v="1309"/>
    </i>
    <i>
      <x v="1339"/>
    </i>
    <i>
      <x v="1124"/>
    </i>
    <i>
      <x v="1125"/>
    </i>
    <i>
      <x v="1194"/>
    </i>
    <i>
      <x v="1195"/>
    </i>
    <i>
      <x v="1275"/>
    </i>
    <i>
      <x v="1023"/>
    </i>
    <i>
      <x v="1056"/>
    </i>
    <i>
      <x v="910"/>
    </i>
    <i>
      <x v="869"/>
    </i>
    <i>
      <x v="928"/>
    </i>
    <i>
      <x v="821"/>
    </i>
    <i>
      <x v="907"/>
    </i>
    <i>
      <x v="822"/>
    </i>
    <i>
      <x v="1039"/>
    </i>
    <i>
      <x v="938"/>
    </i>
    <i>
      <x v="925"/>
    </i>
    <i>
      <x v="939"/>
    </i>
    <i>
      <x v="1019"/>
    </i>
    <i>
      <x v="940"/>
    </i>
    <i>
      <x v="1025"/>
    </i>
    <i>
      <x v="946"/>
    </i>
    <i>
      <x v="908"/>
    </i>
    <i>
      <x v="813"/>
    </i>
    <i>
      <x v="1036"/>
    </i>
    <i>
      <x v="949"/>
    </i>
    <i>
      <x v="835"/>
    </i>
    <i>
      <x v="950"/>
    </i>
    <i>
      <x v="1064"/>
    </i>
    <i>
      <x v="951"/>
    </i>
    <i>
      <x v="1072"/>
    </i>
    <i>
      <x v="874"/>
    </i>
    <i>
      <x v="1077"/>
    </i>
    <i>
      <x v="841"/>
    </i>
    <i>
      <x v="1020"/>
    </i>
    <i>
      <x v="966"/>
    </i>
    <i>
      <x v="1024"/>
    </i>
    <i>
      <x v="879"/>
    </i>
    <i>
      <x v="1026"/>
    </i>
    <i>
      <x v="881"/>
    </i>
    <i>
      <x v="1030"/>
    </i>
    <i>
      <x v="845"/>
    </i>
    <i>
      <x v="909"/>
    </i>
    <i>
      <x v="825"/>
    </i>
    <i>
      <x v="911"/>
    </i>
    <i>
      <x v="888"/>
    </i>
    <i>
      <x v="1037"/>
    </i>
    <i>
      <x v="849"/>
    </i>
    <i>
      <x v="858"/>
    </i>
    <i>
      <x v="982"/>
    </i>
    <i>
      <x v="836"/>
    </i>
    <i>
      <x v="896"/>
    </i>
    <i>
      <x v="1057"/>
    </i>
    <i>
      <x v="997"/>
    </i>
    <i>
      <x v="864"/>
    </i>
    <i>
      <x v="899"/>
    </i>
    <i>
      <x v="927"/>
    </i>
    <i>
      <x v="868"/>
    </i>
    <i>
      <x v="1073"/>
    </i>
    <i>
      <x v="901"/>
    </i>
    <i>
      <x v="867"/>
    </i>
    <i>
      <x v="857"/>
    </i>
    <i>
      <x v="903"/>
    </i>
    <i>
      <x v="1005"/>
    </i>
    <i>
      <x v="646"/>
    </i>
    <i>
      <x v="701"/>
    </i>
    <i>
      <x v="759"/>
    </i>
    <i>
      <x v="807"/>
    </i>
    <i>
      <x v="639"/>
    </i>
    <i>
      <x v="619"/>
    </i>
    <i>
      <x v="659"/>
    </i>
    <i>
      <x v="684"/>
    </i>
    <i>
      <x v="765"/>
    </i>
    <i>
      <x v="594"/>
    </i>
    <i>
      <x v="653"/>
    </i>
    <i>
      <x v="561"/>
    </i>
    <i>
      <x v="789"/>
    </i>
    <i>
      <x v="737"/>
    </i>
    <i>
      <x v="797"/>
    </i>
    <i>
      <x v="686"/>
    </i>
    <i>
      <x v="552"/>
    </i>
    <i>
      <x v="688"/>
    </i>
    <i>
      <x v="761"/>
    </i>
    <i>
      <x v="691"/>
    </i>
    <i>
      <x v="812"/>
    </i>
    <i>
      <x v="746"/>
    </i>
    <i>
      <x v="702"/>
    </i>
    <i>
      <x v="747"/>
    </i>
    <i>
      <x v="655"/>
    </i>
    <i>
      <x v="748"/>
    </i>
    <i>
      <x v="586"/>
    </i>
    <i>
      <x v="750"/>
    </i>
    <i>
      <x v="791"/>
    </i>
    <i>
      <x v="751"/>
    </i>
    <i>
      <x v="657"/>
    </i>
    <i>
      <x v="608"/>
    </i>
    <i>
      <x v="798"/>
    </i>
    <i>
      <x v="668"/>
    </i>
    <i>
      <x v="803"/>
    </i>
    <i>
      <x v="631"/>
    </i>
    <i>
      <x v="727"/>
    </i>
    <i>
      <x v="724"/>
    </i>
    <i>
      <x v="304"/>
    </i>
    <i>
      <x v="352"/>
    </i>
    <i>
      <x v="293"/>
    </i>
    <i>
      <x v="402"/>
    </i>
    <i>
      <x v="411"/>
    </i>
    <i>
      <x v="459"/>
    </i>
    <i>
      <x v="286"/>
    </i>
    <i>
      <x v="391"/>
    </i>
    <i>
      <x v="282"/>
    </i>
    <i>
      <x v="415"/>
    </i>
    <i>
      <x v="443"/>
    </i>
    <i>
      <x v="403"/>
    </i>
    <i>
      <x v="349"/>
    </i>
    <i>
      <x v="470"/>
    </i>
    <i>
      <x v="381"/>
    </i>
    <i>
      <x v="357"/>
    </i>
    <i>
      <x v="321"/>
    </i>
    <i>
      <x v="396"/>
    </i>
    <i>
      <x v="532"/>
    </i>
    <i>
      <x v="397"/>
    </i>
    <i>
      <x v="324"/>
    </i>
    <i>
      <x v="305"/>
    </i>
    <i>
      <x v="376"/>
    </i>
    <i>
      <x v="479"/>
    </i>
    <i>
      <x v="378"/>
    </i>
    <i>
      <x v="433"/>
    </i>
    <i>
      <x v="510"/>
    </i>
    <i>
      <x v="294"/>
    </i>
    <i>
      <x v="446"/>
    </i>
    <i>
      <x v="328"/>
    </i>
    <i>
      <x v="380"/>
    </i>
    <i>
      <x v="395"/>
    </i>
    <i>
      <x v="382"/>
    </i>
    <i>
      <x v="366"/>
    </i>
    <i>
      <x v="525"/>
    </i>
    <i>
      <x v="336"/>
    </i>
    <i>
      <x v="448"/>
    </i>
    <i>
      <x v="317"/>
    </i>
    <i>
      <x v="531"/>
    </i>
    <i>
      <x v="493"/>
    </i>
    <i>
      <x v="453"/>
    </i>
    <i>
      <x v="440"/>
    </i>
    <i>
      <x v="454"/>
    </i>
    <i>
      <x v="442"/>
    </i>
    <i>
      <x v="456"/>
    </i>
    <i>
      <x v="318"/>
    </i>
    <i>
      <x v="374"/>
    </i>
    <i>
      <x v="412"/>
    </i>
    <i>
      <x v="105"/>
    </i>
    <i>
      <x v="103"/>
    </i>
    <i>
      <x v="161"/>
    </i>
    <i>
      <x v="170"/>
    </i>
    <i>
      <x v="59"/>
    </i>
    <i>
      <x v="11"/>
    </i>
    <i>
      <x v="36"/>
    </i>
    <i>
      <x v="175"/>
    </i>
    <i>
      <x v="112"/>
    </i>
    <i>
      <x v="20"/>
    </i>
    <i>
      <x v="216"/>
    </i>
    <i>
      <x v="180"/>
    </i>
    <i>
      <x v="224"/>
    </i>
    <i>
      <x v="123"/>
    </i>
    <i>
      <x v="149"/>
    </i>
    <i>
      <x v="187"/>
    </i>
    <i>
      <x v="156"/>
    </i>
    <i>
      <x v="190"/>
    </i>
    <i>
      <x v="28"/>
    </i>
    <i>
      <x v="191"/>
    </i>
    <i>
      <x v="45"/>
    </i>
    <i>
      <x v="129"/>
    </i>
    <i>
      <x v="49"/>
    </i>
    <i>
      <x v="98"/>
    </i>
    <i>
      <x v="116"/>
    </i>
    <i>
      <x v="131"/>
    </i>
    <i>
      <x v="144"/>
    </i>
    <i>
      <x v="195"/>
    </i>
    <i>
      <x v="145"/>
    </i>
    <i>
      <x v="99"/>
    </i>
    <i>
      <x v="232"/>
    </i>
    <i>
      <x/>
    </i>
    <i>
      <x v="151"/>
    </i>
    <i>
      <x v="201"/>
    </i>
    <i>
      <x v="109"/>
    </i>
    <i>
      <x v="204"/>
    </i>
    <i>
      <x v="160"/>
    </i>
    <i>
      <x v="207"/>
    </i>
    <i>
      <x v="255"/>
    </i>
    <i>
      <x v="101"/>
    </i>
    <i>
      <x v="53"/>
    </i>
    <i>
      <x v="210"/>
    </i>
    <i>
      <x v="113"/>
    </i>
    <i>
      <x v="80"/>
    </i>
    <i>
      <x v="39"/>
    </i>
    <i>
      <x v="212"/>
    </i>
    <i>
      <x v="142"/>
    </i>
    <i>
      <x v="1096"/>
    </i>
    <i>
      <x v="1236"/>
    </i>
    <i>
      <x v="1176"/>
    </i>
    <i>
      <x v="1308"/>
    </i>
    <i>
      <x v="1277"/>
    </i>
    <i>
      <x v="1278"/>
    </i>
    <i>
      <x v="1197"/>
    </i>
    <i>
      <x v="1116"/>
    </i>
    <i>
      <x v="1102"/>
    </i>
    <i>
      <x v="1108"/>
    </i>
    <i>
      <x v="1087"/>
    </i>
    <i>
      <x v="1346"/>
    </i>
    <i>
      <x v="1110"/>
    </i>
    <i>
      <x v="1119"/>
    </i>
    <i>
      <x v="1089"/>
    </i>
    <i>
      <x v="1109"/>
    </i>
    <i>
      <x v="1267"/>
    </i>
    <i>
      <x v="1201"/>
    </i>
    <i>
      <x v="1162"/>
    </i>
    <i>
      <x v="1319"/>
    </i>
    <i>
      <x v="1103"/>
    </i>
    <i>
      <x v="1173"/>
    </i>
    <i>
      <x v="1107"/>
    </i>
    <i>
      <x v="1183"/>
    </i>
    <i>
      <x v="1276"/>
    </i>
    <i>
      <x v="1288"/>
    </i>
    <i>
      <x v="1160"/>
    </i>
    <i>
      <x v="1216"/>
    </i>
    <i>
      <x v="1088"/>
    </i>
    <i>
      <x v="829"/>
    </i>
    <i>
      <x v="1054"/>
    </i>
    <i>
      <x v="931"/>
    </i>
    <i>
      <x v="904"/>
    </i>
    <i>
      <x v="1062"/>
    </i>
    <i>
      <x v="905"/>
    </i>
    <i>
      <x v="1016"/>
    </i>
    <i>
      <x v="977"/>
    </i>
    <i>
      <x v="999"/>
    </i>
    <i>
      <x v="878"/>
    </i>
    <i>
      <x v="880"/>
    </i>
    <i>
      <x v="894"/>
    </i>
    <i>
      <x v="1007"/>
    </i>
    <i>
      <x v="965"/>
    </i>
    <i>
      <x v="1013"/>
    </i>
    <i>
      <x v="985"/>
    </i>
    <i>
      <x v="844"/>
    </i>
    <i>
      <x v="986"/>
    </i>
    <i>
      <x v="834"/>
    </i>
    <i>
      <x v="987"/>
    </i>
    <i>
      <x v="921"/>
    </i>
    <i>
      <x v="989"/>
    </i>
    <i>
      <x v="855"/>
    </i>
    <i>
      <x v="990"/>
    </i>
    <i>
      <x v="934"/>
    </i>
    <i>
      <x v="853"/>
    </i>
    <i>
      <x v="1063"/>
    </i>
    <i>
      <x v="941"/>
    </i>
    <i>
      <x v="900"/>
    </i>
    <i>
      <x v="854"/>
    </i>
    <i>
      <x v="820"/>
    </i>
    <i>
      <x v="1038"/>
    </i>
    <i>
      <x v="1014"/>
    </i>
    <i>
      <x v="873"/>
    </i>
    <i>
      <x v="815"/>
    </i>
    <i>
      <x v="998"/>
    </i>
    <i>
      <x v="848"/>
    </i>
    <i>
      <x v="1043"/>
    </i>
    <i>
      <x v="963"/>
    </i>
    <i>
      <x v="918"/>
    </i>
    <i>
      <x v="935"/>
    </i>
    <i>
      <x v="947"/>
    </i>
    <i>
      <x v="805"/>
    </i>
    <i>
      <x v="627"/>
    </i>
    <i>
      <x v="713"/>
    </i>
    <i>
      <x v="693"/>
    </i>
    <i>
      <x v="689"/>
    </i>
    <i>
      <x v="551"/>
    </i>
    <i>
      <x v="810"/>
    </i>
    <i>
      <x v="647"/>
    </i>
    <i>
      <x v="604"/>
    </i>
    <i>
      <x v="660"/>
    </i>
    <i>
      <x v="641"/>
    </i>
    <i>
      <x v="577"/>
    </i>
    <i>
      <x v="733"/>
    </i>
    <i>
      <x v="578"/>
    </i>
    <i>
      <x v="808"/>
    </i>
    <i>
      <x v="745"/>
    </i>
    <i>
      <x v="692"/>
    </i>
    <i>
      <x v="697"/>
    </i>
    <i>
      <x v="714"/>
    </i>
    <i>
      <x v="613"/>
    </i>
    <i>
      <x v="648"/>
    </i>
    <i>
      <x v="620"/>
    </i>
    <i>
      <x v="670"/>
    </i>
    <i>
      <x v="664"/>
    </i>
    <i>
      <x v="652"/>
    </i>
    <i>
      <x v="753"/>
    </i>
    <i>
      <x v="690"/>
    </i>
    <i>
      <x v="704"/>
    </i>
    <i>
      <x v="804"/>
    </i>
    <i>
      <x v="665"/>
    </i>
    <i>
      <x v="673"/>
    </i>
    <i>
      <x v="556"/>
    </i>
    <i>
      <x v="644"/>
    </i>
    <i>
      <x v="624"/>
    </i>
    <i>
      <x v="625"/>
    </i>
    <i>
      <x v="712"/>
    </i>
    <i>
      <x v="430"/>
    </i>
    <i>
      <x v="419"/>
    </i>
    <i>
      <x v="487"/>
    </i>
    <i>
      <x v="392"/>
    </i>
    <i>
      <x v="513"/>
    </i>
    <i>
      <x v="450"/>
    </i>
    <i>
      <x v="438"/>
    </i>
    <i>
      <x v="451"/>
    </i>
    <i>
      <x v="299"/>
    </i>
    <i>
      <x v="316"/>
    </i>
    <i>
      <x v="421"/>
    </i>
    <i>
      <x v="455"/>
    </i>
    <i>
      <x v="515"/>
    </i>
    <i>
      <x v="362"/>
    </i>
    <i>
      <x v="527"/>
    </i>
    <i>
      <x v="284"/>
    </i>
    <i>
      <x v="355"/>
    </i>
    <i>
      <x v="460"/>
    </i>
    <i>
      <x v="488"/>
    </i>
    <i>
      <x v="462"/>
    </i>
    <i>
      <x v="326"/>
    </i>
    <i>
      <x v="463"/>
    </i>
    <i>
      <x v="501"/>
    </i>
    <i>
      <x v="468"/>
    </i>
    <i>
      <x v="347"/>
    </i>
    <i>
      <x v="302"/>
    </i>
    <i>
      <x v="514"/>
    </i>
    <i>
      <x v="310"/>
    </i>
    <i>
      <x v="429"/>
    </i>
    <i>
      <x v="297"/>
    </i>
    <i>
      <x v="526"/>
    </i>
    <i>
      <x v="410"/>
    </i>
    <i>
      <x v="437"/>
    </i>
    <i>
      <x v="483"/>
    </i>
    <i>
      <x v="384"/>
    </i>
    <i>
      <x v="484"/>
    </i>
    <i>
      <x v="485"/>
    </i>
    <i>
      <x v="416"/>
    </i>
    <i>
      <x v="75"/>
    </i>
    <i>
      <x v="257"/>
    </i>
    <i>
      <x v="84"/>
    </i>
    <i>
      <x v="200"/>
    </i>
    <i>
      <x v="29"/>
    </i>
    <i>
      <x v="202"/>
    </i>
    <i>
      <x v="249"/>
    </i>
    <i>
      <x v="121"/>
    </i>
    <i>
      <x v="95"/>
    </i>
    <i>
      <x v="61"/>
    </i>
    <i>
      <x v="263"/>
    </i>
    <i>
      <x v="108"/>
    </i>
    <i>
      <x v="122"/>
    </i>
    <i>
      <x v="246"/>
    </i>
    <i>
      <x v="1186"/>
    </i>
    <i>
      <x v="1178"/>
    </i>
    <i>
      <x v="1335"/>
    </i>
    <i>
      <x v="1228"/>
    </i>
    <i>
      <x v="1142"/>
    </i>
    <i>
      <x v="1229"/>
    </i>
    <i>
      <x v="1084"/>
    </i>
    <i>
      <x v="1164"/>
    </i>
    <i>
      <x v="1136"/>
    </i>
    <i>
      <x v="1198"/>
    </i>
    <i>
      <x v="1204"/>
    </i>
    <i>
      <x v="1307"/>
    </i>
    <i>
      <x v="1117"/>
    </i>
    <i>
      <x v="1199"/>
    </i>
    <i>
      <x v="1284"/>
    </i>
    <i>
      <x v="1095"/>
    </i>
    <i>
      <x v="1093"/>
    </i>
    <i>
      <x v="1271"/>
    </i>
    <i>
      <x v="1159"/>
    </i>
    <i>
      <x v="1272"/>
    </i>
    <i>
      <x v="1129"/>
    </i>
    <i>
      <x v="1120"/>
    </i>
    <i>
      <x v="1203"/>
    </i>
    <i>
      <x v="1101"/>
    </i>
    <i>
      <x v="889"/>
    </i>
    <i>
      <x v="1015"/>
    </i>
    <i>
      <x v="968"/>
    </i>
    <i>
      <x v="819"/>
    </i>
    <i>
      <x v="1003"/>
    </i>
    <i>
      <x v="988"/>
    </i>
    <i>
      <x v="1060"/>
    </i>
    <i>
      <x v="871"/>
    </i>
    <i>
      <x v="1012"/>
    </i>
    <i>
      <x v="930"/>
    </i>
    <i>
      <x v="906"/>
    </i>
    <i>
      <x v="1044"/>
    </i>
    <i>
      <x v="936"/>
    </i>
    <i>
      <x v="1045"/>
    </i>
    <i>
      <x v="1059"/>
    </i>
    <i>
      <x v="1046"/>
    </i>
    <i>
      <x v="1061"/>
    </i>
    <i>
      <x v="1047"/>
    </i>
    <i>
      <x v="969"/>
    </i>
    <i>
      <x v="1048"/>
    </i>
    <i>
      <x v="891"/>
    </i>
    <i>
      <x v="1049"/>
    </i>
    <i>
      <x v="942"/>
    </i>
    <i>
      <x v="1000"/>
    </i>
    <i>
      <x v="978"/>
    </i>
    <i>
      <x v="917"/>
    </i>
    <i>
      <x v="979"/>
    </i>
    <i>
      <x v="770"/>
    </i>
    <i>
      <x v="565"/>
    </i>
    <i>
      <x v="774"/>
    </i>
    <i>
      <x v="605"/>
    </i>
    <i>
      <x v="634"/>
    </i>
    <i>
      <x v="781"/>
    </i>
    <i>
      <x v="706"/>
    </i>
    <i>
      <x v="782"/>
    </i>
    <i>
      <x v="752"/>
    </i>
    <i>
      <x v="570"/>
    </i>
    <i>
      <x v="574"/>
    </i>
    <i>
      <x v="610"/>
    </i>
    <i>
      <x v="569"/>
    </i>
    <i>
      <x v="622"/>
    </i>
    <i>
      <x v="771"/>
    </i>
    <i>
      <x v="790"/>
    </i>
    <i>
      <x v="581"/>
    </i>
    <i>
      <x v="762"/>
    </i>
    <i>
      <x v="557"/>
    </i>
    <i>
      <x v="679"/>
    </i>
    <i>
      <x v="717"/>
    </i>
    <i>
      <x v="725"/>
    </i>
    <i>
      <x v="677"/>
    </i>
    <i>
      <x v="477"/>
    </i>
    <i>
      <x v="405"/>
    </i>
    <i>
      <x v="353"/>
    </i>
    <i>
      <x v="464"/>
    </i>
    <i>
      <x v="432"/>
    </i>
    <i>
      <x v="344"/>
    </i>
    <i>
      <x v="359"/>
    </i>
    <i>
      <x v="414"/>
    </i>
    <i>
      <x v="461"/>
    </i>
    <i>
      <x v="295"/>
    </i>
    <i>
      <x v="431"/>
    </i>
    <i>
      <x v="496"/>
    </i>
    <i>
      <x v="314"/>
    </i>
    <i>
      <x v="418"/>
    </i>
    <i>
      <x v="452"/>
    </i>
    <i>
      <x v="423"/>
    </i>
    <i>
      <x v="330"/>
    </i>
    <i>
      <x v="508"/>
    </i>
    <i>
      <x v="482"/>
    </i>
    <i>
      <x v="509"/>
    </i>
    <i>
      <x v="427"/>
    </i>
    <i>
      <x v="76"/>
    </i>
    <i>
      <x v="136"/>
    </i>
    <i>
      <x v="52"/>
    </i>
    <i>
      <x v="119"/>
    </i>
    <i>
      <x v="259"/>
    </i>
    <i>
      <x v="178"/>
    </i>
    <i>
      <x v="88"/>
    </i>
    <i>
      <x v="40"/>
    </i>
    <i>
      <x v="17"/>
    </i>
    <i>
      <x v="244"/>
    </i>
    <i>
      <x v="141"/>
    </i>
    <i>
      <x v="147"/>
    </i>
    <i>
      <x v="264"/>
    </i>
    <i>
      <x v="184"/>
    </i>
    <i>
      <x v="220"/>
    </i>
    <i>
      <x v="230"/>
    </i>
    <i>
      <x v="238"/>
    </i>
    <i>
      <x v="206"/>
    </i>
    <i>
      <x v="254"/>
    </i>
    <i>
      <x v="1256"/>
    </i>
    <i>
      <x v="1305"/>
    </i>
    <i>
      <x v="1296"/>
    </i>
    <i>
      <x v="1242"/>
    </i>
    <i>
      <x v="1214"/>
    </i>
    <i>
      <x v="1290"/>
    </i>
    <i>
      <x v="1215"/>
    </i>
    <i>
      <x v="1187"/>
    </i>
    <i>
      <x v="1143"/>
    </i>
    <i>
      <x v="1135"/>
    </i>
    <i>
      <x v="1209"/>
    </i>
    <i>
      <x v="1155"/>
    </i>
    <i>
      <x v="1212"/>
    </i>
    <i>
      <x v="1210"/>
    </i>
    <i>
      <x v="1213"/>
    </i>
    <i>
      <x v="1071"/>
    </i>
    <i>
      <x v="866"/>
    </i>
    <i>
      <x v="923"/>
    </i>
    <i>
      <x v="1001"/>
    </i>
    <i>
      <x v="953"/>
    </i>
    <i>
      <x v="852"/>
    </i>
    <i>
      <x v="850"/>
    </i>
    <i>
      <x v="992"/>
    </i>
    <i>
      <x v="955"/>
    </i>
    <i>
      <x v="859"/>
    </i>
    <i>
      <x v="1068"/>
    </i>
    <i>
      <x v="995"/>
    </i>
    <i>
      <x v="1070"/>
    </i>
    <i>
      <x v="1040"/>
    </i>
    <i>
      <x v="892"/>
    </i>
    <i>
      <x v="914"/>
    </i>
    <i>
      <x v="883"/>
    </i>
    <i>
      <x v="1006"/>
    </i>
    <i>
      <x v="945"/>
    </i>
    <i>
      <x v="962"/>
    </i>
    <i>
      <x v="915"/>
    </i>
    <i>
      <x v="1081"/>
    </i>
    <i>
      <x v="1010"/>
    </i>
    <i>
      <x v="800"/>
    </i>
    <i>
      <x v="788"/>
    </i>
    <i>
      <x v="658"/>
    </i>
    <i>
      <x v="687"/>
    </i>
    <i>
      <x v="792"/>
    </i>
    <i>
      <x v="763"/>
    </i>
    <i>
      <x v="806"/>
    </i>
    <i>
      <x v="662"/>
    </i>
    <i>
      <x v="785"/>
    </i>
    <i>
      <x v="663"/>
    </i>
    <i>
      <x v="582"/>
    </i>
    <i>
      <x v="666"/>
    </i>
    <i>
      <x v="590"/>
    </i>
    <i>
      <x v="730"/>
    </i>
    <i>
      <x v="592"/>
    </i>
    <i>
      <x v="731"/>
    </i>
    <i>
      <x v="683"/>
    </i>
    <i>
      <x v="597"/>
    </i>
    <i>
      <x v="699"/>
    </i>
    <i>
      <x v="787"/>
    </i>
    <i>
      <x v="502"/>
    </i>
    <i>
      <x v="335"/>
    </i>
    <i>
      <x v="280"/>
    </i>
    <i>
      <x v="348"/>
    </i>
    <i>
      <x v="533"/>
    </i>
    <i>
      <x v="426"/>
    </i>
    <i>
      <x v="521"/>
    </i>
    <i>
      <x v="466"/>
    </i>
    <i>
      <x v="361"/>
    </i>
    <i>
      <x v="368"/>
    </i>
    <i>
      <x v="383"/>
    </i>
    <i>
      <x v="494"/>
    </i>
    <i>
      <x v="441"/>
    </i>
    <i>
      <x v="474"/>
    </i>
    <i>
      <x v="367"/>
    </i>
    <i>
      <x v="274"/>
    </i>
    <i>
      <x v="301"/>
    </i>
    <i>
      <x v="228"/>
    </i>
    <i>
      <x v="171"/>
    </i>
    <i>
      <x v="67"/>
    </i>
    <i>
      <x v="97"/>
    </i>
    <i>
      <x v="89"/>
    </i>
    <i>
      <x v="51"/>
    </i>
    <i>
      <x v="270"/>
    </i>
    <i>
      <x v="55"/>
    </i>
    <i>
      <x v="219"/>
    </i>
    <i>
      <x v="1219"/>
    </i>
    <i>
      <x v="1336"/>
    </i>
    <i>
      <x v="1225"/>
    </i>
    <i>
      <x v="1331"/>
    </i>
    <i>
      <x v="1337"/>
    </i>
    <i>
      <x v="1165"/>
    </i>
    <i>
      <x v="1100"/>
    </i>
    <i>
      <x v="1311"/>
    </i>
    <i>
      <x v="1151"/>
    </i>
    <i>
      <x v="1217"/>
    </i>
    <i>
      <x v="851"/>
    </i>
    <i>
      <x v="993"/>
    </i>
    <i>
      <x v="1034"/>
    </i>
    <i>
      <x v="1083"/>
    </i>
    <i>
      <x v="1028"/>
    </i>
    <i>
      <x v="916"/>
    </i>
    <i>
      <x v="948"/>
    </i>
    <i>
      <x v="722"/>
    </i>
    <i>
      <x v="621"/>
    </i>
    <i>
      <x v="550"/>
    </i>
    <i>
      <x v="559"/>
    </i>
    <i>
      <x v="801"/>
    </i>
    <i>
      <x v="796"/>
    </i>
    <i>
      <x v="606"/>
    </i>
    <i>
      <x v="617"/>
    </i>
    <i>
      <x v="738"/>
    </i>
    <i>
      <x v="799"/>
    </i>
    <i>
      <x v="676"/>
    </i>
    <i>
      <x v="811"/>
    </i>
    <i>
      <x v="629"/>
    </i>
    <i>
      <x v="281"/>
    </i>
    <i>
      <x v="331"/>
    </i>
    <i>
      <x v="308"/>
    </i>
    <i>
      <x v="312"/>
    </i>
    <i>
      <x v="520"/>
    </i>
    <i>
      <x v="500"/>
    </i>
    <i>
      <x v="505"/>
    </i>
    <i>
      <x v="107"/>
    </i>
    <i>
      <x v="214"/>
    </i>
    <i>
      <x v="30"/>
    </i>
    <i>
      <x v="22"/>
    </i>
    <i>
      <x v="1317"/>
    </i>
    <i>
      <x v="1310"/>
    </i>
    <i>
      <x v="1258"/>
    </i>
    <i>
      <x v="1169"/>
    </i>
    <i>
      <x v="1211"/>
    </i>
    <i>
      <x v="1243"/>
    </i>
    <i>
      <x v="1106"/>
    </i>
    <i>
      <x v="863"/>
    </i>
    <i>
      <x v="823"/>
    </i>
    <i>
      <x v="912"/>
    </i>
    <i>
      <x v="1042"/>
    </i>
    <i>
      <x v="1076"/>
    </i>
    <i>
      <x v="957"/>
    </i>
    <i>
      <x v="952"/>
    </i>
    <i>
      <x v="944"/>
    </i>
    <i>
      <x v="886"/>
    </i>
    <i>
      <x v="593"/>
    </i>
    <i>
      <x v="729"/>
    </i>
    <i>
      <x v="596"/>
    </i>
    <i>
      <x v="609"/>
    </i>
    <i>
      <x v="591"/>
    </i>
    <i>
      <x v="611"/>
    </i>
    <i>
      <x v="358"/>
    </i>
    <i>
      <x v="375"/>
    </i>
    <i>
      <x v="277"/>
    </i>
    <i>
      <x v="523"/>
    </i>
    <i>
      <x v="436"/>
    </i>
    <i>
      <x v="333"/>
    </i>
    <i>
      <x v="27"/>
    </i>
    <i>
      <x v="57"/>
    </i>
    <i>
      <x v="117"/>
    </i>
    <i>
      <x v="260"/>
    </i>
    <i>
      <x v="24"/>
    </i>
    <i>
      <x v="133"/>
    </i>
    <i>
      <x v="1235"/>
    </i>
    <i>
      <x v="1149"/>
    </i>
    <i>
      <x v="1086"/>
    </i>
    <i>
      <x v="1306"/>
    </i>
    <i>
      <x v="1237"/>
    </i>
    <i>
      <x v="984"/>
    </i>
    <i>
      <x v="983"/>
    </i>
    <i>
      <x v="1027"/>
    </i>
    <i>
      <x v="1082"/>
    </i>
    <i>
      <x v="961"/>
    </i>
    <i>
      <x v="832"/>
    </i>
    <i>
      <x v="786"/>
    </i>
    <i>
      <x v="715"/>
    </i>
    <i>
      <x v="612"/>
    </i>
    <i>
      <x v="779"/>
    </i>
    <i>
      <x v="716"/>
    </i>
    <i>
      <x v="558"/>
    </i>
    <i>
      <x v="719"/>
    </i>
    <i>
      <x v="568"/>
    </i>
    <i>
      <x v="428"/>
    </i>
    <i>
      <x v="329"/>
    </i>
    <i>
      <x v="390"/>
    </i>
    <i>
      <x v="541"/>
    </i>
    <i>
      <x v="420"/>
    </i>
    <i>
      <x v="85"/>
    </i>
    <i>
      <x v="25"/>
    </i>
    <i>
      <x v="1330"/>
    </i>
    <i>
      <x v="1099"/>
    </i>
    <i>
      <x v="842"/>
    </i>
    <i>
      <x v="840"/>
    </i>
    <i>
      <x v="831"/>
    </i>
    <i>
      <x v="711"/>
    </i>
    <i>
      <x v="749"/>
    </i>
    <i>
      <x v="327"/>
    </i>
    <i>
      <x v="128"/>
    </i>
    <i>
      <x v="164"/>
    </i>
    <i>
      <x v="1208"/>
    </i>
    <i>
      <x v="1322"/>
    </i>
    <i>
      <x v="1263"/>
    </i>
    <i>
      <x v="1200"/>
    </i>
    <i>
      <x v="1128"/>
    </i>
    <i>
      <x v="1207"/>
    </i>
    <i>
      <x v="1206"/>
    </i>
    <i>
      <x v="1008"/>
    </i>
    <i>
      <x v="856"/>
    </i>
    <i>
      <x v="1058"/>
    </i>
    <i>
      <x v="956"/>
    </i>
    <i>
      <x v="640"/>
    </i>
    <i>
      <x v="766"/>
    </i>
    <i>
      <x v="323"/>
    </i>
    <i>
      <x v="471"/>
    </i>
    <i>
      <x v="1264"/>
    </i>
    <i>
      <x v="718"/>
    </i>
    <i>
      <x v="1171"/>
    </i>
    <i>
      <x v="1127"/>
    </i>
    <i>
      <x v="735"/>
    </i>
    <i>
      <x v="764"/>
    </i>
    <i>
      <x v="1241"/>
    </i>
    <i>
      <x v="1257"/>
    </i>
    <i>
      <x v="893"/>
    </i>
    <i>
      <x v="780"/>
    </i>
    <i>
      <x v="1273"/>
    </i>
    <i>
      <x v="1279"/>
    </i>
    <i>
      <x v="1334"/>
    </i>
    <i>
      <x v="1239"/>
    </i>
    <i>
      <x v="1302"/>
    </i>
    <i>
      <x v="1347"/>
    </i>
    <i>
      <x v="669"/>
    </i>
    <i t="grand">
      <x/>
    </i>
  </rowItems>
  <colItems count="1">
    <i/>
  </colItems>
  <dataFields count="1">
    <dataField name="Average of rating" fld="6"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A6BC40D-EF0F-48D6-8EFD-88B690B455F5}" name="PivotTable14" cacheId="14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O16:P20" firstHeaderRow="1" firstDataRow="1" firstDataCol="1"/>
  <pivotFields count="21">
    <pivotField axis="axisRow" showAll="0" measureFilter="1">
      <items count="13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pivotField>
    <pivotField showAll="0"/>
    <pivotField showAll="0">
      <items count="10">
        <item x="8"/>
        <item x="0"/>
        <item x="1"/>
        <item x="6"/>
        <item x="2"/>
        <item x="7"/>
        <item x="5"/>
        <item x="3"/>
        <item x="4"/>
        <item t="default"/>
      </items>
    </pivotField>
    <pivotField numFmtId="2" showAll="0"/>
    <pivotField numFmtId="2" showAll="0"/>
    <pivotField numFmtId="2" showAll="0"/>
    <pivotField showAll="0"/>
    <pivotField showAll="0"/>
    <pivotField dataField="1" showAll="0"/>
    <pivotField numFmtId="2" showAll="0"/>
    <pivotField showAll="0"/>
    <pivotField numFmtId="2" showAll="0"/>
    <pivotField numFmtId="2" showAll="0"/>
    <pivotField showAll="0"/>
    <pivotField showAll="0"/>
    <pivotField showAll="0"/>
    <pivotField showAll="0"/>
    <pivotField showAll="0"/>
    <pivotField showAll="0"/>
    <pivotField showAll="0"/>
    <pivotField showAll="0"/>
  </pivotFields>
  <rowFields count="1">
    <field x="0"/>
  </rowFields>
  <rowItems count="4">
    <i>
      <x v="137"/>
    </i>
    <i>
      <x v="138"/>
    </i>
    <i>
      <x v="356"/>
    </i>
    <i t="grand">
      <x/>
    </i>
  </rowItems>
  <colItems count="1">
    <i/>
  </colItems>
  <dataFields count="1">
    <dataField name="Sum of rating_count" fld="8" baseField="0" baseItem="0"/>
  </dataField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86FE4E3-E1E4-4186-B868-6B17D799392E}" name="PivotTable22" cacheId="14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Y3:Z314" firstHeaderRow="1" firstDataRow="1" firstDataCol="1"/>
  <pivotFields count="21">
    <pivotField axis="axisRow" showAll="0" measureFilter="1" sortType="descending">
      <items count="1352">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showAll="0"/>
    <pivotField showAll="0">
      <items count="10">
        <item x="8"/>
        <item x="0"/>
        <item x="1"/>
        <item x="6"/>
        <item x="2"/>
        <item x="7"/>
        <item x="5"/>
        <item x="3"/>
        <item x="4"/>
        <item t="default"/>
      </items>
    </pivotField>
    <pivotField numFmtId="2" showAll="0"/>
    <pivotField numFmtId="2" showAll="0"/>
    <pivotField numFmtId="2" showAll="0"/>
    <pivotField showAll="0"/>
    <pivotField showAll="0"/>
    <pivotField dataField="1" showAll="0"/>
    <pivotField numFmtId="2" showAll="0"/>
    <pivotField showAll="0"/>
    <pivotField numFmtId="2" showAll="0"/>
    <pivotField numFmtId="2" showAll="0"/>
    <pivotField showAll="0"/>
    <pivotField showAll="0"/>
    <pivotField showAll="0"/>
    <pivotField showAll="0"/>
    <pivotField showAll="0"/>
    <pivotField showAll="0"/>
    <pivotField showAll="0"/>
    <pivotField showAll="0"/>
  </pivotFields>
  <rowFields count="1">
    <field x="0"/>
  </rowFields>
  <rowItems count="311">
    <i>
      <x v="681"/>
    </i>
    <i>
      <x v="1225"/>
    </i>
    <i>
      <x v="250"/>
    </i>
    <i>
      <x v="642"/>
    </i>
    <i>
      <x v="641"/>
    </i>
    <i>
      <x v="372"/>
    </i>
    <i>
      <x v="66"/>
    </i>
    <i>
      <x v="817"/>
    </i>
    <i>
      <x v="764"/>
    </i>
    <i>
      <x v="468"/>
    </i>
    <i>
      <x v="1123"/>
    </i>
    <i>
      <x v="652"/>
    </i>
    <i>
      <x v="639"/>
    </i>
    <i>
      <x v="35"/>
    </i>
    <i>
      <x v="588"/>
    </i>
    <i>
      <x v="521"/>
    </i>
    <i>
      <x v="477"/>
    </i>
    <i>
      <x v="654"/>
    </i>
    <i>
      <x v="611"/>
    </i>
    <i>
      <x v="403"/>
    </i>
    <i>
      <x v="133"/>
    </i>
    <i>
      <x v="449"/>
    </i>
    <i>
      <x v="459"/>
    </i>
    <i>
      <x v="473"/>
    </i>
    <i>
      <x v="585"/>
    </i>
    <i>
      <x v="1320"/>
    </i>
    <i>
      <x v="872"/>
    </i>
    <i>
      <x v="387"/>
    </i>
    <i>
      <x v="274"/>
    </i>
    <i>
      <x v="10"/>
    </i>
    <i>
      <x v="507"/>
    </i>
    <i>
      <x v="60"/>
    </i>
    <i>
      <x v="709"/>
    </i>
    <i>
      <x v="1040"/>
    </i>
    <i>
      <x v="127"/>
    </i>
    <i>
      <x v="932"/>
    </i>
    <i>
      <x v="612"/>
    </i>
    <i>
      <x v="1046"/>
    </i>
    <i>
      <x v="334"/>
    </i>
    <i>
      <x v="115"/>
    </i>
    <i>
      <x v="310"/>
    </i>
    <i>
      <x v="109"/>
    </i>
    <i>
      <x v="267"/>
    </i>
    <i>
      <x v="197"/>
    </i>
    <i>
      <x v="162"/>
    </i>
    <i>
      <x v="1084"/>
    </i>
    <i>
      <x v="956"/>
    </i>
    <i>
      <x v="845"/>
    </i>
    <i>
      <x v="283"/>
    </i>
    <i>
      <x v="203"/>
    </i>
    <i>
      <x v="518"/>
    </i>
    <i>
      <x v="789"/>
    </i>
    <i>
      <x v="570"/>
    </i>
    <i>
      <x v="402"/>
    </i>
    <i>
      <x v="341"/>
    </i>
    <i>
      <x v="376"/>
    </i>
    <i>
      <x v="360"/>
    </i>
    <i>
      <x v="469"/>
    </i>
    <i>
      <x v="104"/>
    </i>
    <i>
      <x v="587"/>
    </i>
    <i>
      <x v="217"/>
    </i>
    <i>
      <x v="464"/>
    </i>
    <i>
      <x v="536"/>
    </i>
    <i>
      <x v="1091"/>
    </i>
    <i>
      <x v="433"/>
    </i>
    <i>
      <x v="803"/>
    </i>
    <i>
      <x v="312"/>
    </i>
    <i>
      <x v="584"/>
    </i>
    <i>
      <x v="359"/>
    </i>
    <i>
      <x v="256"/>
    </i>
    <i>
      <x v="1082"/>
    </i>
    <i>
      <x v="447"/>
    </i>
    <i>
      <x v="1017"/>
    </i>
    <i>
      <x v="691"/>
    </i>
    <i>
      <x v="180"/>
    </i>
    <i>
      <x v="768"/>
    </i>
    <i>
      <x v="191"/>
    </i>
    <i>
      <x v="112"/>
    </i>
    <i>
      <x v="522"/>
    </i>
    <i>
      <x v="275"/>
    </i>
    <i>
      <x v="335"/>
    </i>
    <i>
      <x v="503"/>
    </i>
    <i>
      <x v="295"/>
    </i>
    <i>
      <x v="406"/>
    </i>
    <i>
      <x v="85"/>
    </i>
    <i>
      <x v="476"/>
    </i>
    <i>
      <x v="721"/>
    </i>
    <i>
      <x v="483"/>
    </i>
    <i>
      <x v="577"/>
    </i>
    <i>
      <x v="737"/>
    </i>
    <i>
      <x v="150"/>
    </i>
    <i>
      <x v="805"/>
    </i>
    <i>
      <x v="1323"/>
    </i>
    <i>
      <x v="922"/>
    </i>
    <i>
      <x v="199"/>
    </i>
    <i>
      <x v="305"/>
    </i>
    <i>
      <x v="474"/>
    </i>
    <i>
      <x v="421"/>
    </i>
    <i>
      <x v="81"/>
    </i>
    <i>
      <x v="398"/>
    </i>
    <i>
      <x v="331"/>
    </i>
    <i>
      <x v="462"/>
    </i>
    <i>
      <x v="94"/>
    </i>
    <i>
      <x v="131"/>
    </i>
    <i>
      <x v="64"/>
    </i>
    <i>
      <x v="508"/>
    </i>
    <i>
      <x v="444"/>
    </i>
    <i>
      <x v="278"/>
    </i>
    <i>
      <x v="563"/>
    </i>
    <i>
      <x v="251"/>
    </i>
    <i>
      <x v="490"/>
    </i>
    <i>
      <x v="628"/>
    </i>
    <i>
      <x v="320"/>
    </i>
    <i>
      <x v="810"/>
    </i>
    <i>
      <x v="65"/>
    </i>
    <i>
      <x v="75"/>
    </i>
    <i>
      <x v="225"/>
    </i>
    <i>
      <x v="280"/>
    </i>
    <i>
      <x v="431"/>
    </i>
    <i>
      <x v="1197"/>
    </i>
    <i>
      <x v="533"/>
    </i>
    <i>
      <x v="475"/>
    </i>
    <i>
      <x v="548"/>
    </i>
    <i>
      <x v="57"/>
    </i>
    <i>
      <x v="575"/>
    </i>
    <i>
      <x v="414"/>
    </i>
    <i>
      <x v="1154"/>
    </i>
    <i>
      <x v="1336"/>
    </i>
    <i>
      <x v="286"/>
    </i>
    <i>
      <x v="164"/>
    </i>
    <i>
      <x v="419"/>
    </i>
    <i>
      <x v="389"/>
    </i>
    <i>
      <x v="754"/>
    </i>
    <i>
      <x v="605"/>
    </i>
    <i>
      <x v="827"/>
    </i>
    <i>
      <x v="214"/>
    </i>
    <i>
      <x v="188"/>
    </i>
    <i>
      <x v="487"/>
    </i>
    <i>
      <x v="659"/>
    </i>
    <i>
      <x v="47"/>
    </i>
    <i>
      <x v="867"/>
    </i>
    <i>
      <x v="408"/>
    </i>
    <i>
      <x v="405"/>
    </i>
    <i>
      <x v="195"/>
    </i>
    <i>
      <x v="544"/>
    </i>
    <i>
      <x v="70"/>
    </i>
    <i>
      <x v="423"/>
    </i>
    <i>
      <x v="99"/>
    </i>
    <i>
      <x v="69"/>
    </i>
    <i>
      <x v="598"/>
    </i>
    <i>
      <x v="479"/>
    </i>
    <i>
      <x v="393"/>
    </i>
    <i>
      <x v="259"/>
    </i>
    <i>
      <x v="309"/>
    </i>
    <i>
      <x v="38"/>
    </i>
    <i>
      <x v="427"/>
    </i>
    <i>
      <x v="632"/>
    </i>
    <i>
      <x v="27"/>
    </i>
    <i>
      <x v="383"/>
    </i>
    <i>
      <x v="26"/>
    </i>
    <i>
      <x v="25"/>
    </i>
    <i>
      <x v="395"/>
    </i>
    <i>
      <x v="193"/>
    </i>
    <i>
      <x v="350"/>
    </i>
    <i>
      <x v="311"/>
    </i>
    <i>
      <x v="255"/>
    </i>
    <i>
      <x v="410"/>
    </i>
    <i>
      <x v="321"/>
    </i>
    <i>
      <x v="633"/>
    </i>
    <i>
      <x v="1023"/>
    </i>
    <i>
      <x v="108"/>
    </i>
    <i>
      <x v="434"/>
    </i>
    <i>
      <x v="88"/>
    </i>
    <i>
      <x v="134"/>
    </i>
    <i>
      <x v="370"/>
    </i>
    <i>
      <x v="22"/>
    </i>
    <i>
      <x v="472"/>
    </i>
    <i>
      <x v="356"/>
    </i>
    <i>
      <x v="342"/>
    </i>
    <i>
      <x v="96"/>
    </i>
    <i>
      <x v="396"/>
    </i>
    <i>
      <x v="105"/>
    </i>
    <i>
      <x v="382"/>
    </i>
    <i>
      <x v="451"/>
    </i>
    <i>
      <x v="92"/>
    </i>
    <i>
      <x v="80"/>
    </i>
    <i>
      <x v="126"/>
    </i>
    <i>
      <x v="951"/>
    </i>
    <i>
      <x v="493"/>
    </i>
    <i>
      <x v="568"/>
    </i>
    <i>
      <x v="635"/>
    </i>
    <i>
      <x v="498"/>
    </i>
    <i>
      <x v="1002"/>
    </i>
    <i>
      <x v="316"/>
    </i>
    <i>
      <x v="59"/>
    </i>
    <i>
      <x v="268"/>
    </i>
    <i>
      <x v="429"/>
    </i>
    <i>
      <x v="276"/>
    </i>
    <i>
      <x v="432"/>
    </i>
    <i>
      <x v="920"/>
    </i>
    <i>
      <x v="196"/>
    </i>
    <i>
      <x v="348"/>
    </i>
    <i>
      <x v="435"/>
    </i>
    <i>
      <x v="724"/>
    </i>
    <i>
      <x v="77"/>
    </i>
    <i>
      <x v="381"/>
    </i>
    <i>
      <x v="34"/>
    </i>
    <i>
      <x v="12"/>
    </i>
    <i>
      <x v="11"/>
    </i>
    <i>
      <x v="726"/>
    </i>
    <i>
      <x v="106"/>
    </i>
    <i>
      <x v="644"/>
    </i>
    <i>
      <x v="279"/>
    </i>
    <i>
      <x v="246"/>
    </i>
    <i>
      <x v="651"/>
    </i>
    <i>
      <x v="98"/>
    </i>
    <i>
      <x v="54"/>
    </i>
    <i>
      <x v="207"/>
    </i>
    <i>
      <x v="264"/>
    </i>
    <i>
      <x v="357"/>
    </i>
    <i>
      <x v="21"/>
    </i>
    <i>
      <x v="349"/>
    </i>
    <i>
      <x v="37"/>
    </i>
    <i>
      <x v="418"/>
    </i>
    <i>
      <x v="631"/>
    </i>
    <i>
      <x v="141"/>
    </i>
    <i>
      <x v="190"/>
    </i>
    <i>
      <x v="86"/>
    </i>
    <i>
      <x v="581"/>
    </i>
    <i>
      <x v="223"/>
    </i>
    <i>
      <x v="163"/>
    </i>
    <i>
      <x v="16"/>
    </i>
    <i>
      <x v="97"/>
    </i>
    <i>
      <x v="181"/>
    </i>
    <i>
      <x v="457"/>
    </i>
    <i>
      <x v="139"/>
    </i>
    <i>
      <x v="83"/>
    </i>
    <i>
      <x v="149"/>
    </i>
    <i>
      <x v="63"/>
    </i>
    <i>
      <x v="663"/>
    </i>
    <i>
      <x v="231"/>
    </i>
    <i>
      <x v="107"/>
    </i>
    <i>
      <x v="124"/>
    </i>
    <i>
      <x v="71"/>
    </i>
    <i>
      <x v="123"/>
    </i>
    <i>
      <x v="841"/>
    </i>
    <i>
      <x v="266"/>
    </i>
    <i>
      <x v="392"/>
    </i>
    <i>
      <x v="18"/>
    </i>
    <i>
      <x v="42"/>
    </i>
    <i>
      <x v="499"/>
    </i>
    <i>
      <x v="46"/>
    </i>
    <i>
      <x v="292"/>
    </i>
    <i>
      <x v="9"/>
    </i>
    <i>
      <x v="5"/>
    </i>
    <i>
      <x v="43"/>
    </i>
    <i>
      <x v="227"/>
    </i>
    <i>
      <x v="120"/>
    </i>
    <i>
      <x v="621"/>
    </i>
    <i>
      <x v="662"/>
    </i>
    <i>
      <x v="121"/>
    </i>
    <i>
      <x v="122"/>
    </i>
    <i>
      <x v="172"/>
    </i>
    <i>
      <x v="323"/>
    </i>
    <i>
      <x v="168"/>
    </i>
    <i>
      <x v="32"/>
    </i>
    <i>
      <x v="13"/>
    </i>
    <i>
      <x v="282"/>
    </i>
    <i>
      <x v="491"/>
    </i>
    <i>
      <x v="76"/>
    </i>
    <i>
      <x v="4"/>
    </i>
    <i>
      <x v="549"/>
    </i>
    <i>
      <x v="36"/>
    </i>
    <i>
      <x v="24"/>
    </i>
    <i>
      <x v="40"/>
    </i>
    <i>
      <x v="39"/>
    </i>
    <i>
      <x v="44"/>
    </i>
    <i>
      <x v="62"/>
    </i>
    <i>
      <x v="87"/>
    </i>
    <i>
      <x v="2"/>
    </i>
    <i>
      <x v="31"/>
    </i>
    <i>
      <x v="110"/>
    </i>
    <i>
      <x v="1204"/>
    </i>
    <i>
      <x v="111"/>
    </i>
    <i>
      <x v="917"/>
    </i>
    <i>
      <x v="366"/>
    </i>
    <i>
      <x v="394"/>
    </i>
    <i>
      <x v="229"/>
    </i>
    <i>
      <x v="1022"/>
    </i>
    <i>
      <x v="640"/>
    </i>
    <i>
      <x v="6"/>
    </i>
    <i>
      <x v="20"/>
    </i>
    <i>
      <x v="284"/>
    </i>
    <i>
      <x v="48"/>
    </i>
    <i>
      <x v="28"/>
    </i>
    <i>
      <x v="258"/>
    </i>
    <i>
      <x v="23"/>
    </i>
    <i>
      <x v="346"/>
    </i>
    <i>
      <x v="222"/>
    </i>
    <i>
      <x v="17"/>
    </i>
    <i>
      <x v="148"/>
    </i>
    <i>
      <x v="19"/>
    </i>
    <i>
      <x v="8"/>
    </i>
    <i>
      <x v="45"/>
    </i>
    <i>
      <x v="33"/>
    </i>
    <i>
      <x v="14"/>
    </i>
    <i>
      <x v="3"/>
    </i>
    <i>
      <x v="179"/>
    </i>
    <i>
      <x v="1"/>
    </i>
    <i>
      <x v="93"/>
    </i>
    <i t="grand">
      <x/>
    </i>
  </rowItems>
  <colItems count="1">
    <i/>
  </colItems>
  <dataFields count="1">
    <dataField name="Sum of rating_count" fld="8" baseField="0" baseItem="0"/>
  </dataFields>
  <pivotTableStyleInfo name="PivotStyleLight16" showRowHeaders="1" showColHeaders="1" showRowStripes="0" showColStripes="0" showLastColumn="1"/>
  <filters count="1">
    <filter fld="0" type="valueLessThan" evalOrder="-1" id="1"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61E0029-BE25-488C-93DD-5338E9656F7E}" name="PivotTable21" cacheId="14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O66:P70" firstHeaderRow="1" firstDataRow="1" firstDataCol="1"/>
  <pivotFields count="21">
    <pivotField dataField="1" showAll="0"/>
    <pivotField showAll="0"/>
    <pivotField showAll="0">
      <items count="10">
        <item x="8"/>
        <item x="0"/>
        <item x="1"/>
        <item x="6"/>
        <item x="2"/>
        <item x="7"/>
        <item x="5"/>
        <item x="3"/>
        <item x="4"/>
        <item t="default"/>
      </items>
    </pivotField>
    <pivotField numFmtId="2" showAll="0"/>
    <pivotField numFmtId="2" showAll="0"/>
    <pivotField numFmtId="2" showAll="0"/>
    <pivotField showAll="0"/>
    <pivotField showAll="0"/>
    <pivotField showAll="0"/>
    <pivotField numFmtId="2" showAll="0"/>
    <pivotField axis="axisRow" showAll="0">
      <items count="4">
        <item x="2"/>
        <item x="0"/>
        <item x="1"/>
        <item t="default"/>
      </items>
    </pivotField>
    <pivotField numFmtId="2" showAll="0"/>
    <pivotField numFmtId="2"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5F0E91C-9118-4AB9-A320-BBA8D14E658E}" name="PivotTable13" cacheId="14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O3:Q13" firstHeaderRow="0" firstDataRow="1" firstDataCol="1"/>
  <pivotFields count="21">
    <pivotField showAll="0"/>
    <pivotField showAll="0"/>
    <pivotField axis="axisRow" showAll="0">
      <items count="10">
        <item x="8"/>
        <item x="0"/>
        <item x="1"/>
        <item x="6"/>
        <item x="2"/>
        <item x="7"/>
        <item x="5"/>
        <item x="3"/>
        <item x="4"/>
        <item t="default"/>
      </items>
    </pivotField>
    <pivotField dataField="1" numFmtId="2" showAll="0"/>
    <pivotField dataField="1" numFmtId="2" showAll="0"/>
    <pivotField numFmtId="2" showAll="0"/>
    <pivotField showAll="0"/>
    <pivotField showAll="0"/>
    <pivotField showAll="0"/>
    <pivotField numFmtId="2" showAll="0"/>
    <pivotField showAll="0"/>
    <pivotField numFmtId="2" showAll="0"/>
    <pivotField numFmtId="2"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of actual_price" fld="4" subtotal="average" baseField="2" baseItem="0"/>
    <dataField name="Average of discounted_price" fld="3"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C64DE28-8DAE-44CA-AF7A-9A0337E1C2FA}" name="PivotTable25" cacheId="14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H15:AI21" firstHeaderRow="1" firstDataRow="1" firstDataCol="1"/>
  <pivotFields count="21">
    <pivotField axis="axisRow" showAll="0" measureFilter="1">
      <items count="13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pivotField>
    <pivotField showAll="0"/>
    <pivotField showAll="0">
      <items count="10">
        <item x="8"/>
        <item x="0"/>
        <item x="1"/>
        <item x="6"/>
        <item x="2"/>
        <item x="7"/>
        <item x="5"/>
        <item x="3"/>
        <item x="4"/>
        <item t="default"/>
      </items>
    </pivotField>
    <pivotField numFmtId="2" showAll="0"/>
    <pivotField numFmtId="2" showAll="0"/>
    <pivotField numFmtId="2" showAll="0"/>
    <pivotField showAll="0"/>
    <pivotField showAll="0"/>
    <pivotField showAll="0"/>
    <pivotField numFmtId="2" showAll="0"/>
    <pivotField showAll="0"/>
    <pivotField numFmtId="2" showAll="0"/>
    <pivotField dataField="1" numFmtId="2" showAll="0"/>
    <pivotField showAll="0"/>
    <pivotField showAll="0"/>
    <pivotField showAll="0"/>
    <pivotField showAll="0"/>
    <pivotField showAll="0"/>
    <pivotField showAll="0"/>
    <pivotField showAll="0"/>
    <pivotField showAll="0"/>
  </pivotFields>
  <rowFields count="1">
    <field x="0"/>
  </rowFields>
  <rowItems count="6">
    <i>
      <x v="137"/>
    </i>
    <i>
      <x v="138"/>
    </i>
    <i>
      <x v="317"/>
    </i>
    <i>
      <x v="318"/>
    </i>
    <i>
      <x v="356"/>
    </i>
    <i t="grand">
      <x/>
    </i>
  </rowItems>
  <colItems count="1">
    <i/>
  </colItems>
  <dataFields count="1">
    <dataField name="Sum of Top2" fld="12" baseField="0" baseItem="0"/>
  </dataField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89D1DE3-E10D-41B8-BB56-D8EFF241D43B}" name="PivotTable10" cacheId="14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6:B26" firstHeaderRow="1" firstDataRow="1" firstDataCol="1"/>
  <pivotFields count="21">
    <pivotField dataField="1" showAll="0"/>
    <pivotField showAll="0"/>
    <pivotField axis="axisRow" showAll="0">
      <items count="10">
        <item x="8"/>
        <item x="0"/>
        <item x="1"/>
        <item x="6"/>
        <item x="2"/>
        <item x="7"/>
        <item x="5"/>
        <item x="3"/>
        <item x="4"/>
        <item t="default"/>
      </items>
    </pivotField>
    <pivotField numFmtId="2" showAll="0"/>
    <pivotField numFmtId="2" showAll="0"/>
    <pivotField numFmtId="2" showAll="0"/>
    <pivotField showAll="0"/>
    <pivotField showAll="0"/>
    <pivotField showAll="0"/>
    <pivotField numFmtId="2" showAll="0"/>
    <pivotField showAll="0"/>
    <pivotField numFmtId="2" showAll="0"/>
    <pivotField numFmtId="2"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52E5F7D-4895-466A-9763-4B4FF541A577}" name="PivotTable19" cacheId="14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O53:P63" firstHeaderRow="1" firstDataRow="1" firstDataCol="1"/>
  <pivotFields count="21">
    <pivotField showAll="0"/>
    <pivotField showAll="0"/>
    <pivotField axis="axisRow" showAll="0">
      <items count="10">
        <item x="8"/>
        <item x="0"/>
        <item x="1"/>
        <item x="6"/>
        <item x="2"/>
        <item x="7"/>
        <item x="5"/>
        <item x="3"/>
        <item x="4"/>
        <item t="default"/>
      </items>
    </pivotField>
    <pivotField numFmtId="2" showAll="0"/>
    <pivotField numFmtId="2" showAll="0"/>
    <pivotField numFmtId="2" showAll="0"/>
    <pivotField showAll="0"/>
    <pivotField showAll="0"/>
    <pivotField showAll="0"/>
    <pivotField dataField="1" numFmtId="2" showAll="0"/>
    <pivotField showAll="0"/>
    <pivotField numFmtId="2" showAll="0"/>
    <pivotField numFmtId="2"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Revenue" fld="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DCC0497-BA4E-4946-A1C9-9B3D65AC9C34}" name="PivotTable8" cacheId="14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3" firstHeaderRow="1" firstDataRow="1" firstDataCol="1"/>
  <pivotFields count="21">
    <pivotField showAll="0"/>
    <pivotField showAll="0"/>
    <pivotField axis="axisRow" showAll="0">
      <items count="10">
        <item x="8"/>
        <item x="0"/>
        <item x="1"/>
        <item x="6"/>
        <item x="2"/>
        <item x="7"/>
        <item x="5"/>
        <item x="3"/>
        <item x="4"/>
        <item t="default"/>
      </items>
    </pivotField>
    <pivotField numFmtId="2" showAll="0"/>
    <pivotField numFmtId="2" showAll="0"/>
    <pivotField dataField="1" numFmtId="2" showAll="0"/>
    <pivotField showAll="0"/>
    <pivotField showAll="0"/>
    <pivotField showAll="0"/>
    <pivotField numFmtId="2" showAll="0"/>
    <pivotField showAll="0"/>
    <pivotField numFmtId="2" showAll="0"/>
    <pivotField numFmtId="2"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Average of discount_percentage" fld="5"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71C3ADD-63D1-4ACD-AF06-69D7EB987715}" name="PivotTable11" cacheId="14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9:B39" firstHeaderRow="1" firstDataRow="1" firstDataCol="1"/>
  <pivotFields count="21">
    <pivotField showAll="0"/>
    <pivotField showAll="0"/>
    <pivotField axis="axisRow" showAll="0" sortType="descending">
      <items count="10">
        <item x="4"/>
        <item x="3"/>
        <item x="5"/>
        <item x="7"/>
        <item x="2"/>
        <item x="6"/>
        <item x="1"/>
        <item x="0"/>
        <item x="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showAll="0"/>
    <pivotField showAll="0"/>
    <pivotField dataField="1" showAll="0"/>
    <pivotField numFmtId="2" showAll="0"/>
    <pivotField showAll="0"/>
    <pivotField numFmtId="2" showAll="0"/>
    <pivotField numFmtId="2" showAll="0"/>
    <pivotField showAll="0"/>
    <pivotField showAll="0"/>
    <pivotField showAll="0"/>
    <pivotField showAll="0"/>
    <pivotField showAll="0"/>
    <pivotField showAll="0"/>
    <pivotField showAll="0"/>
    <pivotField showAll="0"/>
  </pivotFields>
  <rowFields count="1">
    <field x="2"/>
  </rowFields>
  <rowItems count="10">
    <i>
      <x v="6"/>
    </i>
    <i>
      <x v="7"/>
    </i>
    <i>
      <x v="4"/>
    </i>
    <i>
      <x v="1"/>
    </i>
    <i>
      <x v="2"/>
    </i>
    <i>
      <x/>
    </i>
    <i>
      <x v="3"/>
    </i>
    <i>
      <x v="5"/>
    </i>
    <i>
      <x v="8"/>
    </i>
    <i t="grand">
      <x/>
    </i>
  </rowItems>
  <colItems count="1">
    <i/>
  </colItems>
  <dataFields count="1">
    <dataField name="Sum of rating_c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A4924F1-1DE6-4A8A-9F46-A19A3CC26AEE}" sourceName="category">
  <pivotTables>
    <pivotTable tabId="5" name="PivotTable12"/>
    <pivotTable tabId="5" name="PivotTable10"/>
    <pivotTable tabId="5" name="PivotTable11"/>
    <pivotTable tabId="5" name="PivotTable13"/>
    <pivotTable tabId="5" name="PivotTable14"/>
    <pivotTable tabId="5" name="PivotTable15"/>
    <pivotTable tabId="5" name="PivotTable19"/>
    <pivotTable tabId="5" name="PivotTable21"/>
    <pivotTable tabId="5" name="PivotTable22"/>
    <pivotTable tabId="5" name="PivotTable23"/>
    <pivotTable tabId="5" name="PivotTable24"/>
    <pivotTable tabId="5" name="PivotTable25"/>
    <pivotTable tabId="5" name="PivotTable8"/>
  </pivotTables>
  <data>
    <tabular pivotCacheId="1603970297">
      <items count="9">
        <i x="8" s="1"/>
        <i x="0" s="1"/>
        <i x="1" s="1"/>
        <i x="6" s="1"/>
        <i x="2" s="1"/>
        <i x="7" s="1"/>
        <i x="5"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B00F091-4939-4653-8FEF-CB9A2569F696}" cache="Slicer_category" caption="category" startItem="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E6E23D0C-0ABF-4042-AE7C-559E3B09E4D4}" cache="Slicer_category" caption="category"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D5B6A1-8978-4FAD-B8BD-AC86F6395F63}" name="Table1" displayName="Table1" ref="A1:U1352" totalsRowShown="0" headerRowDxfId="25" dataDxfId="24">
  <autoFilter ref="A1:U1352" xr:uid="{CBD5B6A1-8978-4FAD-B8BD-AC86F6395F63}"/>
  <tableColumns count="21">
    <tableColumn id="1" xr3:uid="{9A8B9405-0F67-4C2A-B630-A0364D45E9D3}" name="product_id" dataDxfId="23"/>
    <tableColumn id="24" xr3:uid="{5DDC2457-52B9-4426-A4E6-88F8B1E2C280}" name="product_name" dataDxfId="5"/>
    <tableColumn id="3" xr3:uid="{CC12315A-08FF-45AB-99C1-299B11FC3E68}" name="category" dataDxfId="22"/>
    <tableColumn id="4" xr3:uid="{97C2DC9D-D48D-4326-884D-7B1FE7E14EE9}" name="discounted_price" dataDxfId="21"/>
    <tableColumn id="5" xr3:uid="{CB25D360-F8E1-49FA-8551-B6A7B7C791B0}" name="actual_price" dataDxfId="4"/>
    <tableColumn id="6" xr3:uid="{FF158B4C-C1DA-448D-A497-889022BC9E7B}" name="discount_percentage" dataDxfId="3"/>
    <tableColumn id="7" xr3:uid="{BEFA87AD-F642-4375-A933-5B76ED32D3CD}" name="rating" dataDxfId="2"/>
    <tableColumn id="22" xr3:uid="{0BF22B18-931C-445F-A88C-2D48CBEE70BE}" name="Distribution_Rating" dataDxfId="0">
      <calculatedColumnFormula>IF(G2&lt;=1,"1.0",IF(G2&lt;=2,"2.0",IF(G2&lt;=3,"3.0",IF(G2&lt;=4,"4.0","5.0"))))</calculatedColumnFormula>
    </tableColumn>
    <tableColumn id="8" xr3:uid="{CA3D2FCA-2852-4257-B5E4-703100AA3955}" name="rating_count" dataDxfId="1"/>
    <tableColumn id="9" xr3:uid="{93A32458-E5C2-46EE-87CF-313DA5E6FE7B}" name="Revenue" dataDxfId="20">
      <calculatedColumnFormula>Transformed_Data!E2*Transformed_Data!I2</calculatedColumnFormula>
    </tableColumn>
    <tableColumn id="10" xr3:uid="{3E6E9D06-DF68-40E1-9E62-F3F99FC75E68}" name="Price Bucket" dataDxfId="19">
      <calculatedColumnFormula>IF(E2&lt;200,"&lt;200",IF(E2&lt;=500,"200–500","&gt;500"))</calculatedColumnFormula>
    </tableColumn>
    <tableColumn id="11" xr3:uid="{9624019A-EF58-4E3F-AC7F-4EC9B6D31B01}" name="Top1" dataDxfId="18">
      <calculatedColumnFormula>G2*I2</calculatedColumnFormula>
    </tableColumn>
    <tableColumn id="12" xr3:uid="{73FA045C-F079-4265-9CC5-E0DF6C1943F3}" name="Top2" dataDxfId="10">
      <calculatedColumnFormula>SUM(G2:I2)</calculatedColumnFormula>
    </tableColumn>
    <tableColumn id="13" xr3:uid="{A6B89716-88C7-41D7-A99F-B28FA087F539}" name="about_product" dataDxfId="17"/>
    <tableColumn id="14" xr3:uid="{B642D6B3-1411-4928-A670-40AC35B7F2F3}" name="user_id" dataDxfId="16"/>
    <tableColumn id="15" xr3:uid="{89CC4BF4-5F22-4624-AED3-E68DB7366813}" name="user_name" dataDxfId="15"/>
    <tableColumn id="16" xr3:uid="{524D00F3-5FA3-4BAF-8279-209E63118BF2}" name="review_id" dataDxfId="14"/>
    <tableColumn id="17" xr3:uid="{2D331BDC-A192-46FE-8B72-6DCF23BD0D91}" name="review_title" dataDxfId="13"/>
    <tableColumn id="18" xr3:uid="{BB24D0C8-6C2F-4015-8C2C-AB461806096C}" name="review_content" dataDxfId="12"/>
    <tableColumn id="19" xr3:uid="{CBF59ADB-3444-4554-929F-1112138A1373}" name="img_link" dataDxfId="11"/>
    <tableColumn id="20" xr3:uid="{97433636-DD2E-4D2B-AA4E-4345C3C42086}" name="product_link" dataDxfId="6"/>
  </tableColumns>
  <tableStyleInfo name="TableStyleLight1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s://www.amazon.in/D-Link-DWA-131-Wireless-Adapter-Black/dp/B002PD61Y4/ref=sr_1_50?qid=1672909126&amp;s=electronics&amp;sr=1-50" TargetMode="Externa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18" Type="http://schemas.openxmlformats.org/officeDocument/2006/relationships/printerSettings" Target="../printerSettings/printerSettings2.bin"/><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ivotTable" Target="../pivotTables/pivotTable13.xml"/><Relationship Id="rId17" Type="http://schemas.openxmlformats.org/officeDocument/2006/relationships/pivotTable" Target="../pivotTables/pivotTable18.xml"/><Relationship Id="rId2" Type="http://schemas.openxmlformats.org/officeDocument/2006/relationships/pivotTable" Target="../pivotTables/pivotTable3.xml"/><Relationship Id="rId16" Type="http://schemas.openxmlformats.org/officeDocument/2006/relationships/pivotTable" Target="../pivotTables/pivotTable17.xml"/><Relationship Id="rId20" Type="http://schemas.microsoft.com/office/2007/relationships/slicer" Target="../slicers/slicer1.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5" Type="http://schemas.openxmlformats.org/officeDocument/2006/relationships/pivotTable" Target="../pivotTables/pivotTable16.xml"/><Relationship Id="rId10" Type="http://schemas.openxmlformats.org/officeDocument/2006/relationships/pivotTable" Target="../pivotTables/pivotTable11.xml"/><Relationship Id="rId19" Type="http://schemas.openxmlformats.org/officeDocument/2006/relationships/drawing" Target="../drawings/drawing1.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pivotTable" Target="../pivotTables/pivotTable15.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Q1466"/>
  <sheetViews>
    <sheetView workbookViewId="0">
      <selection activeCell="C5" sqref="C5"/>
    </sheetView>
  </sheetViews>
  <sheetFormatPr defaultColWidth="11.5546875" defaultRowHeight="15"/>
  <cols>
    <col min="9" max="9" width="11.44140625" style="4" bestFit="1" customWidth="1"/>
  </cols>
  <sheetData>
    <row r="1" spans="1:17">
      <c r="A1" t="s">
        <v>0</v>
      </c>
      <c r="B1" t="s">
        <v>1</v>
      </c>
      <c r="C1" t="s">
        <v>2</v>
      </c>
      <c r="E1" t="s">
        <v>3</v>
      </c>
      <c r="F1" t="s">
        <v>4</v>
      </c>
      <c r="G1" t="s">
        <v>5</v>
      </c>
      <c r="H1" t="s">
        <v>6</v>
      </c>
      <c r="I1" s="4" t="s">
        <v>7</v>
      </c>
      <c r="J1" t="s">
        <v>8</v>
      </c>
      <c r="K1" t="s">
        <v>9</v>
      </c>
      <c r="L1" t="s">
        <v>10</v>
      </c>
      <c r="M1" t="s">
        <v>11</v>
      </c>
      <c r="N1" t="s">
        <v>12</v>
      </c>
      <c r="O1" t="s">
        <v>13</v>
      </c>
      <c r="P1" t="s">
        <v>14</v>
      </c>
      <c r="Q1" t="s">
        <v>15</v>
      </c>
    </row>
    <row r="2" spans="1:17">
      <c r="A2" t="s">
        <v>16</v>
      </c>
      <c r="B2" t="s">
        <v>17</v>
      </c>
      <c r="C2" t="s">
        <v>18</v>
      </c>
      <c r="D2">
        <f ca="1">IFERROR(LEFT(D2,FIND("|",D2)-1),D2)</f>
        <v>0</v>
      </c>
      <c r="E2">
        <v>399</v>
      </c>
      <c r="F2" s="2">
        <v>1099</v>
      </c>
      <c r="G2" s="1">
        <v>0.64</v>
      </c>
      <c r="H2">
        <v>4.2</v>
      </c>
      <c r="I2" s="4">
        <v>24269</v>
      </c>
      <c r="J2" t="s">
        <v>19</v>
      </c>
      <c r="K2" t="s">
        <v>20</v>
      </c>
      <c r="L2" t="s">
        <v>21</v>
      </c>
      <c r="M2" t="s">
        <v>22</v>
      </c>
      <c r="N2" t="s">
        <v>23</v>
      </c>
      <c r="O2" t="s">
        <v>24</v>
      </c>
      <c r="P2" t="s">
        <v>25</v>
      </c>
      <c r="Q2" t="s">
        <v>26</v>
      </c>
    </row>
    <row r="3" spans="1:17">
      <c r="A3" t="s">
        <v>27</v>
      </c>
      <c r="B3" t="s">
        <v>28</v>
      </c>
      <c r="C3" t="s">
        <v>18</v>
      </c>
      <c r="E3">
        <v>199</v>
      </c>
      <c r="F3">
        <v>349</v>
      </c>
      <c r="G3" s="1">
        <v>0.43</v>
      </c>
      <c r="H3">
        <v>4</v>
      </c>
      <c r="I3" s="4">
        <v>43994</v>
      </c>
      <c r="J3" t="s">
        <v>29</v>
      </c>
      <c r="K3" t="s">
        <v>30</v>
      </c>
      <c r="L3" t="s">
        <v>31</v>
      </c>
      <c r="M3" t="s">
        <v>32</v>
      </c>
      <c r="N3" t="s">
        <v>33</v>
      </c>
      <c r="O3" t="s">
        <v>34</v>
      </c>
      <c r="P3" t="s">
        <v>35</v>
      </c>
      <c r="Q3" t="s">
        <v>36</v>
      </c>
    </row>
    <row r="4" spans="1:17">
      <c r="A4" t="s">
        <v>37</v>
      </c>
      <c r="B4" t="s">
        <v>38</v>
      </c>
      <c r="C4" t="s">
        <v>18</v>
      </c>
      <c r="E4">
        <v>199</v>
      </c>
      <c r="F4" s="2">
        <v>1899</v>
      </c>
      <c r="G4" s="1">
        <v>0.9</v>
      </c>
      <c r="H4">
        <v>3.9</v>
      </c>
      <c r="I4" s="4">
        <v>7928</v>
      </c>
      <c r="J4" t="s">
        <v>39</v>
      </c>
      <c r="K4" t="s">
        <v>40</v>
      </c>
      <c r="L4" t="s">
        <v>41</v>
      </c>
      <c r="M4" t="s">
        <v>42</v>
      </c>
      <c r="N4" t="s">
        <v>43</v>
      </c>
      <c r="O4" t="s">
        <v>44</v>
      </c>
      <c r="P4" t="s">
        <v>45</v>
      </c>
      <c r="Q4" t="s">
        <v>46</v>
      </c>
    </row>
    <row r="5" spans="1:17">
      <c r="A5" t="s">
        <v>47</v>
      </c>
      <c r="B5" t="s">
        <v>48</v>
      </c>
      <c r="C5" t="s">
        <v>18</v>
      </c>
      <c r="E5">
        <v>329</v>
      </c>
      <c r="F5">
        <v>699</v>
      </c>
      <c r="G5" s="1">
        <v>0.53</v>
      </c>
      <c r="H5">
        <v>4.2</v>
      </c>
      <c r="I5" s="4">
        <v>94363</v>
      </c>
      <c r="J5" t="s">
        <v>49</v>
      </c>
      <c r="K5" t="s">
        <v>50</v>
      </c>
      <c r="L5" t="s">
        <v>51</v>
      </c>
      <c r="M5" t="s">
        <v>52</v>
      </c>
      <c r="N5" t="s">
        <v>53</v>
      </c>
      <c r="O5" t="s">
        <v>54</v>
      </c>
      <c r="P5" t="s">
        <v>55</v>
      </c>
      <c r="Q5" t="s">
        <v>56</v>
      </c>
    </row>
    <row r="6" spans="1:17">
      <c r="A6" t="s">
        <v>57</v>
      </c>
      <c r="B6" t="s">
        <v>58</v>
      </c>
      <c r="C6" t="s">
        <v>18</v>
      </c>
      <c r="E6">
        <v>154</v>
      </c>
      <c r="F6">
        <v>399</v>
      </c>
      <c r="G6" s="1">
        <v>0.61</v>
      </c>
      <c r="H6">
        <v>4.2</v>
      </c>
      <c r="I6" s="4">
        <v>16905</v>
      </c>
      <c r="J6" t="s">
        <v>59</v>
      </c>
      <c r="K6" t="s">
        <v>60</v>
      </c>
      <c r="L6" t="s">
        <v>61</v>
      </c>
      <c r="M6" t="s">
        <v>62</v>
      </c>
      <c r="N6" t="s">
        <v>63</v>
      </c>
      <c r="O6" t="s">
        <v>13023</v>
      </c>
      <c r="P6" t="s">
        <v>64</v>
      </c>
      <c r="Q6" t="s">
        <v>65</v>
      </c>
    </row>
    <row r="7" spans="1:17">
      <c r="A7" t="s">
        <v>66</v>
      </c>
      <c r="B7" t="s">
        <v>67</v>
      </c>
      <c r="C7" t="s">
        <v>18</v>
      </c>
      <c r="E7">
        <v>149</v>
      </c>
      <c r="F7" s="2">
        <v>1000</v>
      </c>
      <c r="G7" s="1">
        <v>0.85</v>
      </c>
      <c r="H7">
        <v>3.9</v>
      </c>
      <c r="I7" s="4">
        <v>24871</v>
      </c>
      <c r="J7" t="s">
        <v>68</v>
      </c>
      <c r="K7" t="s">
        <v>69</v>
      </c>
      <c r="L7" t="s">
        <v>70</v>
      </c>
      <c r="M7" t="s">
        <v>71</v>
      </c>
      <c r="N7" t="s">
        <v>72</v>
      </c>
      <c r="O7" t="s">
        <v>73</v>
      </c>
      <c r="P7" t="s">
        <v>74</v>
      </c>
      <c r="Q7" t="s">
        <v>75</v>
      </c>
    </row>
    <row r="8" spans="1:17">
      <c r="A8" t="s">
        <v>76</v>
      </c>
      <c r="B8" t="s">
        <v>77</v>
      </c>
      <c r="C8" t="s">
        <v>18</v>
      </c>
      <c r="E8">
        <v>176.63</v>
      </c>
      <c r="F8">
        <v>499</v>
      </c>
      <c r="G8" s="1">
        <v>0.65</v>
      </c>
      <c r="H8">
        <v>4.0999999999999996</v>
      </c>
      <c r="I8" s="4">
        <v>15188</v>
      </c>
      <c r="J8" t="s">
        <v>78</v>
      </c>
      <c r="K8" t="s">
        <v>79</v>
      </c>
      <c r="L8" t="s">
        <v>80</v>
      </c>
      <c r="M8" t="s">
        <v>81</v>
      </c>
      <c r="N8" t="s">
        <v>82</v>
      </c>
      <c r="O8" t="s">
        <v>83</v>
      </c>
      <c r="P8" t="s">
        <v>84</v>
      </c>
      <c r="Q8" t="s">
        <v>85</v>
      </c>
    </row>
    <row r="9" spans="1:17">
      <c r="A9" t="s">
        <v>86</v>
      </c>
      <c r="B9" t="s">
        <v>87</v>
      </c>
      <c r="C9" t="s">
        <v>18</v>
      </c>
      <c r="E9">
        <v>229</v>
      </c>
      <c r="F9">
        <v>299</v>
      </c>
      <c r="G9" s="1">
        <v>0.23</v>
      </c>
      <c r="H9">
        <v>4.3</v>
      </c>
      <c r="I9" s="4">
        <v>30411</v>
      </c>
      <c r="J9" t="s">
        <v>88</v>
      </c>
      <c r="K9" t="s">
        <v>89</v>
      </c>
      <c r="L9" t="s">
        <v>90</v>
      </c>
      <c r="M9" t="s">
        <v>91</v>
      </c>
      <c r="N9" t="s">
        <v>92</v>
      </c>
      <c r="O9" t="s">
        <v>93</v>
      </c>
      <c r="P9" t="s">
        <v>94</v>
      </c>
      <c r="Q9" t="s">
        <v>95</v>
      </c>
    </row>
    <row r="10" spans="1:17">
      <c r="A10" t="s">
        <v>96</v>
      </c>
      <c r="B10" t="s">
        <v>97</v>
      </c>
      <c r="C10" t="s">
        <v>98</v>
      </c>
      <c r="E10">
        <v>499</v>
      </c>
      <c r="F10">
        <v>999</v>
      </c>
      <c r="G10" s="1">
        <v>0.5</v>
      </c>
      <c r="H10">
        <v>4.2</v>
      </c>
      <c r="I10" s="4">
        <v>179691</v>
      </c>
      <c r="J10" t="s">
        <v>99</v>
      </c>
      <c r="K10" t="s">
        <v>100</v>
      </c>
      <c r="L10" t="s">
        <v>101</v>
      </c>
      <c r="M10" t="s">
        <v>102</v>
      </c>
      <c r="N10" t="s">
        <v>103</v>
      </c>
      <c r="O10" t="s">
        <v>104</v>
      </c>
      <c r="P10" t="s">
        <v>105</v>
      </c>
      <c r="Q10" t="s">
        <v>106</v>
      </c>
    </row>
    <row r="11" spans="1:17">
      <c r="A11" t="s">
        <v>107</v>
      </c>
      <c r="B11" t="s">
        <v>108</v>
      </c>
      <c r="C11" t="s">
        <v>18</v>
      </c>
      <c r="E11">
        <v>199</v>
      </c>
      <c r="F11">
        <v>299</v>
      </c>
      <c r="G11" s="1">
        <v>0.33</v>
      </c>
      <c r="H11">
        <v>4</v>
      </c>
      <c r="I11" s="4">
        <v>43994</v>
      </c>
      <c r="J11" t="s">
        <v>109</v>
      </c>
      <c r="K11" t="s">
        <v>30</v>
      </c>
      <c r="L11" t="s">
        <v>31</v>
      </c>
      <c r="M11" t="s">
        <v>32</v>
      </c>
      <c r="N11" t="s">
        <v>33</v>
      </c>
      <c r="O11" t="s">
        <v>34</v>
      </c>
      <c r="P11" t="s">
        <v>110</v>
      </c>
      <c r="Q11" t="s">
        <v>111</v>
      </c>
    </row>
    <row r="12" spans="1:17">
      <c r="A12" t="s">
        <v>112</v>
      </c>
      <c r="B12" t="s">
        <v>113</v>
      </c>
      <c r="C12" t="s">
        <v>18</v>
      </c>
      <c r="E12">
        <v>154</v>
      </c>
      <c r="F12">
        <v>339</v>
      </c>
      <c r="G12" s="1">
        <v>0.55000000000000004</v>
      </c>
      <c r="H12">
        <v>4.3</v>
      </c>
      <c r="I12" s="4">
        <v>13391</v>
      </c>
      <c r="J12" t="s">
        <v>114</v>
      </c>
      <c r="K12" t="s">
        <v>115</v>
      </c>
      <c r="L12" t="s">
        <v>116</v>
      </c>
      <c r="M12" t="s">
        <v>117</v>
      </c>
      <c r="N12" t="s">
        <v>118</v>
      </c>
      <c r="O12" t="s">
        <v>119</v>
      </c>
      <c r="P12" t="s">
        <v>120</v>
      </c>
      <c r="Q12" t="s">
        <v>121</v>
      </c>
    </row>
    <row r="13" spans="1:17">
      <c r="A13" t="s">
        <v>122</v>
      </c>
      <c r="B13" t="s">
        <v>123</v>
      </c>
      <c r="C13" t="s">
        <v>18</v>
      </c>
      <c r="E13">
        <v>299</v>
      </c>
      <c r="F13">
        <v>799</v>
      </c>
      <c r="G13" s="1">
        <v>0.63</v>
      </c>
      <c r="H13">
        <v>4.2</v>
      </c>
      <c r="I13" s="4">
        <v>94363</v>
      </c>
      <c r="J13" t="s">
        <v>124</v>
      </c>
      <c r="K13" t="s">
        <v>50</v>
      </c>
      <c r="L13" t="s">
        <v>51</v>
      </c>
      <c r="M13" t="s">
        <v>52</v>
      </c>
      <c r="N13" t="s">
        <v>53</v>
      </c>
      <c r="O13" t="s">
        <v>54</v>
      </c>
      <c r="P13" t="s">
        <v>125</v>
      </c>
      <c r="Q13" t="s">
        <v>126</v>
      </c>
    </row>
    <row r="14" spans="1:17">
      <c r="A14" t="s">
        <v>127</v>
      </c>
      <c r="B14" t="s">
        <v>128</v>
      </c>
      <c r="C14" t="s">
        <v>129</v>
      </c>
      <c r="E14">
        <v>219</v>
      </c>
      <c r="F14">
        <v>700</v>
      </c>
      <c r="G14" s="1">
        <v>0.69</v>
      </c>
      <c r="H14">
        <v>4.4000000000000004</v>
      </c>
      <c r="I14" s="4">
        <v>426973</v>
      </c>
      <c r="J14" t="s">
        <v>130</v>
      </c>
      <c r="K14" t="s">
        <v>131</v>
      </c>
      <c r="L14" t="s">
        <v>132</v>
      </c>
      <c r="M14" t="s">
        <v>133</v>
      </c>
      <c r="N14" t="s">
        <v>134</v>
      </c>
      <c r="O14" t="s">
        <v>135</v>
      </c>
      <c r="P14" t="s">
        <v>136</v>
      </c>
      <c r="Q14" t="s">
        <v>137</v>
      </c>
    </row>
    <row r="15" spans="1:17">
      <c r="A15" t="s">
        <v>138</v>
      </c>
      <c r="B15" t="s">
        <v>139</v>
      </c>
      <c r="C15" t="s">
        <v>18</v>
      </c>
      <c r="E15">
        <v>350</v>
      </c>
      <c r="F15">
        <v>899</v>
      </c>
      <c r="G15" s="1">
        <v>0.61</v>
      </c>
      <c r="H15">
        <v>4.2</v>
      </c>
      <c r="I15" s="4">
        <v>2262</v>
      </c>
      <c r="J15" t="s">
        <v>140</v>
      </c>
      <c r="K15" t="s">
        <v>141</v>
      </c>
      <c r="L15" t="s">
        <v>142</v>
      </c>
      <c r="M15" t="s">
        <v>143</v>
      </c>
      <c r="N15" t="s">
        <v>144</v>
      </c>
      <c r="O15" t="s">
        <v>145</v>
      </c>
      <c r="P15" t="s">
        <v>146</v>
      </c>
      <c r="Q15" t="s">
        <v>147</v>
      </c>
    </row>
    <row r="16" spans="1:17">
      <c r="A16" t="s">
        <v>148</v>
      </c>
      <c r="B16" t="s">
        <v>149</v>
      </c>
      <c r="C16" t="s">
        <v>18</v>
      </c>
      <c r="E16">
        <v>159</v>
      </c>
      <c r="F16">
        <v>399</v>
      </c>
      <c r="G16" s="1">
        <v>0.6</v>
      </c>
      <c r="H16">
        <v>4.0999999999999996</v>
      </c>
      <c r="I16" s="4">
        <v>4768</v>
      </c>
      <c r="J16" t="s">
        <v>59</v>
      </c>
      <c r="K16" t="s">
        <v>150</v>
      </c>
      <c r="L16" t="s">
        <v>151</v>
      </c>
      <c r="M16" t="s">
        <v>152</v>
      </c>
      <c r="N16" t="s">
        <v>153</v>
      </c>
      <c r="O16" t="s">
        <v>154</v>
      </c>
      <c r="P16" t="s">
        <v>155</v>
      </c>
      <c r="Q16" t="s">
        <v>156</v>
      </c>
    </row>
    <row r="17" spans="1:17">
      <c r="A17" t="s">
        <v>157</v>
      </c>
      <c r="B17" t="s">
        <v>158</v>
      </c>
      <c r="C17" t="s">
        <v>18</v>
      </c>
      <c r="E17">
        <v>349</v>
      </c>
      <c r="F17">
        <v>399</v>
      </c>
      <c r="G17" s="1">
        <v>0.13</v>
      </c>
      <c r="H17">
        <v>4.4000000000000004</v>
      </c>
      <c r="I17" s="4">
        <v>18757</v>
      </c>
      <c r="J17" t="s">
        <v>159</v>
      </c>
      <c r="K17" t="s">
        <v>160</v>
      </c>
      <c r="L17" t="s">
        <v>161</v>
      </c>
      <c r="M17" t="s">
        <v>162</v>
      </c>
      <c r="N17" t="s">
        <v>163</v>
      </c>
      <c r="O17" t="s">
        <v>164</v>
      </c>
      <c r="P17" t="s">
        <v>165</v>
      </c>
      <c r="Q17" t="s">
        <v>166</v>
      </c>
    </row>
    <row r="18" spans="1:17">
      <c r="A18" t="s">
        <v>167</v>
      </c>
      <c r="B18" t="s">
        <v>168</v>
      </c>
      <c r="C18" t="s">
        <v>169</v>
      </c>
      <c r="E18" s="2">
        <v>13999</v>
      </c>
      <c r="F18" s="2">
        <v>24999</v>
      </c>
      <c r="G18" s="1">
        <v>0.44</v>
      </c>
      <c r="H18">
        <v>4.2</v>
      </c>
      <c r="I18" s="4">
        <v>32840</v>
      </c>
      <c r="J18" t="s">
        <v>170</v>
      </c>
      <c r="K18" t="s">
        <v>171</v>
      </c>
      <c r="L18" t="s">
        <v>172</v>
      </c>
      <c r="M18" t="s">
        <v>173</v>
      </c>
      <c r="N18" t="s">
        <v>174</v>
      </c>
      <c r="O18" t="s">
        <v>175</v>
      </c>
      <c r="P18" t="s">
        <v>176</v>
      </c>
      <c r="Q18" t="s">
        <v>177</v>
      </c>
    </row>
    <row r="19" spans="1:17">
      <c r="A19" t="s">
        <v>178</v>
      </c>
      <c r="B19" t="s">
        <v>179</v>
      </c>
      <c r="C19" t="s">
        <v>18</v>
      </c>
      <c r="E19">
        <v>249</v>
      </c>
      <c r="F19">
        <v>399</v>
      </c>
      <c r="G19" s="1">
        <v>0.38</v>
      </c>
      <c r="H19">
        <v>4</v>
      </c>
      <c r="I19" s="4">
        <v>43994</v>
      </c>
      <c r="J19" t="s">
        <v>180</v>
      </c>
      <c r="K19" t="s">
        <v>30</v>
      </c>
      <c r="L19" t="s">
        <v>31</v>
      </c>
      <c r="M19" t="s">
        <v>32</v>
      </c>
      <c r="N19" t="s">
        <v>33</v>
      </c>
      <c r="O19" t="s">
        <v>34</v>
      </c>
      <c r="P19" t="s">
        <v>181</v>
      </c>
      <c r="Q19" t="s">
        <v>182</v>
      </c>
    </row>
    <row r="20" spans="1:17">
      <c r="A20" t="s">
        <v>183</v>
      </c>
      <c r="B20" t="s">
        <v>184</v>
      </c>
      <c r="C20" t="s">
        <v>18</v>
      </c>
      <c r="E20">
        <v>199</v>
      </c>
      <c r="F20">
        <v>499</v>
      </c>
      <c r="G20" s="1">
        <v>0.6</v>
      </c>
      <c r="H20">
        <v>4.0999999999999996</v>
      </c>
      <c r="I20" s="4">
        <v>13045</v>
      </c>
      <c r="J20" t="s">
        <v>185</v>
      </c>
      <c r="K20" t="s">
        <v>186</v>
      </c>
      <c r="L20" t="s">
        <v>187</v>
      </c>
      <c r="M20" t="s">
        <v>188</v>
      </c>
      <c r="N20" t="s">
        <v>189</v>
      </c>
      <c r="O20" t="s">
        <v>190</v>
      </c>
      <c r="P20" t="s">
        <v>191</v>
      </c>
      <c r="Q20" t="s">
        <v>192</v>
      </c>
    </row>
    <row r="21" spans="1:17">
      <c r="A21" t="s">
        <v>193</v>
      </c>
      <c r="B21" t="s">
        <v>194</v>
      </c>
      <c r="C21" t="s">
        <v>169</v>
      </c>
      <c r="E21" s="2">
        <v>13490</v>
      </c>
      <c r="F21" s="2">
        <v>21990</v>
      </c>
      <c r="G21" s="1">
        <v>0.39</v>
      </c>
      <c r="H21">
        <v>4.3</v>
      </c>
      <c r="I21" s="4">
        <v>11976</v>
      </c>
      <c r="J21" t="s">
        <v>195</v>
      </c>
      <c r="K21" t="s">
        <v>196</v>
      </c>
      <c r="L21" t="s">
        <v>197</v>
      </c>
      <c r="M21" t="s">
        <v>198</v>
      </c>
      <c r="N21" t="s">
        <v>199</v>
      </c>
      <c r="O21" t="s">
        <v>200</v>
      </c>
      <c r="P21" t="s">
        <v>201</v>
      </c>
      <c r="Q21" t="s">
        <v>202</v>
      </c>
    </row>
    <row r="22" spans="1:17">
      <c r="A22" t="s">
        <v>203</v>
      </c>
      <c r="B22" t="s">
        <v>204</v>
      </c>
      <c r="C22" t="s">
        <v>18</v>
      </c>
      <c r="E22">
        <v>970</v>
      </c>
      <c r="F22" s="2">
        <v>1799</v>
      </c>
      <c r="G22" s="1">
        <v>0.46</v>
      </c>
      <c r="H22">
        <v>4.5</v>
      </c>
      <c r="I22" s="4">
        <v>815</v>
      </c>
      <c r="J22" t="s">
        <v>205</v>
      </c>
      <c r="K22" t="s">
        <v>206</v>
      </c>
      <c r="L22" t="s">
        <v>207</v>
      </c>
      <c r="M22" t="s">
        <v>208</v>
      </c>
      <c r="N22" t="s">
        <v>209</v>
      </c>
      <c r="O22" t="s">
        <v>210</v>
      </c>
      <c r="P22" t="s">
        <v>211</v>
      </c>
      <c r="Q22" t="s">
        <v>212</v>
      </c>
    </row>
    <row r="23" spans="1:17">
      <c r="A23" t="s">
        <v>213</v>
      </c>
      <c r="B23" t="s">
        <v>214</v>
      </c>
      <c r="C23" t="s">
        <v>129</v>
      </c>
      <c r="E23">
        <v>279</v>
      </c>
      <c r="F23">
        <v>499</v>
      </c>
      <c r="G23" s="1">
        <v>0.44</v>
      </c>
      <c r="H23">
        <v>3.7</v>
      </c>
      <c r="I23" s="4">
        <v>10962</v>
      </c>
      <c r="J23" t="s">
        <v>215</v>
      </c>
      <c r="K23" t="s">
        <v>216</v>
      </c>
      <c r="L23" t="s">
        <v>217</v>
      </c>
      <c r="M23" t="s">
        <v>218</v>
      </c>
      <c r="N23" t="s">
        <v>219</v>
      </c>
      <c r="O23" t="s">
        <v>220</v>
      </c>
      <c r="P23" t="s">
        <v>221</v>
      </c>
      <c r="Q23" t="s">
        <v>222</v>
      </c>
    </row>
    <row r="24" spans="1:17">
      <c r="A24" t="s">
        <v>223</v>
      </c>
      <c r="B24" t="s">
        <v>224</v>
      </c>
      <c r="C24" t="s">
        <v>169</v>
      </c>
      <c r="E24" s="2">
        <v>13490</v>
      </c>
      <c r="F24" s="2">
        <v>22900</v>
      </c>
      <c r="G24" s="1">
        <v>0.41</v>
      </c>
      <c r="H24">
        <v>4.3</v>
      </c>
      <c r="I24" s="4">
        <v>16299</v>
      </c>
      <c r="J24" t="s">
        <v>225</v>
      </c>
      <c r="K24" t="s">
        <v>226</v>
      </c>
      <c r="L24" t="s">
        <v>227</v>
      </c>
      <c r="M24" t="s">
        <v>228</v>
      </c>
      <c r="N24" t="s">
        <v>229</v>
      </c>
      <c r="O24" t="s">
        <v>230</v>
      </c>
      <c r="P24" t="s">
        <v>231</v>
      </c>
      <c r="Q24" t="s">
        <v>232</v>
      </c>
    </row>
    <row r="25" spans="1:17">
      <c r="A25" t="s">
        <v>233</v>
      </c>
      <c r="B25" t="s">
        <v>234</v>
      </c>
      <c r="C25" t="s">
        <v>18</v>
      </c>
      <c r="E25">
        <v>59</v>
      </c>
      <c r="F25">
        <v>199</v>
      </c>
      <c r="G25" s="1">
        <v>0.7</v>
      </c>
      <c r="H25">
        <v>4</v>
      </c>
      <c r="I25" s="4">
        <v>9378</v>
      </c>
      <c r="J25" t="s">
        <v>235</v>
      </c>
      <c r="K25" t="s">
        <v>236</v>
      </c>
      <c r="L25" t="s">
        <v>237</v>
      </c>
      <c r="M25" t="s">
        <v>238</v>
      </c>
      <c r="N25" t="s">
        <v>239</v>
      </c>
      <c r="O25" t="s">
        <v>240</v>
      </c>
      <c r="P25" t="s">
        <v>241</v>
      </c>
      <c r="Q25" t="s">
        <v>242</v>
      </c>
    </row>
    <row r="26" spans="1:17">
      <c r="A26" t="s">
        <v>243</v>
      </c>
      <c r="B26" t="s">
        <v>244</v>
      </c>
      <c r="C26" t="s">
        <v>169</v>
      </c>
      <c r="E26" s="2">
        <v>11499</v>
      </c>
      <c r="F26" s="2">
        <v>19990</v>
      </c>
      <c r="G26" s="1">
        <v>0.42</v>
      </c>
      <c r="H26">
        <v>4.3</v>
      </c>
      <c r="I26" s="4">
        <v>4703</v>
      </c>
      <c r="J26" t="s">
        <v>245</v>
      </c>
      <c r="K26" t="s">
        <v>246</v>
      </c>
      <c r="L26" t="s">
        <v>247</v>
      </c>
      <c r="M26" t="s">
        <v>248</v>
      </c>
      <c r="N26" t="s">
        <v>249</v>
      </c>
      <c r="O26" t="s">
        <v>13024</v>
      </c>
      <c r="P26" t="s">
        <v>250</v>
      </c>
      <c r="Q26" t="s">
        <v>251</v>
      </c>
    </row>
    <row r="27" spans="1:17">
      <c r="A27" t="s">
        <v>252</v>
      </c>
      <c r="B27" t="s">
        <v>253</v>
      </c>
      <c r="C27" t="s">
        <v>129</v>
      </c>
      <c r="E27">
        <v>199</v>
      </c>
      <c r="F27">
        <v>699</v>
      </c>
      <c r="G27" s="1">
        <v>0.72</v>
      </c>
      <c r="H27">
        <v>4.2</v>
      </c>
      <c r="I27" s="4">
        <v>12153</v>
      </c>
      <c r="J27" t="s">
        <v>254</v>
      </c>
      <c r="K27" t="s">
        <v>255</v>
      </c>
      <c r="L27" t="s">
        <v>256</v>
      </c>
      <c r="M27" t="s">
        <v>257</v>
      </c>
      <c r="N27" t="s">
        <v>258</v>
      </c>
      <c r="O27" t="s">
        <v>259</v>
      </c>
      <c r="P27" t="s">
        <v>260</v>
      </c>
      <c r="Q27" t="s">
        <v>261</v>
      </c>
    </row>
    <row r="28" spans="1:17">
      <c r="A28" t="s">
        <v>262</v>
      </c>
      <c r="B28" t="s">
        <v>263</v>
      </c>
      <c r="C28" t="s">
        <v>169</v>
      </c>
      <c r="E28" s="2">
        <v>14999</v>
      </c>
      <c r="F28" s="2">
        <v>19999</v>
      </c>
      <c r="G28" s="1">
        <v>0.25</v>
      </c>
      <c r="H28">
        <v>4.2</v>
      </c>
      <c r="I28" s="4">
        <v>34899</v>
      </c>
      <c r="J28" t="s">
        <v>264</v>
      </c>
      <c r="K28" t="s">
        <v>265</v>
      </c>
      <c r="L28" t="s">
        <v>266</v>
      </c>
      <c r="M28" t="s">
        <v>267</v>
      </c>
      <c r="N28" t="s">
        <v>268</v>
      </c>
      <c r="O28" t="s">
        <v>269</v>
      </c>
      <c r="P28" t="s">
        <v>270</v>
      </c>
      <c r="Q28" t="s">
        <v>271</v>
      </c>
    </row>
    <row r="29" spans="1:17">
      <c r="A29" t="s">
        <v>272</v>
      </c>
      <c r="B29" t="s">
        <v>273</v>
      </c>
      <c r="C29" t="s">
        <v>18</v>
      </c>
      <c r="E29">
        <v>299</v>
      </c>
      <c r="F29">
        <v>399</v>
      </c>
      <c r="G29" s="1">
        <v>0.25</v>
      </c>
      <c r="H29">
        <v>4</v>
      </c>
      <c r="I29" s="4">
        <v>2766</v>
      </c>
      <c r="J29" t="s">
        <v>274</v>
      </c>
      <c r="K29" t="s">
        <v>275</v>
      </c>
      <c r="L29" t="s">
        <v>276</v>
      </c>
      <c r="M29" t="s">
        <v>277</v>
      </c>
      <c r="N29" t="s">
        <v>278</v>
      </c>
      <c r="O29" t="s">
        <v>279</v>
      </c>
      <c r="P29" t="s">
        <v>280</v>
      </c>
      <c r="Q29" t="s">
        <v>281</v>
      </c>
    </row>
    <row r="30" spans="1:17">
      <c r="A30" t="s">
        <v>282</v>
      </c>
      <c r="B30" t="s">
        <v>283</v>
      </c>
      <c r="C30" t="s">
        <v>18</v>
      </c>
      <c r="E30">
        <v>970</v>
      </c>
      <c r="F30" s="2">
        <v>1999</v>
      </c>
      <c r="G30" s="1">
        <v>0.51</v>
      </c>
      <c r="H30">
        <v>4.4000000000000004</v>
      </c>
      <c r="I30" s="4">
        <v>184</v>
      </c>
      <c r="J30" t="s">
        <v>284</v>
      </c>
      <c r="K30" t="s">
        <v>285</v>
      </c>
      <c r="L30" t="s">
        <v>286</v>
      </c>
      <c r="M30" t="s">
        <v>287</v>
      </c>
      <c r="N30" t="s">
        <v>288</v>
      </c>
      <c r="O30" t="s">
        <v>289</v>
      </c>
      <c r="P30" t="s">
        <v>290</v>
      </c>
      <c r="Q30" t="s">
        <v>291</v>
      </c>
    </row>
    <row r="31" spans="1:17">
      <c r="A31" t="s">
        <v>292</v>
      </c>
      <c r="B31" t="s">
        <v>293</v>
      </c>
      <c r="C31" t="s">
        <v>18</v>
      </c>
      <c r="E31">
        <v>299</v>
      </c>
      <c r="F31">
        <v>999</v>
      </c>
      <c r="G31" s="1">
        <v>0.7</v>
      </c>
      <c r="H31">
        <v>4.3</v>
      </c>
      <c r="I31" s="4">
        <v>20850</v>
      </c>
      <c r="J31" t="s">
        <v>294</v>
      </c>
      <c r="K31" t="s">
        <v>295</v>
      </c>
      <c r="L31" t="s">
        <v>296</v>
      </c>
      <c r="M31" t="s">
        <v>297</v>
      </c>
      <c r="N31" t="s">
        <v>298</v>
      </c>
      <c r="O31" t="s">
        <v>299</v>
      </c>
      <c r="P31" t="s">
        <v>300</v>
      </c>
      <c r="Q31" t="s">
        <v>301</v>
      </c>
    </row>
    <row r="32" spans="1:17">
      <c r="A32" t="s">
        <v>302</v>
      </c>
      <c r="B32" t="s">
        <v>303</v>
      </c>
      <c r="C32" t="s">
        <v>18</v>
      </c>
      <c r="E32">
        <v>199</v>
      </c>
      <c r="F32">
        <v>750</v>
      </c>
      <c r="G32" s="1">
        <v>0.73</v>
      </c>
      <c r="H32">
        <v>4.5</v>
      </c>
      <c r="I32" s="4">
        <v>74976</v>
      </c>
      <c r="J32" t="s">
        <v>304</v>
      </c>
      <c r="K32" t="s">
        <v>305</v>
      </c>
      <c r="L32" t="s">
        <v>306</v>
      </c>
      <c r="M32" t="s">
        <v>307</v>
      </c>
      <c r="N32" t="s">
        <v>308</v>
      </c>
      <c r="O32" t="s">
        <v>309</v>
      </c>
      <c r="P32" t="s">
        <v>310</v>
      </c>
      <c r="Q32" t="s">
        <v>311</v>
      </c>
    </row>
    <row r="33" spans="1:17">
      <c r="A33" t="s">
        <v>312</v>
      </c>
      <c r="B33" t="s">
        <v>313</v>
      </c>
      <c r="C33" t="s">
        <v>18</v>
      </c>
      <c r="E33">
        <v>179</v>
      </c>
      <c r="F33">
        <v>499</v>
      </c>
      <c r="G33" s="1">
        <v>0.64</v>
      </c>
      <c r="H33">
        <v>4</v>
      </c>
      <c r="I33" s="4">
        <v>1934</v>
      </c>
      <c r="J33" t="s">
        <v>314</v>
      </c>
      <c r="K33" t="s">
        <v>315</v>
      </c>
      <c r="L33" t="s">
        <v>316</v>
      </c>
      <c r="M33" t="s">
        <v>317</v>
      </c>
      <c r="N33" t="s">
        <v>13025</v>
      </c>
      <c r="O33" t="s">
        <v>13026</v>
      </c>
      <c r="P33" t="s">
        <v>318</v>
      </c>
      <c r="Q33" t="s">
        <v>319</v>
      </c>
    </row>
    <row r="34" spans="1:17">
      <c r="A34" t="s">
        <v>320</v>
      </c>
      <c r="B34" t="s">
        <v>321</v>
      </c>
      <c r="C34" t="s">
        <v>18</v>
      </c>
      <c r="E34">
        <v>389</v>
      </c>
      <c r="F34" s="2">
        <v>1099</v>
      </c>
      <c r="G34" s="1">
        <v>0.65</v>
      </c>
      <c r="H34">
        <v>4.3</v>
      </c>
      <c r="I34" s="4">
        <v>974</v>
      </c>
      <c r="J34" t="s">
        <v>322</v>
      </c>
      <c r="K34" t="s">
        <v>323</v>
      </c>
      <c r="L34" t="s">
        <v>324</v>
      </c>
      <c r="M34" t="s">
        <v>325</v>
      </c>
      <c r="N34" t="s">
        <v>326</v>
      </c>
      <c r="O34" t="s">
        <v>327</v>
      </c>
      <c r="P34" t="s">
        <v>328</v>
      </c>
      <c r="Q34" t="s">
        <v>329</v>
      </c>
    </row>
    <row r="35" spans="1:17">
      <c r="A35" t="s">
        <v>330</v>
      </c>
      <c r="B35" t="s">
        <v>331</v>
      </c>
      <c r="C35" t="s">
        <v>18</v>
      </c>
      <c r="E35">
        <v>599</v>
      </c>
      <c r="F35">
        <v>599</v>
      </c>
      <c r="G35" s="1">
        <v>0</v>
      </c>
      <c r="H35">
        <v>4.3</v>
      </c>
      <c r="I35" s="4">
        <v>355</v>
      </c>
      <c r="J35" t="s">
        <v>332</v>
      </c>
      <c r="K35" t="s">
        <v>333</v>
      </c>
      <c r="L35" t="s">
        <v>334</v>
      </c>
      <c r="M35" t="s">
        <v>335</v>
      </c>
      <c r="N35" t="s">
        <v>336</v>
      </c>
      <c r="O35" t="s">
        <v>337</v>
      </c>
      <c r="P35" t="s">
        <v>338</v>
      </c>
      <c r="Q35" t="s">
        <v>339</v>
      </c>
    </row>
    <row r="36" spans="1:17">
      <c r="A36" t="s">
        <v>340</v>
      </c>
      <c r="B36" t="s">
        <v>341</v>
      </c>
      <c r="C36" t="s">
        <v>18</v>
      </c>
      <c r="E36">
        <v>199</v>
      </c>
      <c r="F36">
        <v>999</v>
      </c>
      <c r="G36" s="1">
        <v>0.8</v>
      </c>
      <c r="H36">
        <v>3.9</v>
      </c>
      <c r="I36" s="4">
        <v>1075</v>
      </c>
      <c r="J36" t="s">
        <v>342</v>
      </c>
      <c r="K36" t="s">
        <v>343</v>
      </c>
      <c r="L36" t="s">
        <v>344</v>
      </c>
      <c r="M36" t="s">
        <v>345</v>
      </c>
      <c r="N36" t="s">
        <v>346</v>
      </c>
      <c r="O36" t="s">
        <v>347</v>
      </c>
      <c r="P36" t="s">
        <v>348</v>
      </c>
      <c r="Q36" t="s">
        <v>349</v>
      </c>
    </row>
    <row r="37" spans="1:17">
      <c r="A37" t="s">
        <v>350</v>
      </c>
      <c r="B37" t="s">
        <v>351</v>
      </c>
      <c r="C37" t="s">
        <v>18</v>
      </c>
      <c r="E37">
        <v>99</v>
      </c>
      <c r="F37">
        <v>666.66</v>
      </c>
      <c r="G37" s="1">
        <v>0.85</v>
      </c>
      <c r="H37">
        <v>3.9</v>
      </c>
      <c r="I37" s="4">
        <v>24871</v>
      </c>
      <c r="J37" t="s">
        <v>352</v>
      </c>
      <c r="K37" t="s">
        <v>69</v>
      </c>
      <c r="L37" t="s">
        <v>70</v>
      </c>
      <c r="M37" t="s">
        <v>71</v>
      </c>
      <c r="N37" t="s">
        <v>72</v>
      </c>
      <c r="O37" t="s">
        <v>353</v>
      </c>
      <c r="P37" t="s">
        <v>354</v>
      </c>
      <c r="Q37" t="s">
        <v>355</v>
      </c>
    </row>
    <row r="38" spans="1:17">
      <c r="A38" t="s">
        <v>356</v>
      </c>
      <c r="B38" t="s">
        <v>357</v>
      </c>
      <c r="C38" t="s">
        <v>18</v>
      </c>
      <c r="E38">
        <v>899</v>
      </c>
      <c r="F38" s="2">
        <v>1900</v>
      </c>
      <c r="G38" s="1">
        <v>0.53</v>
      </c>
      <c r="H38">
        <v>4.4000000000000004</v>
      </c>
      <c r="I38" s="4">
        <v>13552</v>
      </c>
      <c r="J38" t="s">
        <v>358</v>
      </c>
      <c r="K38" t="s">
        <v>359</v>
      </c>
      <c r="L38" t="s">
        <v>360</v>
      </c>
      <c r="M38" t="s">
        <v>361</v>
      </c>
      <c r="N38" t="s">
        <v>362</v>
      </c>
      <c r="O38" t="s">
        <v>363</v>
      </c>
      <c r="P38" t="s">
        <v>364</v>
      </c>
      <c r="Q38" t="s">
        <v>365</v>
      </c>
    </row>
    <row r="39" spans="1:17">
      <c r="A39" t="s">
        <v>366</v>
      </c>
      <c r="B39" t="s">
        <v>367</v>
      </c>
      <c r="C39" t="s">
        <v>18</v>
      </c>
      <c r="E39">
        <v>199</v>
      </c>
      <c r="F39">
        <v>999</v>
      </c>
      <c r="G39" s="1">
        <v>0.8</v>
      </c>
      <c r="H39">
        <v>4</v>
      </c>
      <c r="I39" s="4">
        <v>576</v>
      </c>
      <c r="J39" t="s">
        <v>368</v>
      </c>
      <c r="K39" t="s">
        <v>369</v>
      </c>
      <c r="L39" t="s">
        <v>370</v>
      </c>
      <c r="M39" t="s">
        <v>371</v>
      </c>
      <c r="N39" t="s">
        <v>372</v>
      </c>
      <c r="O39" t="s">
        <v>373</v>
      </c>
      <c r="P39" t="s">
        <v>374</v>
      </c>
      <c r="Q39" t="s">
        <v>375</v>
      </c>
    </row>
    <row r="40" spans="1:17">
      <c r="A40" t="s">
        <v>376</v>
      </c>
      <c r="B40" t="s">
        <v>377</v>
      </c>
      <c r="C40" t="s">
        <v>169</v>
      </c>
      <c r="E40" s="2">
        <v>32999</v>
      </c>
      <c r="F40" s="2">
        <v>45999</v>
      </c>
      <c r="G40" s="1">
        <v>0.28000000000000003</v>
      </c>
      <c r="H40">
        <v>4.2</v>
      </c>
      <c r="I40" s="4">
        <v>7298</v>
      </c>
      <c r="J40" t="s">
        <v>378</v>
      </c>
      <c r="K40" t="s">
        <v>379</v>
      </c>
      <c r="L40" t="s">
        <v>380</v>
      </c>
      <c r="M40" t="s">
        <v>381</v>
      </c>
      <c r="N40" t="s">
        <v>382</v>
      </c>
      <c r="O40" t="s">
        <v>383</v>
      </c>
      <c r="P40" t="s">
        <v>384</v>
      </c>
      <c r="Q40" t="s">
        <v>385</v>
      </c>
    </row>
    <row r="41" spans="1:17">
      <c r="A41" t="s">
        <v>386</v>
      </c>
      <c r="B41" t="s">
        <v>387</v>
      </c>
      <c r="C41" t="s">
        <v>18</v>
      </c>
      <c r="E41">
        <v>970</v>
      </c>
      <c r="F41" s="2">
        <v>1999</v>
      </c>
      <c r="G41" s="1">
        <v>0.51</v>
      </c>
      <c r="H41">
        <v>4.2</v>
      </c>
      <c r="I41" s="4">
        <v>462</v>
      </c>
      <c r="J41" t="s">
        <v>388</v>
      </c>
      <c r="K41" t="s">
        <v>389</v>
      </c>
      <c r="L41" t="s">
        <v>390</v>
      </c>
      <c r="M41" t="s">
        <v>391</v>
      </c>
      <c r="N41" t="s">
        <v>392</v>
      </c>
      <c r="O41" t="s">
        <v>393</v>
      </c>
      <c r="P41" t="s">
        <v>394</v>
      </c>
      <c r="Q41" t="s">
        <v>395</v>
      </c>
    </row>
    <row r="42" spans="1:17">
      <c r="A42" t="s">
        <v>396</v>
      </c>
      <c r="B42" t="s">
        <v>397</v>
      </c>
      <c r="C42" t="s">
        <v>18</v>
      </c>
      <c r="E42">
        <v>209</v>
      </c>
      <c r="F42">
        <v>695</v>
      </c>
      <c r="G42" s="1">
        <v>0.7</v>
      </c>
      <c r="H42">
        <v>4.5</v>
      </c>
      <c r="I42" s="4">
        <v>107687</v>
      </c>
      <c r="J42" t="s">
        <v>398</v>
      </c>
      <c r="K42" t="s">
        <v>399</v>
      </c>
      <c r="L42" t="s">
        <v>400</v>
      </c>
      <c r="M42" t="s">
        <v>401</v>
      </c>
      <c r="N42" t="s">
        <v>402</v>
      </c>
      <c r="O42" t="s">
        <v>403</v>
      </c>
      <c r="P42" t="s">
        <v>404</v>
      </c>
      <c r="Q42" t="s">
        <v>405</v>
      </c>
    </row>
    <row r="43" spans="1:17">
      <c r="A43" t="s">
        <v>406</v>
      </c>
      <c r="B43" t="s">
        <v>407</v>
      </c>
      <c r="C43" t="s">
        <v>169</v>
      </c>
      <c r="E43" s="2">
        <v>19999</v>
      </c>
      <c r="F43" s="2">
        <v>34999</v>
      </c>
      <c r="G43" s="1">
        <v>0.43</v>
      </c>
      <c r="H43">
        <v>4.3</v>
      </c>
      <c r="I43" s="4">
        <v>27151</v>
      </c>
      <c r="J43" t="s">
        <v>408</v>
      </c>
      <c r="K43" t="s">
        <v>409</v>
      </c>
      <c r="L43" t="s">
        <v>410</v>
      </c>
      <c r="M43" t="s">
        <v>411</v>
      </c>
      <c r="N43" t="s">
        <v>412</v>
      </c>
      <c r="O43" t="s">
        <v>13027</v>
      </c>
      <c r="P43" t="s">
        <v>413</v>
      </c>
      <c r="Q43" t="s">
        <v>414</v>
      </c>
    </row>
    <row r="44" spans="1:17">
      <c r="A44" t="s">
        <v>415</v>
      </c>
      <c r="B44" t="s">
        <v>416</v>
      </c>
      <c r="C44" t="s">
        <v>18</v>
      </c>
      <c r="E44">
        <v>399</v>
      </c>
      <c r="F44" s="2">
        <v>1099</v>
      </c>
      <c r="G44" s="1">
        <v>0.64</v>
      </c>
      <c r="H44">
        <v>4.2</v>
      </c>
      <c r="I44" s="4">
        <v>24269</v>
      </c>
      <c r="J44" t="s">
        <v>417</v>
      </c>
      <c r="K44" t="s">
        <v>20</v>
      </c>
      <c r="L44" t="s">
        <v>21</v>
      </c>
      <c r="M44" t="s">
        <v>22</v>
      </c>
      <c r="N44" t="s">
        <v>23</v>
      </c>
      <c r="O44" t="s">
        <v>24</v>
      </c>
      <c r="P44" t="s">
        <v>418</v>
      </c>
      <c r="Q44" t="s">
        <v>419</v>
      </c>
    </row>
    <row r="45" spans="1:17">
      <c r="A45" t="s">
        <v>420</v>
      </c>
      <c r="B45" t="s">
        <v>421</v>
      </c>
      <c r="C45" t="s">
        <v>98</v>
      </c>
      <c r="E45">
        <v>999</v>
      </c>
      <c r="F45" s="2">
        <v>1599</v>
      </c>
      <c r="G45" s="1">
        <v>0.38</v>
      </c>
      <c r="H45">
        <v>4.3</v>
      </c>
      <c r="I45" s="4">
        <v>12093</v>
      </c>
      <c r="J45" t="s">
        <v>422</v>
      </c>
      <c r="K45" t="s">
        <v>423</v>
      </c>
      <c r="L45" t="s">
        <v>424</v>
      </c>
      <c r="M45" t="s">
        <v>425</v>
      </c>
      <c r="N45" t="s">
        <v>426</v>
      </c>
      <c r="O45" t="s">
        <v>427</v>
      </c>
      <c r="P45" t="s">
        <v>428</v>
      </c>
      <c r="Q45" t="s">
        <v>429</v>
      </c>
    </row>
    <row r="46" spans="1:17">
      <c r="A46" t="s">
        <v>430</v>
      </c>
      <c r="B46" t="s">
        <v>431</v>
      </c>
      <c r="C46" t="s">
        <v>18</v>
      </c>
      <c r="E46">
        <v>59</v>
      </c>
      <c r="F46">
        <v>199</v>
      </c>
      <c r="G46" s="1">
        <v>0.7</v>
      </c>
      <c r="H46">
        <v>4</v>
      </c>
      <c r="I46" s="4">
        <v>9378</v>
      </c>
      <c r="J46" t="s">
        <v>432</v>
      </c>
      <c r="K46" t="s">
        <v>236</v>
      </c>
      <c r="L46" t="s">
        <v>237</v>
      </c>
      <c r="M46" t="s">
        <v>238</v>
      </c>
      <c r="N46" t="s">
        <v>239</v>
      </c>
      <c r="O46" t="s">
        <v>240</v>
      </c>
      <c r="P46" t="s">
        <v>433</v>
      </c>
      <c r="Q46" t="s">
        <v>434</v>
      </c>
    </row>
    <row r="47" spans="1:17">
      <c r="A47" t="s">
        <v>435</v>
      </c>
      <c r="B47" t="s">
        <v>436</v>
      </c>
      <c r="C47" t="s">
        <v>18</v>
      </c>
      <c r="E47">
        <v>333</v>
      </c>
      <c r="F47">
        <v>999</v>
      </c>
      <c r="G47" s="1">
        <v>0.67</v>
      </c>
      <c r="H47">
        <v>3.3</v>
      </c>
      <c r="I47" s="4">
        <v>9792</v>
      </c>
      <c r="J47" t="s">
        <v>437</v>
      </c>
      <c r="K47" t="s">
        <v>438</v>
      </c>
      <c r="L47" t="s">
        <v>439</v>
      </c>
      <c r="M47" t="s">
        <v>440</v>
      </c>
      <c r="N47" t="s">
        <v>441</v>
      </c>
      <c r="O47" t="s">
        <v>442</v>
      </c>
      <c r="P47" t="s">
        <v>443</v>
      </c>
      <c r="Q47" t="s">
        <v>444</v>
      </c>
    </row>
    <row r="48" spans="1:17">
      <c r="A48" t="s">
        <v>445</v>
      </c>
      <c r="B48" t="s">
        <v>446</v>
      </c>
      <c r="C48" t="s">
        <v>98</v>
      </c>
      <c r="E48">
        <v>507</v>
      </c>
      <c r="F48" s="2">
        <v>1208</v>
      </c>
      <c r="G48" s="1">
        <v>0.57999999999999996</v>
      </c>
      <c r="H48">
        <v>4.0999999999999996</v>
      </c>
      <c r="I48" s="4">
        <v>8131</v>
      </c>
      <c r="J48" t="s">
        <v>447</v>
      </c>
      <c r="K48" t="s">
        <v>448</v>
      </c>
      <c r="L48" t="s">
        <v>449</v>
      </c>
      <c r="M48" t="s">
        <v>450</v>
      </c>
      <c r="N48" t="s">
        <v>451</v>
      </c>
      <c r="O48" t="s">
        <v>452</v>
      </c>
      <c r="P48" t="s">
        <v>453</v>
      </c>
      <c r="Q48" t="s">
        <v>454</v>
      </c>
    </row>
    <row r="49" spans="1:17">
      <c r="A49" t="s">
        <v>455</v>
      </c>
      <c r="B49" t="s">
        <v>456</v>
      </c>
      <c r="C49" t="s">
        <v>129</v>
      </c>
      <c r="E49">
        <v>309</v>
      </c>
      <c r="F49">
        <v>475</v>
      </c>
      <c r="G49" s="1">
        <v>0.35</v>
      </c>
      <c r="H49">
        <v>4.4000000000000004</v>
      </c>
      <c r="I49" s="4">
        <v>426973</v>
      </c>
      <c r="J49" t="s">
        <v>457</v>
      </c>
      <c r="K49" t="s">
        <v>131</v>
      </c>
      <c r="L49" t="s">
        <v>132</v>
      </c>
      <c r="M49" t="s">
        <v>133</v>
      </c>
      <c r="N49" t="s">
        <v>134</v>
      </c>
      <c r="O49" t="s">
        <v>135</v>
      </c>
      <c r="P49" t="s">
        <v>458</v>
      </c>
      <c r="Q49" t="s">
        <v>459</v>
      </c>
    </row>
    <row r="50" spans="1:17">
      <c r="A50" t="s">
        <v>460</v>
      </c>
      <c r="B50" t="s">
        <v>461</v>
      </c>
      <c r="C50" t="s">
        <v>462</v>
      </c>
      <c r="E50">
        <v>399</v>
      </c>
      <c r="F50">
        <v>999</v>
      </c>
      <c r="G50" s="1">
        <v>0.6</v>
      </c>
      <c r="H50">
        <v>3.6</v>
      </c>
      <c r="I50" s="4">
        <v>493</v>
      </c>
      <c r="J50" t="s">
        <v>463</v>
      </c>
      <c r="K50" t="s">
        <v>464</v>
      </c>
      <c r="L50" t="s">
        <v>465</v>
      </c>
      <c r="M50" t="s">
        <v>466</v>
      </c>
      <c r="N50" t="s">
        <v>467</v>
      </c>
      <c r="O50" t="s">
        <v>468</v>
      </c>
      <c r="P50" t="s">
        <v>469</v>
      </c>
      <c r="Q50" t="s">
        <v>470</v>
      </c>
    </row>
    <row r="51" spans="1:17">
      <c r="A51" t="s">
        <v>471</v>
      </c>
      <c r="B51" t="s">
        <v>472</v>
      </c>
      <c r="C51" t="s">
        <v>18</v>
      </c>
      <c r="E51">
        <v>199</v>
      </c>
      <c r="F51">
        <v>395</v>
      </c>
      <c r="G51" s="1">
        <v>0.5</v>
      </c>
      <c r="H51">
        <v>4.2</v>
      </c>
      <c r="I51" s="4">
        <v>92595</v>
      </c>
      <c r="J51" t="s">
        <v>473</v>
      </c>
      <c r="K51" t="s">
        <v>474</v>
      </c>
      <c r="L51" t="s">
        <v>475</v>
      </c>
      <c r="M51" t="s">
        <v>476</v>
      </c>
      <c r="N51" t="s">
        <v>477</v>
      </c>
      <c r="O51" t="s">
        <v>478</v>
      </c>
      <c r="P51" t="s">
        <v>479</v>
      </c>
      <c r="Q51" t="s">
        <v>480</v>
      </c>
    </row>
    <row r="52" spans="1:17">
      <c r="A52" t="s">
        <v>481</v>
      </c>
      <c r="B52" t="s">
        <v>482</v>
      </c>
      <c r="C52" t="s">
        <v>98</v>
      </c>
      <c r="E52" s="2">
        <v>1199</v>
      </c>
      <c r="F52" s="2">
        <v>2199</v>
      </c>
      <c r="G52" s="1">
        <v>0.45</v>
      </c>
      <c r="H52">
        <v>4.4000000000000004</v>
      </c>
      <c r="I52" s="4">
        <v>24780</v>
      </c>
      <c r="J52" t="s">
        <v>483</v>
      </c>
      <c r="K52" t="s">
        <v>484</v>
      </c>
      <c r="L52" t="s">
        <v>485</v>
      </c>
      <c r="M52" t="s">
        <v>486</v>
      </c>
      <c r="N52" t="s">
        <v>487</v>
      </c>
      <c r="O52" t="s">
        <v>488</v>
      </c>
      <c r="P52" t="s">
        <v>489</v>
      </c>
      <c r="Q52" t="s">
        <v>490</v>
      </c>
    </row>
    <row r="53" spans="1:17">
      <c r="A53" t="s">
        <v>491</v>
      </c>
      <c r="B53" t="s">
        <v>492</v>
      </c>
      <c r="C53" t="s">
        <v>18</v>
      </c>
      <c r="E53">
        <v>179</v>
      </c>
      <c r="F53">
        <v>500</v>
      </c>
      <c r="G53" s="1">
        <v>0.64</v>
      </c>
      <c r="H53">
        <v>4.2</v>
      </c>
      <c r="I53" s="4">
        <v>92595</v>
      </c>
      <c r="J53" t="s">
        <v>493</v>
      </c>
      <c r="K53" t="s">
        <v>474</v>
      </c>
      <c r="L53" t="s">
        <v>475</v>
      </c>
      <c r="M53" t="s">
        <v>476</v>
      </c>
      <c r="N53" t="s">
        <v>477</v>
      </c>
      <c r="O53" t="s">
        <v>478</v>
      </c>
      <c r="P53" t="s">
        <v>494</v>
      </c>
      <c r="Q53" t="s">
        <v>495</v>
      </c>
    </row>
    <row r="54" spans="1:17">
      <c r="A54" t="s">
        <v>496</v>
      </c>
      <c r="B54" t="s">
        <v>497</v>
      </c>
      <c r="C54" t="s">
        <v>18</v>
      </c>
      <c r="E54">
        <v>799</v>
      </c>
      <c r="F54" s="2">
        <v>2100</v>
      </c>
      <c r="G54" s="1">
        <v>0.62</v>
      </c>
      <c r="H54">
        <v>4.3</v>
      </c>
      <c r="I54" s="4">
        <v>8188</v>
      </c>
      <c r="J54" t="s">
        <v>498</v>
      </c>
      <c r="K54" t="s">
        <v>499</v>
      </c>
      <c r="L54" t="s">
        <v>500</v>
      </c>
      <c r="M54" t="s">
        <v>501</v>
      </c>
      <c r="N54" t="s">
        <v>502</v>
      </c>
      <c r="O54" t="s">
        <v>503</v>
      </c>
      <c r="P54" t="s">
        <v>504</v>
      </c>
      <c r="Q54" t="s">
        <v>505</v>
      </c>
    </row>
    <row r="55" spans="1:17">
      <c r="A55" t="s">
        <v>506</v>
      </c>
      <c r="B55" t="s">
        <v>507</v>
      </c>
      <c r="C55" t="s">
        <v>508</v>
      </c>
      <c r="E55" s="2">
        <v>6999</v>
      </c>
      <c r="F55" s="2">
        <v>12999</v>
      </c>
      <c r="G55" s="1">
        <v>0.46</v>
      </c>
      <c r="H55">
        <v>4.2</v>
      </c>
      <c r="I55" s="4">
        <v>4003</v>
      </c>
      <c r="J55" t="s">
        <v>509</v>
      </c>
      <c r="K55" t="s">
        <v>510</v>
      </c>
      <c r="L55" t="s">
        <v>511</v>
      </c>
      <c r="M55" t="s">
        <v>512</v>
      </c>
      <c r="N55" t="s">
        <v>513</v>
      </c>
      <c r="O55" t="s">
        <v>13028</v>
      </c>
      <c r="P55" t="s">
        <v>514</v>
      </c>
      <c r="Q55" t="s">
        <v>515</v>
      </c>
    </row>
    <row r="56" spans="1:17">
      <c r="A56" t="s">
        <v>516</v>
      </c>
      <c r="B56" t="s">
        <v>517</v>
      </c>
      <c r="C56" t="s">
        <v>18</v>
      </c>
      <c r="E56">
        <v>199</v>
      </c>
      <c r="F56">
        <v>349</v>
      </c>
      <c r="G56" s="1">
        <v>0.43</v>
      </c>
      <c r="H56">
        <v>4.0999999999999996</v>
      </c>
      <c r="I56" s="4">
        <v>314</v>
      </c>
      <c r="J56" t="s">
        <v>518</v>
      </c>
      <c r="K56" t="s">
        <v>519</v>
      </c>
      <c r="L56" t="s">
        <v>520</v>
      </c>
      <c r="M56" t="s">
        <v>521</v>
      </c>
      <c r="N56" t="s">
        <v>522</v>
      </c>
      <c r="O56" t="s">
        <v>523</v>
      </c>
      <c r="P56" t="s">
        <v>524</v>
      </c>
      <c r="Q56" t="s">
        <v>525</v>
      </c>
    </row>
    <row r="57" spans="1:17">
      <c r="A57" t="s">
        <v>526</v>
      </c>
      <c r="B57" t="s">
        <v>527</v>
      </c>
      <c r="C57" t="s">
        <v>462</v>
      </c>
      <c r="E57">
        <v>230</v>
      </c>
      <c r="F57">
        <v>499</v>
      </c>
      <c r="G57" s="1">
        <v>0.54</v>
      </c>
      <c r="H57">
        <v>3.7</v>
      </c>
      <c r="I57" s="4">
        <v>2960</v>
      </c>
      <c r="J57" t="s">
        <v>528</v>
      </c>
      <c r="K57" t="s">
        <v>529</v>
      </c>
      <c r="L57" t="s">
        <v>530</v>
      </c>
      <c r="M57" t="s">
        <v>531</v>
      </c>
      <c r="N57" t="s">
        <v>532</v>
      </c>
      <c r="O57" t="s">
        <v>533</v>
      </c>
      <c r="P57" t="s">
        <v>534</v>
      </c>
      <c r="Q57" t="s">
        <v>535</v>
      </c>
    </row>
    <row r="58" spans="1:17">
      <c r="A58" t="s">
        <v>536</v>
      </c>
      <c r="B58" t="s">
        <v>537</v>
      </c>
      <c r="C58" t="s">
        <v>98</v>
      </c>
      <c r="E58">
        <v>649</v>
      </c>
      <c r="F58" s="2">
        <v>1399</v>
      </c>
      <c r="G58" s="1">
        <v>0.54</v>
      </c>
      <c r="H58">
        <v>4.2</v>
      </c>
      <c r="I58" s="4">
        <v>179691</v>
      </c>
      <c r="J58" t="s">
        <v>538</v>
      </c>
      <c r="K58" t="s">
        <v>100</v>
      </c>
      <c r="L58" t="s">
        <v>101</v>
      </c>
      <c r="M58" t="s">
        <v>102</v>
      </c>
      <c r="N58" t="s">
        <v>103</v>
      </c>
      <c r="O58" t="s">
        <v>104</v>
      </c>
      <c r="P58" t="s">
        <v>539</v>
      </c>
      <c r="Q58" t="s">
        <v>540</v>
      </c>
    </row>
    <row r="59" spans="1:17">
      <c r="A59" t="s">
        <v>541</v>
      </c>
      <c r="B59" t="s">
        <v>542</v>
      </c>
      <c r="C59" t="s">
        <v>169</v>
      </c>
      <c r="E59" s="2">
        <v>15999</v>
      </c>
      <c r="F59" s="2">
        <v>21999</v>
      </c>
      <c r="G59" s="1">
        <v>0.27</v>
      </c>
      <c r="H59">
        <v>4.2</v>
      </c>
      <c r="I59" s="4">
        <v>34899</v>
      </c>
      <c r="J59" t="s">
        <v>543</v>
      </c>
      <c r="K59" t="s">
        <v>265</v>
      </c>
      <c r="L59" t="s">
        <v>266</v>
      </c>
      <c r="M59" t="s">
        <v>267</v>
      </c>
      <c r="N59" t="s">
        <v>268</v>
      </c>
      <c r="O59" t="s">
        <v>269</v>
      </c>
      <c r="P59" t="s">
        <v>544</v>
      </c>
      <c r="Q59" t="s">
        <v>545</v>
      </c>
    </row>
    <row r="60" spans="1:17">
      <c r="A60" t="s">
        <v>546</v>
      </c>
      <c r="B60" t="s">
        <v>547</v>
      </c>
      <c r="C60" t="s">
        <v>18</v>
      </c>
      <c r="E60">
        <v>348</v>
      </c>
      <c r="F60" s="2">
        <v>1499</v>
      </c>
      <c r="G60" s="1">
        <v>0.77</v>
      </c>
      <c r="H60">
        <v>4.2</v>
      </c>
      <c r="I60" s="4">
        <v>656</v>
      </c>
      <c r="J60" t="s">
        <v>548</v>
      </c>
      <c r="K60" t="s">
        <v>549</v>
      </c>
      <c r="L60" t="s">
        <v>550</v>
      </c>
      <c r="M60" t="s">
        <v>551</v>
      </c>
      <c r="N60" t="s">
        <v>552</v>
      </c>
      <c r="O60" t="s">
        <v>553</v>
      </c>
      <c r="P60" t="s">
        <v>554</v>
      </c>
      <c r="Q60" t="s">
        <v>555</v>
      </c>
    </row>
    <row r="61" spans="1:17">
      <c r="A61" t="s">
        <v>556</v>
      </c>
      <c r="B61" t="s">
        <v>557</v>
      </c>
      <c r="C61" t="s">
        <v>18</v>
      </c>
      <c r="E61">
        <v>154</v>
      </c>
      <c r="F61">
        <v>349</v>
      </c>
      <c r="G61" s="1">
        <v>0.56000000000000005</v>
      </c>
      <c r="H61">
        <v>4.3</v>
      </c>
      <c r="I61" s="4">
        <v>7064</v>
      </c>
      <c r="J61" t="s">
        <v>558</v>
      </c>
      <c r="K61" t="s">
        <v>559</v>
      </c>
      <c r="L61" t="s">
        <v>560</v>
      </c>
      <c r="M61" t="s">
        <v>561</v>
      </c>
      <c r="N61" t="s">
        <v>562</v>
      </c>
      <c r="O61" t="s">
        <v>563</v>
      </c>
      <c r="P61" t="s">
        <v>564</v>
      </c>
      <c r="Q61" t="s">
        <v>565</v>
      </c>
    </row>
    <row r="62" spans="1:17">
      <c r="A62" t="s">
        <v>566</v>
      </c>
      <c r="B62" t="s">
        <v>567</v>
      </c>
      <c r="C62" t="s">
        <v>462</v>
      </c>
      <c r="E62">
        <v>179</v>
      </c>
      <c r="F62">
        <v>799</v>
      </c>
      <c r="G62" s="1">
        <v>0.78</v>
      </c>
      <c r="H62">
        <v>3.7</v>
      </c>
      <c r="I62" s="4">
        <v>2201</v>
      </c>
      <c r="J62" t="s">
        <v>568</v>
      </c>
      <c r="K62" t="s">
        <v>569</v>
      </c>
      <c r="L62" t="s">
        <v>570</v>
      </c>
      <c r="M62" t="s">
        <v>571</v>
      </c>
      <c r="N62" t="s">
        <v>572</v>
      </c>
      <c r="O62" t="s">
        <v>573</v>
      </c>
      <c r="P62" t="s">
        <v>574</v>
      </c>
      <c r="Q62" t="s">
        <v>575</v>
      </c>
    </row>
    <row r="63" spans="1:17">
      <c r="A63" t="s">
        <v>576</v>
      </c>
      <c r="B63" t="s">
        <v>577</v>
      </c>
      <c r="C63" t="s">
        <v>169</v>
      </c>
      <c r="E63" s="2">
        <v>32990</v>
      </c>
      <c r="F63" s="2">
        <v>47900</v>
      </c>
      <c r="G63" s="1">
        <v>0.31</v>
      </c>
      <c r="H63">
        <v>4.3</v>
      </c>
      <c r="I63" s="4">
        <v>7109</v>
      </c>
      <c r="J63" t="s">
        <v>578</v>
      </c>
      <c r="K63" t="s">
        <v>579</v>
      </c>
      <c r="L63" t="s">
        <v>580</v>
      </c>
      <c r="M63" t="s">
        <v>581</v>
      </c>
      <c r="N63" t="s">
        <v>582</v>
      </c>
      <c r="O63" t="s">
        <v>583</v>
      </c>
      <c r="P63" t="s">
        <v>584</v>
      </c>
      <c r="Q63" t="s">
        <v>585</v>
      </c>
    </row>
    <row r="64" spans="1:17">
      <c r="A64" t="s">
        <v>586</v>
      </c>
      <c r="B64" t="s">
        <v>587</v>
      </c>
      <c r="C64" t="s">
        <v>18</v>
      </c>
      <c r="E64">
        <v>139</v>
      </c>
      <c r="F64">
        <v>999</v>
      </c>
      <c r="G64" s="1">
        <v>0.86</v>
      </c>
      <c r="H64">
        <v>4</v>
      </c>
      <c r="I64" s="4">
        <v>1313</v>
      </c>
      <c r="J64" t="s">
        <v>588</v>
      </c>
      <c r="K64" t="s">
        <v>589</v>
      </c>
      <c r="L64" t="s">
        <v>590</v>
      </c>
      <c r="M64" t="s">
        <v>591</v>
      </c>
      <c r="N64" t="s">
        <v>592</v>
      </c>
      <c r="O64" t="s">
        <v>593</v>
      </c>
      <c r="P64" t="s">
        <v>594</v>
      </c>
      <c r="Q64" t="s">
        <v>595</v>
      </c>
    </row>
    <row r="65" spans="1:17">
      <c r="A65" t="s">
        <v>596</v>
      </c>
      <c r="B65" t="s">
        <v>597</v>
      </c>
      <c r="C65" t="s">
        <v>18</v>
      </c>
      <c r="E65">
        <v>329</v>
      </c>
      <c r="F65">
        <v>845</v>
      </c>
      <c r="G65" s="1">
        <v>0.61</v>
      </c>
      <c r="H65">
        <v>4.2</v>
      </c>
      <c r="I65" s="4">
        <v>29746</v>
      </c>
      <c r="J65" t="s">
        <v>598</v>
      </c>
      <c r="K65" t="s">
        <v>599</v>
      </c>
      <c r="L65" t="s">
        <v>600</v>
      </c>
      <c r="M65" t="s">
        <v>601</v>
      </c>
      <c r="N65" t="s">
        <v>602</v>
      </c>
      <c r="O65" t="s">
        <v>603</v>
      </c>
      <c r="P65" t="s">
        <v>604</v>
      </c>
      <c r="Q65" t="s">
        <v>605</v>
      </c>
    </row>
    <row r="66" spans="1:17">
      <c r="A66" t="s">
        <v>606</v>
      </c>
      <c r="B66" t="s">
        <v>607</v>
      </c>
      <c r="C66" t="s">
        <v>169</v>
      </c>
      <c r="E66" s="2">
        <v>13999</v>
      </c>
      <c r="F66" s="2">
        <v>24999</v>
      </c>
      <c r="G66" s="1">
        <v>0.44</v>
      </c>
      <c r="H66">
        <v>4.2</v>
      </c>
      <c r="I66" s="4">
        <v>45238</v>
      </c>
      <c r="J66" t="s">
        <v>608</v>
      </c>
      <c r="K66" t="s">
        <v>609</v>
      </c>
      <c r="L66" t="s">
        <v>610</v>
      </c>
      <c r="M66" t="s">
        <v>611</v>
      </c>
      <c r="N66" t="s">
        <v>612</v>
      </c>
      <c r="O66" t="s">
        <v>613</v>
      </c>
      <c r="P66" t="s">
        <v>614</v>
      </c>
      <c r="Q66" t="s">
        <v>615</v>
      </c>
    </row>
    <row r="67" spans="1:17">
      <c r="A67" t="s">
        <v>616</v>
      </c>
      <c r="B67" t="s">
        <v>617</v>
      </c>
      <c r="C67" t="s">
        <v>129</v>
      </c>
      <c r="E67">
        <v>309</v>
      </c>
      <c r="F67" s="2">
        <v>1400</v>
      </c>
      <c r="G67" s="1">
        <v>0.78</v>
      </c>
      <c r="H67">
        <v>4.4000000000000004</v>
      </c>
      <c r="I67" s="4">
        <v>426973</v>
      </c>
      <c r="J67" t="s">
        <v>618</v>
      </c>
      <c r="K67" t="s">
        <v>131</v>
      </c>
      <c r="L67" t="s">
        <v>132</v>
      </c>
      <c r="M67" t="s">
        <v>133</v>
      </c>
      <c r="N67" t="s">
        <v>134</v>
      </c>
      <c r="O67" t="s">
        <v>135</v>
      </c>
      <c r="P67" t="s">
        <v>619</v>
      </c>
      <c r="Q67" t="s">
        <v>620</v>
      </c>
    </row>
    <row r="68" spans="1:17">
      <c r="A68" t="s">
        <v>621</v>
      </c>
      <c r="B68" t="s">
        <v>622</v>
      </c>
      <c r="C68" t="s">
        <v>18</v>
      </c>
      <c r="E68">
        <v>263</v>
      </c>
      <c r="F68">
        <v>699</v>
      </c>
      <c r="G68" s="1">
        <v>0.62</v>
      </c>
      <c r="H68">
        <v>4.0999999999999996</v>
      </c>
      <c r="I68" s="4">
        <v>450</v>
      </c>
      <c r="J68" t="s">
        <v>623</v>
      </c>
      <c r="K68" t="s">
        <v>624</v>
      </c>
      <c r="L68" t="s">
        <v>625</v>
      </c>
      <c r="M68" t="s">
        <v>626</v>
      </c>
      <c r="N68" t="s">
        <v>627</v>
      </c>
      <c r="O68" t="s">
        <v>628</v>
      </c>
      <c r="P68" t="s">
        <v>629</v>
      </c>
      <c r="Q68" t="s">
        <v>630</v>
      </c>
    </row>
    <row r="69" spans="1:17">
      <c r="A69" t="s">
        <v>631</v>
      </c>
      <c r="B69" t="s">
        <v>632</v>
      </c>
      <c r="C69" t="s">
        <v>508</v>
      </c>
      <c r="E69" s="2">
        <v>7999</v>
      </c>
      <c r="F69" s="2">
        <v>14990</v>
      </c>
      <c r="G69" s="1">
        <v>0.47</v>
      </c>
      <c r="H69">
        <v>4.3</v>
      </c>
      <c r="I69" s="4">
        <v>457</v>
      </c>
      <c r="J69" t="s">
        <v>633</v>
      </c>
      <c r="K69" t="s">
        <v>634</v>
      </c>
      <c r="L69" t="s">
        <v>635</v>
      </c>
      <c r="M69" t="s">
        <v>636</v>
      </c>
      <c r="N69" t="s">
        <v>637</v>
      </c>
      <c r="O69" t="s">
        <v>638</v>
      </c>
      <c r="P69" t="s">
        <v>639</v>
      </c>
      <c r="Q69" t="s">
        <v>640</v>
      </c>
    </row>
    <row r="70" spans="1:17">
      <c r="A70" t="s">
        <v>641</v>
      </c>
      <c r="B70" t="s">
        <v>642</v>
      </c>
      <c r="C70" t="s">
        <v>643</v>
      </c>
      <c r="E70" s="2">
        <v>1599</v>
      </c>
      <c r="F70" s="2">
        <v>2999</v>
      </c>
      <c r="G70" s="1">
        <v>0.47</v>
      </c>
      <c r="H70">
        <v>4.2</v>
      </c>
      <c r="I70" s="4">
        <v>2727</v>
      </c>
      <c r="J70" t="s">
        <v>644</v>
      </c>
      <c r="K70" t="s">
        <v>645</v>
      </c>
      <c r="L70" t="s">
        <v>646</v>
      </c>
      <c r="M70" t="s">
        <v>647</v>
      </c>
      <c r="N70" t="s">
        <v>648</v>
      </c>
      <c r="O70" t="s">
        <v>649</v>
      </c>
      <c r="P70" t="s">
        <v>650</v>
      </c>
      <c r="Q70" t="s">
        <v>651</v>
      </c>
    </row>
    <row r="71" spans="1:17">
      <c r="A71" t="s">
        <v>652</v>
      </c>
      <c r="B71" t="s">
        <v>653</v>
      </c>
      <c r="C71" t="s">
        <v>18</v>
      </c>
      <c r="E71">
        <v>219</v>
      </c>
      <c r="F71">
        <v>700</v>
      </c>
      <c r="G71" s="1">
        <v>0.69</v>
      </c>
      <c r="H71">
        <v>4.3</v>
      </c>
      <c r="I71" s="4">
        <v>20053</v>
      </c>
      <c r="J71" t="s">
        <v>654</v>
      </c>
      <c r="K71" t="s">
        <v>655</v>
      </c>
      <c r="L71" t="s">
        <v>656</v>
      </c>
      <c r="M71" t="s">
        <v>657</v>
      </c>
      <c r="N71" t="s">
        <v>658</v>
      </c>
      <c r="O71" t="s">
        <v>659</v>
      </c>
      <c r="P71" t="s">
        <v>660</v>
      </c>
      <c r="Q71" t="s">
        <v>661</v>
      </c>
    </row>
    <row r="72" spans="1:17">
      <c r="A72" t="s">
        <v>662</v>
      </c>
      <c r="B72" t="s">
        <v>663</v>
      </c>
      <c r="C72" t="s">
        <v>18</v>
      </c>
      <c r="E72">
        <v>349</v>
      </c>
      <c r="F72">
        <v>899</v>
      </c>
      <c r="G72" s="1">
        <v>0.61</v>
      </c>
      <c r="H72">
        <v>4.5</v>
      </c>
      <c r="I72" s="4">
        <v>149</v>
      </c>
      <c r="J72" t="s">
        <v>664</v>
      </c>
      <c r="K72" t="s">
        <v>665</v>
      </c>
      <c r="L72" t="s">
        <v>666</v>
      </c>
      <c r="M72" t="s">
        <v>667</v>
      </c>
      <c r="N72" t="s">
        <v>668</v>
      </c>
      <c r="O72" t="s">
        <v>669</v>
      </c>
      <c r="P72" t="s">
        <v>670</v>
      </c>
      <c r="Q72" t="s">
        <v>671</v>
      </c>
    </row>
    <row r="73" spans="1:17">
      <c r="A73" t="s">
        <v>672</v>
      </c>
      <c r="B73" t="s">
        <v>673</v>
      </c>
      <c r="C73" t="s">
        <v>18</v>
      </c>
      <c r="E73">
        <v>349</v>
      </c>
      <c r="F73">
        <v>599</v>
      </c>
      <c r="G73" s="1">
        <v>0.42</v>
      </c>
      <c r="H73">
        <v>4.0999999999999996</v>
      </c>
      <c r="I73" s="4">
        <v>210</v>
      </c>
      <c r="J73" t="s">
        <v>674</v>
      </c>
      <c r="K73" t="s">
        <v>675</v>
      </c>
      <c r="L73" t="s">
        <v>676</v>
      </c>
      <c r="M73" t="s">
        <v>677</v>
      </c>
      <c r="N73" t="s">
        <v>678</v>
      </c>
      <c r="O73" t="s">
        <v>679</v>
      </c>
      <c r="P73" t="s">
        <v>680</v>
      </c>
      <c r="Q73" t="s">
        <v>681</v>
      </c>
    </row>
    <row r="74" spans="1:17">
      <c r="A74" t="s">
        <v>682</v>
      </c>
      <c r="B74" t="s">
        <v>683</v>
      </c>
      <c r="C74" t="s">
        <v>169</v>
      </c>
      <c r="E74" s="2">
        <v>26999</v>
      </c>
      <c r="F74" s="2">
        <v>42999</v>
      </c>
      <c r="G74" s="1">
        <v>0.37</v>
      </c>
      <c r="H74">
        <v>4.2</v>
      </c>
      <c r="I74" s="4">
        <v>45238</v>
      </c>
      <c r="J74" t="s">
        <v>684</v>
      </c>
      <c r="K74" t="s">
        <v>609</v>
      </c>
      <c r="L74" t="s">
        <v>610</v>
      </c>
      <c r="M74" t="s">
        <v>611</v>
      </c>
      <c r="N74" t="s">
        <v>612</v>
      </c>
      <c r="O74" t="s">
        <v>613</v>
      </c>
      <c r="P74" t="s">
        <v>685</v>
      </c>
      <c r="Q74" t="s">
        <v>686</v>
      </c>
    </row>
    <row r="75" spans="1:17">
      <c r="A75" t="s">
        <v>687</v>
      </c>
      <c r="B75" t="s">
        <v>688</v>
      </c>
      <c r="C75" t="s">
        <v>18</v>
      </c>
      <c r="E75">
        <v>115</v>
      </c>
      <c r="F75">
        <v>499</v>
      </c>
      <c r="G75" s="1">
        <v>0.77</v>
      </c>
      <c r="H75">
        <v>4</v>
      </c>
      <c r="I75" s="4">
        <v>7732</v>
      </c>
      <c r="J75" t="s">
        <v>689</v>
      </c>
      <c r="K75" t="s">
        <v>690</v>
      </c>
      <c r="L75" t="s">
        <v>691</v>
      </c>
      <c r="M75" t="s">
        <v>692</v>
      </c>
      <c r="N75" t="s">
        <v>693</v>
      </c>
      <c r="O75" t="s">
        <v>694</v>
      </c>
      <c r="P75" t="s">
        <v>695</v>
      </c>
      <c r="Q75" t="s">
        <v>696</v>
      </c>
    </row>
    <row r="76" spans="1:17">
      <c r="A76" t="s">
        <v>697</v>
      </c>
      <c r="B76" t="s">
        <v>698</v>
      </c>
      <c r="C76" t="s">
        <v>18</v>
      </c>
      <c r="E76">
        <v>399</v>
      </c>
      <c r="F76">
        <v>999</v>
      </c>
      <c r="G76" s="1">
        <v>0.6</v>
      </c>
      <c r="H76">
        <v>4.0999999999999996</v>
      </c>
      <c r="I76" s="4">
        <v>1780</v>
      </c>
      <c r="J76" t="s">
        <v>699</v>
      </c>
      <c r="K76" t="s">
        <v>700</v>
      </c>
      <c r="L76" t="s">
        <v>701</v>
      </c>
      <c r="M76" t="s">
        <v>702</v>
      </c>
      <c r="N76" t="s">
        <v>703</v>
      </c>
      <c r="O76" t="s">
        <v>704</v>
      </c>
      <c r="P76" t="s">
        <v>705</v>
      </c>
      <c r="Q76" t="s">
        <v>706</v>
      </c>
    </row>
    <row r="77" spans="1:17">
      <c r="A77" t="s">
        <v>707</v>
      </c>
      <c r="B77" t="s">
        <v>708</v>
      </c>
      <c r="C77" t="s">
        <v>18</v>
      </c>
      <c r="E77">
        <v>199</v>
      </c>
      <c r="F77">
        <v>499</v>
      </c>
      <c r="G77" s="1">
        <v>0.6</v>
      </c>
      <c r="H77">
        <v>4.0999999999999996</v>
      </c>
      <c r="I77" s="4">
        <v>602</v>
      </c>
      <c r="J77" t="s">
        <v>709</v>
      </c>
      <c r="K77" t="s">
        <v>710</v>
      </c>
      <c r="L77" t="s">
        <v>711</v>
      </c>
      <c r="M77" t="s">
        <v>712</v>
      </c>
      <c r="N77" t="s">
        <v>713</v>
      </c>
      <c r="O77" t="s">
        <v>714</v>
      </c>
      <c r="P77" t="s">
        <v>715</v>
      </c>
      <c r="Q77" t="s">
        <v>716</v>
      </c>
    </row>
    <row r="78" spans="1:17">
      <c r="A78" t="s">
        <v>717</v>
      </c>
      <c r="B78" t="s">
        <v>718</v>
      </c>
      <c r="C78" t="s">
        <v>18</v>
      </c>
      <c r="E78">
        <v>179</v>
      </c>
      <c r="F78">
        <v>399</v>
      </c>
      <c r="G78" s="1">
        <v>0.55000000000000004</v>
      </c>
      <c r="H78">
        <v>4</v>
      </c>
      <c r="I78" s="4">
        <v>1423</v>
      </c>
      <c r="J78" t="s">
        <v>719</v>
      </c>
      <c r="K78" t="s">
        <v>720</v>
      </c>
      <c r="L78" t="s">
        <v>721</v>
      </c>
      <c r="M78" t="s">
        <v>722</v>
      </c>
      <c r="N78" t="s">
        <v>723</v>
      </c>
      <c r="O78" t="s">
        <v>13029</v>
      </c>
      <c r="P78" t="s">
        <v>724</v>
      </c>
      <c r="Q78" t="s">
        <v>725</v>
      </c>
    </row>
    <row r="79" spans="1:17">
      <c r="A79" t="s">
        <v>726</v>
      </c>
      <c r="B79" t="s">
        <v>727</v>
      </c>
      <c r="C79" t="s">
        <v>169</v>
      </c>
      <c r="E79" s="2">
        <v>10901</v>
      </c>
      <c r="F79" s="2">
        <v>30990</v>
      </c>
      <c r="G79" s="1">
        <v>0.65</v>
      </c>
      <c r="H79">
        <v>4.0999999999999996</v>
      </c>
      <c r="I79" s="4">
        <v>398</v>
      </c>
      <c r="J79" t="s">
        <v>728</v>
      </c>
      <c r="K79" t="s">
        <v>729</v>
      </c>
      <c r="L79" t="s">
        <v>730</v>
      </c>
      <c r="M79" t="s">
        <v>731</v>
      </c>
      <c r="N79" t="s">
        <v>732</v>
      </c>
      <c r="O79" t="s">
        <v>733</v>
      </c>
      <c r="P79" t="s">
        <v>734</v>
      </c>
      <c r="Q79" t="s">
        <v>735</v>
      </c>
    </row>
    <row r="80" spans="1:17">
      <c r="A80" t="s">
        <v>736</v>
      </c>
      <c r="B80" t="s">
        <v>737</v>
      </c>
      <c r="C80" t="s">
        <v>18</v>
      </c>
      <c r="E80">
        <v>209</v>
      </c>
      <c r="F80">
        <v>499</v>
      </c>
      <c r="G80" s="1">
        <v>0.57999999999999996</v>
      </c>
      <c r="H80">
        <v>3.9</v>
      </c>
      <c r="I80" s="4">
        <v>536</v>
      </c>
      <c r="J80" t="s">
        <v>738</v>
      </c>
      <c r="K80" t="s">
        <v>739</v>
      </c>
      <c r="L80" t="s">
        <v>740</v>
      </c>
      <c r="M80" t="s">
        <v>741</v>
      </c>
      <c r="N80" t="s">
        <v>742</v>
      </c>
      <c r="O80" t="s">
        <v>743</v>
      </c>
      <c r="P80" t="s">
        <v>744</v>
      </c>
      <c r="Q80" t="s">
        <v>745</v>
      </c>
    </row>
    <row r="81" spans="1:17">
      <c r="A81" t="s">
        <v>746</v>
      </c>
      <c r="B81" t="s">
        <v>747</v>
      </c>
      <c r="C81" t="s">
        <v>462</v>
      </c>
      <c r="E81" s="2">
        <v>1434</v>
      </c>
      <c r="F81" s="2">
        <v>3999</v>
      </c>
      <c r="G81" s="1">
        <v>0.64</v>
      </c>
      <c r="H81">
        <v>4</v>
      </c>
      <c r="I81" s="4">
        <v>32</v>
      </c>
      <c r="J81" t="s">
        <v>748</v>
      </c>
      <c r="K81" t="s">
        <v>749</v>
      </c>
      <c r="L81" t="s">
        <v>750</v>
      </c>
      <c r="M81" t="s">
        <v>751</v>
      </c>
      <c r="N81" t="s">
        <v>752</v>
      </c>
      <c r="O81" t="s">
        <v>753</v>
      </c>
      <c r="P81" t="s">
        <v>754</v>
      </c>
      <c r="Q81" t="s">
        <v>755</v>
      </c>
    </row>
    <row r="82" spans="1:17">
      <c r="A82" t="s">
        <v>756</v>
      </c>
      <c r="B82" t="s">
        <v>757</v>
      </c>
      <c r="C82" t="s">
        <v>18</v>
      </c>
      <c r="E82">
        <v>399</v>
      </c>
      <c r="F82" s="2">
        <v>1099</v>
      </c>
      <c r="G82" s="1">
        <v>0.64</v>
      </c>
      <c r="H82">
        <v>4.2</v>
      </c>
      <c r="I82" s="4">
        <v>24269</v>
      </c>
      <c r="J82" t="s">
        <v>758</v>
      </c>
      <c r="K82" t="s">
        <v>20</v>
      </c>
      <c r="L82" t="s">
        <v>21</v>
      </c>
      <c r="M82" t="s">
        <v>22</v>
      </c>
      <c r="N82" t="s">
        <v>23</v>
      </c>
      <c r="O82" t="s">
        <v>759</v>
      </c>
      <c r="P82" t="s">
        <v>760</v>
      </c>
      <c r="Q82" t="s">
        <v>761</v>
      </c>
    </row>
    <row r="83" spans="1:17">
      <c r="A83" t="s">
        <v>762</v>
      </c>
      <c r="B83" t="s">
        <v>763</v>
      </c>
      <c r="C83" t="s">
        <v>18</v>
      </c>
      <c r="E83">
        <v>139</v>
      </c>
      <c r="F83">
        <v>249</v>
      </c>
      <c r="G83" s="1">
        <v>0.44</v>
      </c>
      <c r="H83">
        <v>4</v>
      </c>
      <c r="I83" s="4">
        <v>9378</v>
      </c>
      <c r="J83" t="s">
        <v>764</v>
      </c>
      <c r="K83" t="s">
        <v>236</v>
      </c>
      <c r="L83" t="s">
        <v>237</v>
      </c>
      <c r="M83" t="s">
        <v>238</v>
      </c>
      <c r="N83" t="s">
        <v>239</v>
      </c>
      <c r="O83" t="s">
        <v>765</v>
      </c>
      <c r="P83" t="s">
        <v>766</v>
      </c>
      <c r="Q83" t="s">
        <v>767</v>
      </c>
    </row>
    <row r="84" spans="1:17">
      <c r="A84" t="s">
        <v>768</v>
      </c>
      <c r="B84" t="s">
        <v>769</v>
      </c>
      <c r="C84" t="s">
        <v>169</v>
      </c>
      <c r="E84" s="2">
        <v>7299</v>
      </c>
      <c r="F84" s="2">
        <v>19125</v>
      </c>
      <c r="G84" s="1">
        <v>0.62</v>
      </c>
      <c r="H84">
        <v>3.4</v>
      </c>
      <c r="I84" s="4">
        <v>902</v>
      </c>
      <c r="J84" t="s">
        <v>770</v>
      </c>
      <c r="K84" t="s">
        <v>771</v>
      </c>
      <c r="L84" t="s">
        <v>772</v>
      </c>
      <c r="M84" t="s">
        <v>773</v>
      </c>
      <c r="N84" t="s">
        <v>774</v>
      </c>
      <c r="O84" t="s">
        <v>775</v>
      </c>
      <c r="P84" t="s">
        <v>776</v>
      </c>
      <c r="Q84" t="s">
        <v>777</v>
      </c>
    </row>
    <row r="85" spans="1:17">
      <c r="A85" t="s">
        <v>778</v>
      </c>
      <c r="B85" t="s">
        <v>779</v>
      </c>
      <c r="C85" t="s">
        <v>18</v>
      </c>
      <c r="E85">
        <v>299</v>
      </c>
      <c r="F85">
        <v>799</v>
      </c>
      <c r="G85" s="1">
        <v>0.63</v>
      </c>
      <c r="H85">
        <v>4.4000000000000004</v>
      </c>
      <c r="I85" s="4">
        <v>28791</v>
      </c>
      <c r="J85" t="s">
        <v>780</v>
      </c>
      <c r="K85" t="s">
        <v>781</v>
      </c>
      <c r="L85" t="s">
        <v>782</v>
      </c>
      <c r="M85" t="s">
        <v>783</v>
      </c>
      <c r="N85" t="s">
        <v>784</v>
      </c>
      <c r="O85" t="s">
        <v>785</v>
      </c>
      <c r="P85" t="s">
        <v>786</v>
      </c>
      <c r="Q85" t="s">
        <v>787</v>
      </c>
    </row>
    <row r="86" spans="1:17">
      <c r="A86" t="s">
        <v>788</v>
      </c>
      <c r="B86" t="s">
        <v>789</v>
      </c>
      <c r="C86" t="s">
        <v>18</v>
      </c>
      <c r="E86">
        <v>325</v>
      </c>
      <c r="F86" s="2">
        <v>1299</v>
      </c>
      <c r="G86" s="1">
        <v>0.75</v>
      </c>
      <c r="H86">
        <v>4.2</v>
      </c>
      <c r="I86" s="4">
        <v>10576</v>
      </c>
      <c r="J86" t="s">
        <v>790</v>
      </c>
      <c r="K86" t="s">
        <v>791</v>
      </c>
      <c r="L86" t="s">
        <v>792</v>
      </c>
      <c r="M86" t="s">
        <v>793</v>
      </c>
      <c r="N86" t="s">
        <v>794</v>
      </c>
      <c r="O86" t="s">
        <v>795</v>
      </c>
      <c r="P86" t="s">
        <v>796</v>
      </c>
      <c r="Q86" t="s">
        <v>797</v>
      </c>
    </row>
    <row r="87" spans="1:17">
      <c r="A87" t="s">
        <v>798</v>
      </c>
      <c r="B87" t="s">
        <v>799</v>
      </c>
      <c r="C87" t="s">
        <v>169</v>
      </c>
      <c r="E87" s="2">
        <v>29999</v>
      </c>
      <c r="F87" s="2">
        <v>39999</v>
      </c>
      <c r="G87" s="1">
        <v>0.25</v>
      </c>
      <c r="H87">
        <v>4.2</v>
      </c>
      <c r="I87" s="4">
        <v>7298</v>
      </c>
      <c r="J87" t="s">
        <v>800</v>
      </c>
      <c r="K87" t="s">
        <v>379</v>
      </c>
      <c r="L87" t="s">
        <v>380</v>
      </c>
      <c r="M87" t="s">
        <v>381</v>
      </c>
      <c r="N87" t="s">
        <v>382</v>
      </c>
      <c r="O87" t="s">
        <v>383</v>
      </c>
      <c r="P87" t="s">
        <v>801</v>
      </c>
      <c r="Q87" t="s">
        <v>802</v>
      </c>
    </row>
    <row r="88" spans="1:17">
      <c r="A88" t="s">
        <v>803</v>
      </c>
      <c r="B88" t="s">
        <v>804</v>
      </c>
      <c r="C88" t="s">
        <v>169</v>
      </c>
      <c r="E88" s="2">
        <v>27999</v>
      </c>
      <c r="F88" s="2">
        <v>40990</v>
      </c>
      <c r="G88" s="1">
        <v>0.32</v>
      </c>
      <c r="H88">
        <v>4.3</v>
      </c>
      <c r="I88" s="4">
        <v>4703</v>
      </c>
      <c r="J88" t="s">
        <v>805</v>
      </c>
      <c r="K88" t="s">
        <v>246</v>
      </c>
      <c r="L88" t="s">
        <v>247</v>
      </c>
      <c r="M88" t="s">
        <v>248</v>
      </c>
      <c r="N88" t="s">
        <v>249</v>
      </c>
      <c r="O88" t="s">
        <v>13024</v>
      </c>
      <c r="P88" t="s">
        <v>806</v>
      </c>
      <c r="Q88" t="s">
        <v>807</v>
      </c>
    </row>
    <row r="89" spans="1:17">
      <c r="A89" t="s">
        <v>808</v>
      </c>
      <c r="B89" t="s">
        <v>809</v>
      </c>
      <c r="C89" t="s">
        <v>169</v>
      </c>
      <c r="E89" s="2">
        <v>30990</v>
      </c>
      <c r="F89" s="2">
        <v>52900</v>
      </c>
      <c r="G89" s="1">
        <v>0.41</v>
      </c>
      <c r="H89">
        <v>4.3</v>
      </c>
      <c r="I89" s="4">
        <v>7109</v>
      </c>
      <c r="J89" t="s">
        <v>810</v>
      </c>
      <c r="K89" t="s">
        <v>579</v>
      </c>
      <c r="L89" t="s">
        <v>580</v>
      </c>
      <c r="M89" t="s">
        <v>581</v>
      </c>
      <c r="N89" t="s">
        <v>582</v>
      </c>
      <c r="O89" t="s">
        <v>583</v>
      </c>
      <c r="P89" t="s">
        <v>811</v>
      </c>
      <c r="Q89" t="s">
        <v>812</v>
      </c>
    </row>
    <row r="90" spans="1:17">
      <c r="A90" t="s">
        <v>813</v>
      </c>
      <c r="B90" t="s">
        <v>814</v>
      </c>
      <c r="C90" t="s">
        <v>18</v>
      </c>
      <c r="E90">
        <v>199</v>
      </c>
      <c r="F90">
        <v>999</v>
      </c>
      <c r="G90" s="1">
        <v>0.8</v>
      </c>
      <c r="H90">
        <v>4.5</v>
      </c>
      <c r="I90" s="4">
        <v>127</v>
      </c>
      <c r="J90" t="s">
        <v>815</v>
      </c>
      <c r="K90" t="s">
        <v>816</v>
      </c>
      <c r="L90" t="s">
        <v>817</v>
      </c>
      <c r="M90" t="s">
        <v>818</v>
      </c>
      <c r="N90" t="s">
        <v>819</v>
      </c>
      <c r="O90" t="s">
        <v>820</v>
      </c>
      <c r="P90" t="s">
        <v>821</v>
      </c>
      <c r="Q90" t="s">
        <v>822</v>
      </c>
    </row>
    <row r="91" spans="1:17">
      <c r="A91" t="s">
        <v>823</v>
      </c>
      <c r="B91" t="s">
        <v>824</v>
      </c>
      <c r="C91" t="s">
        <v>18</v>
      </c>
      <c r="E91">
        <v>649</v>
      </c>
      <c r="F91" s="2">
        <v>1999</v>
      </c>
      <c r="G91" s="1">
        <v>0.68</v>
      </c>
      <c r="H91">
        <v>4.2</v>
      </c>
      <c r="I91" s="4">
        <v>24269</v>
      </c>
      <c r="J91" t="s">
        <v>417</v>
      </c>
      <c r="K91" t="s">
        <v>20</v>
      </c>
      <c r="L91" t="s">
        <v>21</v>
      </c>
      <c r="M91" t="s">
        <v>22</v>
      </c>
      <c r="N91" t="s">
        <v>23</v>
      </c>
      <c r="O91" t="s">
        <v>825</v>
      </c>
      <c r="P91" t="s">
        <v>826</v>
      </c>
      <c r="Q91" t="s">
        <v>827</v>
      </c>
    </row>
    <row r="92" spans="1:17">
      <c r="A92" t="s">
        <v>828</v>
      </c>
      <c r="B92" t="s">
        <v>829</v>
      </c>
      <c r="C92" t="s">
        <v>98</v>
      </c>
      <c r="E92">
        <v>269</v>
      </c>
      <c r="F92">
        <v>800</v>
      </c>
      <c r="G92" s="1">
        <v>0.66</v>
      </c>
      <c r="H92">
        <v>3.6</v>
      </c>
      <c r="I92" s="4">
        <v>10134</v>
      </c>
      <c r="J92" t="s">
        <v>830</v>
      </c>
      <c r="K92" t="s">
        <v>831</v>
      </c>
      <c r="L92" t="s">
        <v>832</v>
      </c>
      <c r="M92" t="s">
        <v>833</v>
      </c>
      <c r="N92" t="s">
        <v>834</v>
      </c>
      <c r="O92" t="s">
        <v>835</v>
      </c>
      <c r="P92" t="s">
        <v>836</v>
      </c>
      <c r="Q92" t="s">
        <v>837</v>
      </c>
    </row>
    <row r="93" spans="1:17">
      <c r="A93" t="s">
        <v>838</v>
      </c>
      <c r="B93" t="s">
        <v>839</v>
      </c>
      <c r="C93" t="s">
        <v>169</v>
      </c>
      <c r="E93" s="2">
        <v>24999</v>
      </c>
      <c r="F93" s="2">
        <v>31999</v>
      </c>
      <c r="G93" s="1">
        <v>0.22</v>
      </c>
      <c r="H93">
        <v>4.2</v>
      </c>
      <c r="I93" s="4">
        <v>34899</v>
      </c>
      <c r="J93" t="s">
        <v>840</v>
      </c>
      <c r="K93" t="s">
        <v>265</v>
      </c>
      <c r="L93" t="s">
        <v>266</v>
      </c>
      <c r="M93" t="s">
        <v>267</v>
      </c>
      <c r="N93" t="s">
        <v>268</v>
      </c>
      <c r="O93" t="s">
        <v>269</v>
      </c>
      <c r="P93" t="s">
        <v>841</v>
      </c>
      <c r="Q93" t="s">
        <v>842</v>
      </c>
    </row>
    <row r="94" spans="1:17">
      <c r="A94" t="s">
        <v>843</v>
      </c>
      <c r="B94" t="s">
        <v>844</v>
      </c>
      <c r="C94" t="s">
        <v>18</v>
      </c>
      <c r="E94">
        <v>299</v>
      </c>
      <c r="F94">
        <v>699</v>
      </c>
      <c r="G94" s="1">
        <v>0.56999999999999995</v>
      </c>
      <c r="H94">
        <v>4.2</v>
      </c>
      <c r="I94" s="4">
        <v>94363</v>
      </c>
      <c r="J94" t="s">
        <v>49</v>
      </c>
      <c r="K94" t="s">
        <v>50</v>
      </c>
      <c r="L94" t="s">
        <v>51</v>
      </c>
      <c r="M94" t="s">
        <v>52</v>
      </c>
      <c r="N94" t="s">
        <v>53</v>
      </c>
      <c r="O94" t="s">
        <v>54</v>
      </c>
      <c r="P94" t="s">
        <v>845</v>
      </c>
      <c r="Q94" t="s">
        <v>846</v>
      </c>
    </row>
    <row r="95" spans="1:17">
      <c r="A95" t="s">
        <v>847</v>
      </c>
      <c r="B95" t="s">
        <v>848</v>
      </c>
      <c r="C95" t="s">
        <v>18</v>
      </c>
      <c r="E95">
        <v>199</v>
      </c>
      <c r="F95">
        <v>999</v>
      </c>
      <c r="G95" s="1">
        <v>0.8</v>
      </c>
      <c r="H95">
        <v>4.0999999999999996</v>
      </c>
      <c r="I95" s="4">
        <v>425</v>
      </c>
      <c r="J95" t="s">
        <v>849</v>
      </c>
      <c r="K95" t="s">
        <v>850</v>
      </c>
      <c r="L95" t="s">
        <v>851</v>
      </c>
      <c r="M95" t="s">
        <v>852</v>
      </c>
      <c r="N95" t="s">
        <v>853</v>
      </c>
      <c r="O95" t="s">
        <v>854</v>
      </c>
      <c r="P95" t="s">
        <v>855</v>
      </c>
      <c r="Q95" t="s">
        <v>856</v>
      </c>
    </row>
    <row r="96" spans="1:17">
      <c r="A96" t="s">
        <v>857</v>
      </c>
      <c r="B96" t="s">
        <v>858</v>
      </c>
      <c r="C96" t="s">
        <v>169</v>
      </c>
      <c r="E96" s="2">
        <v>18990</v>
      </c>
      <c r="F96" s="2">
        <v>40990</v>
      </c>
      <c r="G96" s="1">
        <v>0.54</v>
      </c>
      <c r="H96">
        <v>4.2</v>
      </c>
      <c r="I96" s="4">
        <v>6659</v>
      </c>
      <c r="J96" t="s">
        <v>859</v>
      </c>
      <c r="K96" t="s">
        <v>860</v>
      </c>
      <c r="L96" t="s">
        <v>861</v>
      </c>
      <c r="M96" t="s">
        <v>862</v>
      </c>
      <c r="N96" t="s">
        <v>863</v>
      </c>
      <c r="O96" t="s">
        <v>864</v>
      </c>
      <c r="P96" t="s">
        <v>865</v>
      </c>
      <c r="Q96" t="s">
        <v>866</v>
      </c>
    </row>
    <row r="97" spans="1:17">
      <c r="A97" t="s">
        <v>867</v>
      </c>
      <c r="B97" t="s">
        <v>868</v>
      </c>
      <c r="C97" t="s">
        <v>98</v>
      </c>
      <c r="E97">
        <v>290</v>
      </c>
      <c r="F97">
        <v>349</v>
      </c>
      <c r="G97" s="1">
        <v>0.17</v>
      </c>
      <c r="H97">
        <v>3.7</v>
      </c>
      <c r="I97" s="4">
        <v>1977</v>
      </c>
      <c r="J97" t="s">
        <v>869</v>
      </c>
      <c r="K97" t="s">
        <v>870</v>
      </c>
      <c r="L97" t="s">
        <v>871</v>
      </c>
      <c r="M97" t="s">
        <v>872</v>
      </c>
      <c r="N97" t="s">
        <v>873</v>
      </c>
      <c r="O97" t="s">
        <v>874</v>
      </c>
      <c r="P97" t="s">
        <v>875</v>
      </c>
      <c r="Q97" t="s">
        <v>876</v>
      </c>
    </row>
    <row r="98" spans="1:17">
      <c r="A98" t="s">
        <v>877</v>
      </c>
      <c r="B98" t="s">
        <v>878</v>
      </c>
      <c r="C98" t="s">
        <v>462</v>
      </c>
      <c r="E98">
        <v>249</v>
      </c>
      <c r="F98">
        <v>799</v>
      </c>
      <c r="G98" s="1">
        <v>0.69</v>
      </c>
      <c r="H98">
        <v>3.8</v>
      </c>
      <c r="I98" s="4">
        <v>1079</v>
      </c>
      <c r="J98" t="s">
        <v>879</v>
      </c>
      <c r="K98" t="s">
        <v>880</v>
      </c>
      <c r="L98" t="s">
        <v>881</v>
      </c>
      <c r="M98" t="s">
        <v>882</v>
      </c>
      <c r="N98" t="s">
        <v>883</v>
      </c>
      <c r="O98" t="s">
        <v>884</v>
      </c>
      <c r="P98" t="s">
        <v>885</v>
      </c>
      <c r="Q98" t="s">
        <v>886</v>
      </c>
    </row>
    <row r="99" spans="1:17">
      <c r="A99" t="s">
        <v>887</v>
      </c>
      <c r="B99" t="s">
        <v>888</v>
      </c>
      <c r="C99" t="s">
        <v>18</v>
      </c>
      <c r="E99">
        <v>345</v>
      </c>
      <c r="F99">
        <v>999</v>
      </c>
      <c r="G99" s="1">
        <v>0.65</v>
      </c>
      <c r="H99">
        <v>3.7</v>
      </c>
      <c r="I99" s="4">
        <v>1097</v>
      </c>
      <c r="J99" t="s">
        <v>889</v>
      </c>
      <c r="K99" t="s">
        <v>890</v>
      </c>
      <c r="L99" t="s">
        <v>891</v>
      </c>
      <c r="M99" t="s">
        <v>892</v>
      </c>
      <c r="N99" t="s">
        <v>893</v>
      </c>
      <c r="O99" t="s">
        <v>894</v>
      </c>
      <c r="P99" t="s">
        <v>895</v>
      </c>
      <c r="Q99" t="s">
        <v>896</v>
      </c>
    </row>
    <row r="100" spans="1:17">
      <c r="A100" t="s">
        <v>897</v>
      </c>
      <c r="B100" t="s">
        <v>898</v>
      </c>
      <c r="C100" t="s">
        <v>98</v>
      </c>
      <c r="E100" s="2">
        <v>1099</v>
      </c>
      <c r="F100" s="2">
        <v>1899</v>
      </c>
      <c r="G100" s="1">
        <v>0.42</v>
      </c>
      <c r="H100">
        <v>4.5</v>
      </c>
      <c r="I100" s="4">
        <v>22420</v>
      </c>
      <c r="J100" t="s">
        <v>899</v>
      </c>
      <c r="K100" t="s">
        <v>900</v>
      </c>
      <c r="L100" t="s">
        <v>901</v>
      </c>
      <c r="M100" t="s">
        <v>902</v>
      </c>
      <c r="N100" t="s">
        <v>903</v>
      </c>
      <c r="O100" t="s">
        <v>904</v>
      </c>
      <c r="P100" t="s">
        <v>905</v>
      </c>
      <c r="Q100" t="s">
        <v>906</v>
      </c>
    </row>
    <row r="101" spans="1:17">
      <c r="A101" t="s">
        <v>907</v>
      </c>
      <c r="B101" t="s">
        <v>908</v>
      </c>
      <c r="C101" t="s">
        <v>18</v>
      </c>
      <c r="E101">
        <v>719</v>
      </c>
      <c r="F101" s="2">
        <v>1499</v>
      </c>
      <c r="G101" s="1">
        <v>0.52</v>
      </c>
      <c r="H101">
        <v>4.0999999999999996</v>
      </c>
      <c r="I101" s="4">
        <v>1045</v>
      </c>
      <c r="J101" t="s">
        <v>909</v>
      </c>
      <c r="K101" t="s">
        <v>910</v>
      </c>
      <c r="L101" t="s">
        <v>911</v>
      </c>
      <c r="M101" t="s">
        <v>912</v>
      </c>
      <c r="N101" t="s">
        <v>913</v>
      </c>
      <c r="O101" t="s">
        <v>914</v>
      </c>
      <c r="P101" t="s">
        <v>915</v>
      </c>
      <c r="Q101" t="s">
        <v>916</v>
      </c>
    </row>
    <row r="102" spans="1:17">
      <c r="A102" t="s">
        <v>917</v>
      </c>
      <c r="B102" t="s">
        <v>918</v>
      </c>
      <c r="C102" t="s">
        <v>462</v>
      </c>
      <c r="E102">
        <v>349</v>
      </c>
      <c r="F102" s="2">
        <v>1499</v>
      </c>
      <c r="G102" s="1">
        <v>0.77</v>
      </c>
      <c r="H102">
        <v>4.3</v>
      </c>
      <c r="I102" s="4">
        <v>4145</v>
      </c>
      <c r="J102" t="s">
        <v>919</v>
      </c>
      <c r="K102" t="s">
        <v>920</v>
      </c>
      <c r="L102" t="s">
        <v>921</v>
      </c>
      <c r="M102" t="s">
        <v>922</v>
      </c>
      <c r="N102" t="s">
        <v>923</v>
      </c>
      <c r="O102" t="s">
        <v>924</v>
      </c>
      <c r="P102" t="s">
        <v>925</v>
      </c>
      <c r="Q102" t="s">
        <v>926</v>
      </c>
    </row>
    <row r="103" spans="1:17">
      <c r="A103" t="s">
        <v>927</v>
      </c>
      <c r="B103" t="s">
        <v>928</v>
      </c>
      <c r="C103" t="s">
        <v>18</v>
      </c>
      <c r="E103">
        <v>849</v>
      </c>
      <c r="F103" s="2">
        <v>1809</v>
      </c>
      <c r="G103" s="1">
        <v>0.53</v>
      </c>
      <c r="H103">
        <v>4.3</v>
      </c>
      <c r="I103" s="4">
        <v>6547</v>
      </c>
      <c r="J103" t="s">
        <v>498</v>
      </c>
      <c r="K103" t="s">
        <v>929</v>
      </c>
      <c r="L103" t="s">
        <v>930</v>
      </c>
      <c r="M103" t="s">
        <v>931</v>
      </c>
      <c r="N103" t="s">
        <v>932</v>
      </c>
      <c r="O103" t="s">
        <v>933</v>
      </c>
      <c r="P103" t="s">
        <v>504</v>
      </c>
      <c r="Q103" t="s">
        <v>934</v>
      </c>
    </row>
    <row r="104" spans="1:17">
      <c r="A104" t="s">
        <v>935</v>
      </c>
      <c r="B104" t="s">
        <v>936</v>
      </c>
      <c r="C104" t="s">
        <v>462</v>
      </c>
      <c r="E104">
        <v>299</v>
      </c>
      <c r="F104">
        <v>899</v>
      </c>
      <c r="G104" s="1">
        <v>0.67</v>
      </c>
      <c r="H104">
        <v>4</v>
      </c>
      <c r="I104" s="4">
        <v>1588</v>
      </c>
      <c r="J104" t="s">
        <v>937</v>
      </c>
      <c r="K104" t="s">
        <v>938</v>
      </c>
      <c r="L104" t="s">
        <v>939</v>
      </c>
      <c r="M104" t="s">
        <v>940</v>
      </c>
      <c r="N104" t="s">
        <v>941</v>
      </c>
      <c r="O104" t="s">
        <v>942</v>
      </c>
      <c r="P104" t="s">
        <v>943</v>
      </c>
      <c r="Q104" t="s">
        <v>944</v>
      </c>
    </row>
    <row r="105" spans="1:17">
      <c r="A105" t="s">
        <v>945</v>
      </c>
      <c r="B105" t="s">
        <v>946</v>
      </c>
      <c r="C105" t="s">
        <v>169</v>
      </c>
      <c r="E105" s="2">
        <v>21999</v>
      </c>
      <c r="F105" s="2">
        <v>29999</v>
      </c>
      <c r="G105" s="1">
        <v>0.27</v>
      </c>
      <c r="H105">
        <v>4.2</v>
      </c>
      <c r="I105" s="4">
        <v>32840</v>
      </c>
      <c r="J105" t="s">
        <v>947</v>
      </c>
      <c r="K105" t="s">
        <v>171</v>
      </c>
      <c r="L105" t="s">
        <v>172</v>
      </c>
      <c r="M105" t="s">
        <v>173</v>
      </c>
      <c r="N105" t="s">
        <v>174</v>
      </c>
      <c r="O105" t="s">
        <v>948</v>
      </c>
      <c r="P105" t="s">
        <v>949</v>
      </c>
      <c r="Q105" t="s">
        <v>950</v>
      </c>
    </row>
    <row r="106" spans="1:17">
      <c r="A106" t="s">
        <v>951</v>
      </c>
      <c r="B106" t="s">
        <v>952</v>
      </c>
      <c r="C106" t="s">
        <v>18</v>
      </c>
      <c r="E106">
        <v>349</v>
      </c>
      <c r="F106">
        <v>999</v>
      </c>
      <c r="G106" s="1">
        <v>0.65</v>
      </c>
      <c r="H106">
        <v>4.2</v>
      </c>
      <c r="I106" s="4">
        <v>13120</v>
      </c>
      <c r="J106" t="s">
        <v>953</v>
      </c>
      <c r="K106" t="s">
        <v>954</v>
      </c>
      <c r="L106" t="s">
        <v>955</v>
      </c>
      <c r="M106" t="s">
        <v>956</v>
      </c>
      <c r="N106" t="s">
        <v>957</v>
      </c>
      <c r="O106" t="s">
        <v>958</v>
      </c>
      <c r="P106" t="s">
        <v>959</v>
      </c>
      <c r="Q106" t="s">
        <v>960</v>
      </c>
    </row>
    <row r="107" spans="1:17">
      <c r="A107" t="s">
        <v>961</v>
      </c>
      <c r="B107" t="s">
        <v>962</v>
      </c>
      <c r="C107" t="s">
        <v>18</v>
      </c>
      <c r="E107">
        <v>399</v>
      </c>
      <c r="F107">
        <v>999</v>
      </c>
      <c r="G107" s="1">
        <v>0.6</v>
      </c>
      <c r="H107">
        <v>4.3</v>
      </c>
      <c r="I107" s="4">
        <v>2806</v>
      </c>
      <c r="J107" t="s">
        <v>963</v>
      </c>
      <c r="K107" t="s">
        <v>964</v>
      </c>
      <c r="L107" t="s">
        <v>965</v>
      </c>
      <c r="M107" t="s">
        <v>966</v>
      </c>
      <c r="N107" t="s">
        <v>967</v>
      </c>
      <c r="O107" t="s">
        <v>968</v>
      </c>
      <c r="P107" t="s">
        <v>969</v>
      </c>
      <c r="Q107" t="s">
        <v>970</v>
      </c>
    </row>
    <row r="108" spans="1:17">
      <c r="A108" t="s">
        <v>971</v>
      </c>
      <c r="B108" t="s">
        <v>972</v>
      </c>
      <c r="C108" t="s">
        <v>18</v>
      </c>
      <c r="E108">
        <v>449</v>
      </c>
      <c r="F108" s="2">
        <v>1299</v>
      </c>
      <c r="G108" s="1">
        <v>0.65</v>
      </c>
      <c r="H108">
        <v>4.2</v>
      </c>
      <c r="I108" s="4">
        <v>24269</v>
      </c>
      <c r="J108" t="s">
        <v>973</v>
      </c>
      <c r="K108" t="s">
        <v>20</v>
      </c>
      <c r="L108" t="s">
        <v>21</v>
      </c>
      <c r="M108" t="s">
        <v>22</v>
      </c>
      <c r="N108" t="s">
        <v>23</v>
      </c>
      <c r="O108" t="s">
        <v>24</v>
      </c>
      <c r="P108" t="s">
        <v>25</v>
      </c>
      <c r="Q108" t="s">
        <v>974</v>
      </c>
    </row>
    <row r="109" spans="1:17">
      <c r="A109" t="s">
        <v>975</v>
      </c>
      <c r="B109" t="s">
        <v>976</v>
      </c>
      <c r="C109" t="s">
        <v>18</v>
      </c>
      <c r="E109">
        <v>299</v>
      </c>
      <c r="F109">
        <v>999</v>
      </c>
      <c r="G109" s="1">
        <v>0.7</v>
      </c>
      <c r="H109">
        <v>4.3</v>
      </c>
      <c r="I109" s="4">
        <v>766</v>
      </c>
      <c r="J109" t="s">
        <v>977</v>
      </c>
      <c r="K109" t="s">
        <v>978</v>
      </c>
      <c r="L109" t="s">
        <v>979</v>
      </c>
      <c r="M109" t="s">
        <v>980</v>
      </c>
      <c r="N109" t="s">
        <v>981</v>
      </c>
      <c r="O109" t="s">
        <v>982</v>
      </c>
      <c r="P109" t="s">
        <v>983</v>
      </c>
      <c r="Q109" t="s">
        <v>984</v>
      </c>
    </row>
    <row r="110" spans="1:17">
      <c r="A110" t="s">
        <v>985</v>
      </c>
      <c r="B110" t="s">
        <v>986</v>
      </c>
      <c r="C110" t="s">
        <v>169</v>
      </c>
      <c r="E110" s="2">
        <v>37999</v>
      </c>
      <c r="F110" s="2">
        <v>65000</v>
      </c>
      <c r="G110" s="1">
        <v>0.42</v>
      </c>
      <c r="H110">
        <v>4.3</v>
      </c>
      <c r="I110" s="4">
        <v>3587</v>
      </c>
      <c r="J110" t="s">
        <v>987</v>
      </c>
      <c r="K110" t="s">
        <v>988</v>
      </c>
      <c r="L110" t="s">
        <v>989</v>
      </c>
      <c r="M110" t="s">
        <v>990</v>
      </c>
      <c r="N110" t="s">
        <v>991</v>
      </c>
      <c r="O110" t="s">
        <v>992</v>
      </c>
      <c r="P110" t="s">
        <v>993</v>
      </c>
      <c r="Q110" t="s">
        <v>994</v>
      </c>
    </row>
    <row r="111" spans="1:17">
      <c r="A111" t="s">
        <v>995</v>
      </c>
      <c r="B111" t="s">
        <v>996</v>
      </c>
      <c r="C111" t="s">
        <v>18</v>
      </c>
      <c r="E111">
        <v>99</v>
      </c>
      <c r="F111">
        <v>800</v>
      </c>
      <c r="G111" s="1">
        <v>0.88</v>
      </c>
      <c r="H111">
        <v>3.9</v>
      </c>
      <c r="I111" s="4">
        <v>24871</v>
      </c>
      <c r="J111" t="s">
        <v>997</v>
      </c>
      <c r="K111" t="s">
        <v>69</v>
      </c>
      <c r="L111" t="s">
        <v>70</v>
      </c>
      <c r="M111" t="s">
        <v>71</v>
      </c>
      <c r="N111" t="s">
        <v>72</v>
      </c>
      <c r="O111" t="s">
        <v>998</v>
      </c>
      <c r="P111" t="s">
        <v>999</v>
      </c>
      <c r="Q111" t="s">
        <v>1000</v>
      </c>
    </row>
    <row r="112" spans="1:17">
      <c r="A112" t="s">
        <v>1001</v>
      </c>
      <c r="B112" t="s">
        <v>1002</v>
      </c>
      <c r="C112" t="s">
        <v>508</v>
      </c>
      <c r="E112" s="2">
        <v>7390</v>
      </c>
      <c r="F112" s="2">
        <v>20000</v>
      </c>
      <c r="G112" s="1">
        <v>0.63</v>
      </c>
      <c r="H112">
        <v>4.0999999999999996</v>
      </c>
      <c r="I112" s="4">
        <v>2581</v>
      </c>
      <c r="J112" t="s">
        <v>1003</v>
      </c>
      <c r="K112" t="s">
        <v>1004</v>
      </c>
      <c r="L112" t="s">
        <v>1005</v>
      </c>
      <c r="M112" t="s">
        <v>1006</v>
      </c>
      <c r="N112" t="s">
        <v>1007</v>
      </c>
      <c r="O112" t="s">
        <v>1008</v>
      </c>
      <c r="P112" t="s">
        <v>1009</v>
      </c>
      <c r="Q112" t="s">
        <v>1010</v>
      </c>
    </row>
    <row r="113" spans="1:17">
      <c r="A113" t="s">
        <v>1011</v>
      </c>
      <c r="B113" t="s">
        <v>1012</v>
      </c>
      <c r="C113" t="s">
        <v>18</v>
      </c>
      <c r="E113">
        <v>273.10000000000002</v>
      </c>
      <c r="F113">
        <v>999</v>
      </c>
      <c r="G113" s="1">
        <v>0.73</v>
      </c>
      <c r="H113">
        <v>4.3</v>
      </c>
      <c r="I113" s="4">
        <v>20850</v>
      </c>
      <c r="J113" t="s">
        <v>1013</v>
      </c>
      <c r="K113" t="s">
        <v>295</v>
      </c>
      <c r="L113" t="s">
        <v>296</v>
      </c>
      <c r="M113" t="s">
        <v>297</v>
      </c>
      <c r="N113" t="s">
        <v>298</v>
      </c>
      <c r="O113" t="s">
        <v>299</v>
      </c>
      <c r="P113" t="s">
        <v>1014</v>
      </c>
      <c r="Q113" t="s">
        <v>1015</v>
      </c>
    </row>
    <row r="114" spans="1:17">
      <c r="A114" t="s">
        <v>1016</v>
      </c>
      <c r="B114" t="s">
        <v>1017</v>
      </c>
      <c r="C114" t="s">
        <v>169</v>
      </c>
      <c r="E114" s="2">
        <v>15990</v>
      </c>
      <c r="F114" s="2">
        <v>23990</v>
      </c>
      <c r="G114" s="1">
        <v>0.33</v>
      </c>
      <c r="H114">
        <v>4.3</v>
      </c>
      <c r="I114" s="4">
        <v>1035</v>
      </c>
      <c r="J114" t="s">
        <v>1018</v>
      </c>
      <c r="K114" t="s">
        <v>1019</v>
      </c>
      <c r="L114" t="s">
        <v>1020</v>
      </c>
      <c r="M114" t="s">
        <v>1021</v>
      </c>
      <c r="N114" t="s">
        <v>1022</v>
      </c>
      <c r="O114" t="s">
        <v>1023</v>
      </c>
      <c r="P114" t="s">
        <v>1024</v>
      </c>
      <c r="Q114" t="s">
        <v>1025</v>
      </c>
    </row>
    <row r="115" spans="1:17">
      <c r="A115" t="s">
        <v>1026</v>
      </c>
      <c r="B115" t="s">
        <v>1027</v>
      </c>
      <c r="C115" t="s">
        <v>18</v>
      </c>
      <c r="E115">
        <v>399</v>
      </c>
      <c r="F115">
        <v>999</v>
      </c>
      <c r="G115" s="1">
        <v>0.6</v>
      </c>
      <c r="H115">
        <v>4.0999999999999996</v>
      </c>
      <c r="I115" s="4">
        <v>1780</v>
      </c>
      <c r="J115" t="s">
        <v>1028</v>
      </c>
      <c r="K115" t="s">
        <v>700</v>
      </c>
      <c r="L115" t="s">
        <v>701</v>
      </c>
      <c r="M115" t="s">
        <v>702</v>
      </c>
      <c r="N115" t="s">
        <v>703</v>
      </c>
      <c r="O115" t="s">
        <v>704</v>
      </c>
      <c r="P115" t="s">
        <v>1029</v>
      </c>
      <c r="Q115" t="s">
        <v>1030</v>
      </c>
    </row>
    <row r="116" spans="1:17">
      <c r="A116" t="s">
        <v>1031</v>
      </c>
      <c r="B116" t="s">
        <v>1032</v>
      </c>
      <c r="C116" t="s">
        <v>462</v>
      </c>
      <c r="E116">
        <v>399</v>
      </c>
      <c r="F116" s="2">
        <v>1999</v>
      </c>
      <c r="G116" s="1">
        <v>0.8</v>
      </c>
      <c r="H116">
        <v>4.5</v>
      </c>
      <c r="I116" s="4">
        <v>505</v>
      </c>
      <c r="J116" t="s">
        <v>1033</v>
      </c>
      <c r="K116" t="s">
        <v>1034</v>
      </c>
      <c r="L116" t="s">
        <v>1035</v>
      </c>
      <c r="M116" t="s">
        <v>1036</v>
      </c>
      <c r="N116" t="s">
        <v>1037</v>
      </c>
      <c r="O116" t="s">
        <v>1038</v>
      </c>
      <c r="P116" t="s">
        <v>1039</v>
      </c>
      <c r="Q116" t="s">
        <v>1040</v>
      </c>
    </row>
    <row r="117" spans="1:17">
      <c r="A117" t="s">
        <v>1041</v>
      </c>
      <c r="B117" t="s">
        <v>1042</v>
      </c>
      <c r="C117" t="s">
        <v>18</v>
      </c>
      <c r="E117">
        <v>210</v>
      </c>
      <c r="F117">
        <v>399</v>
      </c>
      <c r="G117" s="1">
        <v>0.47</v>
      </c>
      <c r="H117">
        <v>4.0999999999999996</v>
      </c>
      <c r="I117" s="4">
        <v>1717</v>
      </c>
      <c r="J117" t="s">
        <v>1043</v>
      </c>
      <c r="K117" t="s">
        <v>1044</v>
      </c>
      <c r="L117" t="s">
        <v>1045</v>
      </c>
      <c r="M117" t="s">
        <v>1046</v>
      </c>
      <c r="N117" t="s">
        <v>1047</v>
      </c>
      <c r="O117" t="s">
        <v>1048</v>
      </c>
      <c r="P117" t="s">
        <v>1049</v>
      </c>
      <c r="Q117" t="s">
        <v>1050</v>
      </c>
    </row>
    <row r="118" spans="1:17">
      <c r="A118" t="s">
        <v>1051</v>
      </c>
      <c r="B118" t="s">
        <v>1052</v>
      </c>
      <c r="C118" t="s">
        <v>462</v>
      </c>
      <c r="E118" s="2">
        <v>1299</v>
      </c>
      <c r="F118" s="2">
        <v>1999</v>
      </c>
      <c r="G118" s="1">
        <v>0.35</v>
      </c>
      <c r="H118">
        <v>3.6</v>
      </c>
      <c r="I118" s="4">
        <v>590</v>
      </c>
      <c r="J118" t="s">
        <v>1053</v>
      </c>
      <c r="K118" t="s">
        <v>1054</v>
      </c>
      <c r="L118" t="s">
        <v>1055</v>
      </c>
      <c r="M118" t="s">
        <v>1056</v>
      </c>
      <c r="N118" t="s">
        <v>1057</v>
      </c>
      <c r="O118" t="s">
        <v>1058</v>
      </c>
      <c r="P118" t="s">
        <v>1059</v>
      </c>
      <c r="Q118" t="s">
        <v>1060</v>
      </c>
    </row>
    <row r="119" spans="1:17">
      <c r="A119" t="s">
        <v>1061</v>
      </c>
      <c r="B119" t="s">
        <v>1062</v>
      </c>
      <c r="C119" t="s">
        <v>18</v>
      </c>
      <c r="E119">
        <v>347</v>
      </c>
      <c r="F119">
        <v>999</v>
      </c>
      <c r="G119" s="1">
        <v>0.65</v>
      </c>
      <c r="H119">
        <v>3.5</v>
      </c>
      <c r="I119" s="4">
        <v>1121</v>
      </c>
      <c r="J119" t="s">
        <v>1063</v>
      </c>
      <c r="K119" t="s">
        <v>1064</v>
      </c>
      <c r="L119" t="s">
        <v>1065</v>
      </c>
      <c r="M119" t="s">
        <v>1066</v>
      </c>
      <c r="N119" t="s">
        <v>1067</v>
      </c>
      <c r="O119" t="s">
        <v>1068</v>
      </c>
      <c r="P119" t="s">
        <v>1069</v>
      </c>
      <c r="Q119" t="s">
        <v>1070</v>
      </c>
    </row>
    <row r="120" spans="1:17">
      <c r="A120" t="s">
        <v>1071</v>
      </c>
      <c r="B120" t="s">
        <v>1072</v>
      </c>
      <c r="C120" t="s">
        <v>18</v>
      </c>
      <c r="E120">
        <v>149</v>
      </c>
      <c r="F120">
        <v>999</v>
      </c>
      <c r="G120" s="1">
        <v>0.85</v>
      </c>
      <c r="H120">
        <v>4</v>
      </c>
      <c r="I120" s="4">
        <v>1313</v>
      </c>
      <c r="J120" t="s">
        <v>1073</v>
      </c>
      <c r="K120" t="s">
        <v>589</v>
      </c>
      <c r="L120" t="s">
        <v>590</v>
      </c>
      <c r="M120" t="s">
        <v>591</v>
      </c>
      <c r="N120" t="s">
        <v>592</v>
      </c>
      <c r="O120" t="s">
        <v>593</v>
      </c>
      <c r="P120" t="s">
        <v>1074</v>
      </c>
      <c r="Q120" t="s">
        <v>1075</v>
      </c>
    </row>
    <row r="121" spans="1:17">
      <c r="A121" t="s">
        <v>1076</v>
      </c>
      <c r="B121" t="s">
        <v>1077</v>
      </c>
      <c r="C121" t="s">
        <v>18</v>
      </c>
      <c r="E121">
        <v>228</v>
      </c>
      <c r="F121">
        <v>899</v>
      </c>
      <c r="G121" s="1">
        <v>0.75</v>
      </c>
      <c r="H121">
        <v>3.8</v>
      </c>
      <c r="I121" s="4">
        <v>132</v>
      </c>
      <c r="J121" t="s">
        <v>1078</v>
      </c>
      <c r="K121" t="s">
        <v>1079</v>
      </c>
      <c r="L121" t="s">
        <v>1080</v>
      </c>
      <c r="M121" t="s">
        <v>1081</v>
      </c>
      <c r="N121" t="s">
        <v>1082</v>
      </c>
      <c r="O121" t="s">
        <v>1083</v>
      </c>
      <c r="P121" t="s">
        <v>1084</v>
      </c>
      <c r="Q121" t="s">
        <v>1085</v>
      </c>
    </row>
    <row r="122" spans="1:17">
      <c r="A122" t="s">
        <v>1086</v>
      </c>
      <c r="B122" t="s">
        <v>1087</v>
      </c>
      <c r="C122" t="s">
        <v>18</v>
      </c>
      <c r="E122" s="2">
        <v>1599</v>
      </c>
      <c r="F122" s="2">
        <v>1999</v>
      </c>
      <c r="G122" s="1">
        <v>0.2</v>
      </c>
      <c r="H122">
        <v>4.4000000000000004</v>
      </c>
      <c r="I122" s="4">
        <v>1951</v>
      </c>
      <c r="J122" t="s">
        <v>1088</v>
      </c>
      <c r="K122" t="s">
        <v>1089</v>
      </c>
      <c r="L122" t="s">
        <v>1090</v>
      </c>
      <c r="M122" t="s">
        <v>1091</v>
      </c>
      <c r="N122" t="s">
        <v>1092</v>
      </c>
      <c r="O122" t="s">
        <v>1093</v>
      </c>
      <c r="P122" t="s">
        <v>1094</v>
      </c>
      <c r="Q122" t="s">
        <v>1095</v>
      </c>
    </row>
    <row r="123" spans="1:17">
      <c r="A123" t="s">
        <v>1096</v>
      </c>
      <c r="B123" t="s">
        <v>1097</v>
      </c>
      <c r="C123" t="s">
        <v>462</v>
      </c>
      <c r="E123" s="2">
        <v>1499</v>
      </c>
      <c r="F123" s="2">
        <v>3999</v>
      </c>
      <c r="G123" s="1">
        <v>0.63</v>
      </c>
      <c r="H123">
        <v>3.7</v>
      </c>
      <c r="I123" s="4">
        <v>37</v>
      </c>
      <c r="J123" t="s">
        <v>1098</v>
      </c>
      <c r="K123" t="s">
        <v>1099</v>
      </c>
      <c r="L123" t="s">
        <v>1100</v>
      </c>
      <c r="M123" t="s">
        <v>1101</v>
      </c>
      <c r="N123" t="s">
        <v>1102</v>
      </c>
      <c r="O123" t="s">
        <v>1103</v>
      </c>
      <c r="P123" t="s">
        <v>1104</v>
      </c>
      <c r="Q123" t="s">
        <v>1105</v>
      </c>
    </row>
    <row r="124" spans="1:17">
      <c r="A124" t="s">
        <v>1106</v>
      </c>
      <c r="B124" t="s">
        <v>1107</v>
      </c>
      <c r="C124" t="s">
        <v>169</v>
      </c>
      <c r="E124" s="2">
        <v>8499</v>
      </c>
      <c r="F124" s="2">
        <v>15999</v>
      </c>
      <c r="G124" s="1">
        <v>0.47</v>
      </c>
      <c r="H124">
        <v>4.3</v>
      </c>
      <c r="I124" s="4">
        <v>592</v>
      </c>
      <c r="J124" t="s">
        <v>1108</v>
      </c>
      <c r="K124" t="s">
        <v>1109</v>
      </c>
      <c r="L124" t="s">
        <v>1110</v>
      </c>
      <c r="M124" t="s">
        <v>1111</v>
      </c>
      <c r="N124" t="s">
        <v>1112</v>
      </c>
      <c r="O124" t="s">
        <v>1113</v>
      </c>
      <c r="P124" t="s">
        <v>1114</v>
      </c>
      <c r="Q124" t="s">
        <v>1115</v>
      </c>
    </row>
    <row r="125" spans="1:17">
      <c r="A125" t="s">
        <v>1116</v>
      </c>
      <c r="B125" t="s">
        <v>1117</v>
      </c>
      <c r="C125" t="s">
        <v>169</v>
      </c>
      <c r="E125" s="2">
        <v>20990</v>
      </c>
      <c r="F125" s="2">
        <v>44990</v>
      </c>
      <c r="G125" s="1">
        <v>0.53</v>
      </c>
      <c r="H125">
        <v>4.0999999999999996</v>
      </c>
      <c r="I125" s="4">
        <v>1259</v>
      </c>
      <c r="J125" t="s">
        <v>1118</v>
      </c>
      <c r="K125" t="s">
        <v>1119</v>
      </c>
      <c r="L125" t="s">
        <v>1120</v>
      </c>
      <c r="M125" t="s">
        <v>1121</v>
      </c>
      <c r="N125" t="s">
        <v>1122</v>
      </c>
      <c r="O125" t="s">
        <v>1123</v>
      </c>
      <c r="P125" t="s">
        <v>1124</v>
      </c>
      <c r="Q125" t="s">
        <v>1125</v>
      </c>
    </row>
    <row r="126" spans="1:17">
      <c r="A126" t="s">
        <v>1126</v>
      </c>
      <c r="B126" t="s">
        <v>1127</v>
      </c>
      <c r="C126" t="s">
        <v>169</v>
      </c>
      <c r="E126" s="2">
        <v>32999</v>
      </c>
      <c r="F126" s="2">
        <v>44999</v>
      </c>
      <c r="G126" s="1">
        <v>0.27</v>
      </c>
      <c r="H126">
        <v>4.2</v>
      </c>
      <c r="I126" s="4">
        <v>45238</v>
      </c>
      <c r="J126" t="s">
        <v>1128</v>
      </c>
      <c r="K126" t="s">
        <v>609</v>
      </c>
      <c r="L126" t="s">
        <v>610</v>
      </c>
      <c r="M126" t="s">
        <v>611</v>
      </c>
      <c r="N126" t="s">
        <v>612</v>
      </c>
      <c r="O126" t="s">
        <v>613</v>
      </c>
      <c r="P126" t="s">
        <v>1129</v>
      </c>
      <c r="Q126" t="s">
        <v>1130</v>
      </c>
    </row>
    <row r="127" spans="1:17">
      <c r="A127" t="s">
        <v>1131</v>
      </c>
      <c r="B127" t="s">
        <v>1132</v>
      </c>
      <c r="C127" t="s">
        <v>129</v>
      </c>
      <c r="E127">
        <v>799</v>
      </c>
      <c r="F127" s="2">
        <v>1700</v>
      </c>
      <c r="G127" s="1">
        <v>0.53</v>
      </c>
      <c r="H127">
        <v>4.0999999999999996</v>
      </c>
      <c r="I127" s="4">
        <v>28638</v>
      </c>
      <c r="J127" t="s">
        <v>1133</v>
      </c>
      <c r="K127" t="s">
        <v>1134</v>
      </c>
      <c r="L127" t="s">
        <v>1135</v>
      </c>
      <c r="M127" t="s">
        <v>1136</v>
      </c>
      <c r="N127" t="s">
        <v>1137</v>
      </c>
      <c r="O127" t="s">
        <v>1138</v>
      </c>
      <c r="P127" t="s">
        <v>1139</v>
      </c>
      <c r="Q127" t="s">
        <v>1140</v>
      </c>
    </row>
    <row r="128" spans="1:17">
      <c r="A128" t="s">
        <v>1141</v>
      </c>
      <c r="B128" t="s">
        <v>1142</v>
      </c>
      <c r="C128" t="s">
        <v>129</v>
      </c>
      <c r="E128">
        <v>229</v>
      </c>
      <c r="F128">
        <v>595</v>
      </c>
      <c r="G128" s="1">
        <v>0.62</v>
      </c>
      <c r="H128">
        <v>4.3</v>
      </c>
      <c r="I128" s="4">
        <v>12835</v>
      </c>
      <c r="J128" t="s">
        <v>1143</v>
      </c>
      <c r="K128" t="s">
        <v>1144</v>
      </c>
      <c r="L128" t="s">
        <v>1145</v>
      </c>
      <c r="M128" t="s">
        <v>1146</v>
      </c>
      <c r="N128" t="s">
        <v>1147</v>
      </c>
      <c r="O128" t="s">
        <v>1148</v>
      </c>
      <c r="P128" t="s">
        <v>1149</v>
      </c>
      <c r="Q128" t="s">
        <v>1150</v>
      </c>
    </row>
    <row r="129" spans="1:17">
      <c r="A129" t="s">
        <v>1151</v>
      </c>
      <c r="B129" t="s">
        <v>1152</v>
      </c>
      <c r="C129" t="s">
        <v>169</v>
      </c>
      <c r="E129" s="2">
        <v>9999</v>
      </c>
      <c r="F129" s="2">
        <v>27990</v>
      </c>
      <c r="G129" s="1">
        <v>0.64</v>
      </c>
      <c r="H129">
        <v>4.2</v>
      </c>
      <c r="I129" s="4">
        <v>1269</v>
      </c>
      <c r="J129" t="s">
        <v>1153</v>
      </c>
      <c r="K129" t="s">
        <v>1154</v>
      </c>
      <c r="L129" t="s">
        <v>1155</v>
      </c>
      <c r="M129" t="s">
        <v>1156</v>
      </c>
      <c r="N129" t="s">
        <v>1157</v>
      </c>
      <c r="O129" t="s">
        <v>1158</v>
      </c>
      <c r="P129" t="s">
        <v>1159</v>
      </c>
      <c r="Q129" t="s">
        <v>1160</v>
      </c>
    </row>
    <row r="130" spans="1:17">
      <c r="A130" t="s">
        <v>1161</v>
      </c>
      <c r="B130" t="s">
        <v>1162</v>
      </c>
      <c r="C130" t="s">
        <v>462</v>
      </c>
      <c r="E130">
        <v>349</v>
      </c>
      <c r="F130">
        <v>599</v>
      </c>
      <c r="G130" s="1">
        <v>0.42</v>
      </c>
      <c r="H130">
        <v>4.2</v>
      </c>
      <c r="I130" s="4">
        <v>284</v>
      </c>
      <c r="J130" t="s">
        <v>1163</v>
      </c>
      <c r="K130" t="s">
        <v>1164</v>
      </c>
      <c r="L130" t="s">
        <v>1165</v>
      </c>
      <c r="M130" t="s">
        <v>1166</v>
      </c>
      <c r="N130" t="s">
        <v>1167</v>
      </c>
      <c r="O130" t="s">
        <v>1168</v>
      </c>
      <c r="P130" t="s">
        <v>1169</v>
      </c>
      <c r="Q130" t="s">
        <v>1170</v>
      </c>
    </row>
    <row r="131" spans="1:17">
      <c r="A131" t="s">
        <v>1171</v>
      </c>
      <c r="B131" t="s">
        <v>1172</v>
      </c>
      <c r="C131" t="s">
        <v>1173</v>
      </c>
      <c r="E131">
        <v>489</v>
      </c>
      <c r="F131" s="2">
        <v>1200</v>
      </c>
      <c r="G131" s="1">
        <v>0.59</v>
      </c>
      <c r="H131">
        <v>4.4000000000000004</v>
      </c>
      <c r="I131" s="4">
        <v>69538</v>
      </c>
      <c r="J131" t="s">
        <v>1174</v>
      </c>
      <c r="K131" t="s">
        <v>1175</v>
      </c>
      <c r="L131" t="s">
        <v>1176</v>
      </c>
      <c r="M131" t="s">
        <v>1177</v>
      </c>
      <c r="N131" t="s">
        <v>1178</v>
      </c>
      <c r="O131" t="s">
        <v>1179</v>
      </c>
      <c r="P131" t="s">
        <v>1180</v>
      </c>
      <c r="Q131" t="s">
        <v>1181</v>
      </c>
    </row>
    <row r="132" spans="1:17">
      <c r="A132" t="s">
        <v>1182</v>
      </c>
      <c r="B132" t="s">
        <v>1183</v>
      </c>
      <c r="C132" t="s">
        <v>169</v>
      </c>
      <c r="E132" s="2">
        <v>23999</v>
      </c>
      <c r="F132" s="2">
        <v>34990</v>
      </c>
      <c r="G132" s="1">
        <v>0.31</v>
      </c>
      <c r="H132">
        <v>4.3</v>
      </c>
      <c r="I132" s="4">
        <v>4703</v>
      </c>
      <c r="J132" t="s">
        <v>805</v>
      </c>
      <c r="K132" t="s">
        <v>246</v>
      </c>
      <c r="L132" t="s">
        <v>247</v>
      </c>
      <c r="M132" t="s">
        <v>248</v>
      </c>
      <c r="N132" t="s">
        <v>249</v>
      </c>
      <c r="O132" t="s">
        <v>13024</v>
      </c>
      <c r="P132" t="s">
        <v>1184</v>
      </c>
      <c r="Q132" t="s">
        <v>1185</v>
      </c>
    </row>
    <row r="133" spans="1:17">
      <c r="A133" t="s">
        <v>1186</v>
      </c>
      <c r="B133" t="s">
        <v>1187</v>
      </c>
      <c r="C133" t="s">
        <v>18</v>
      </c>
      <c r="E133">
        <v>399</v>
      </c>
      <c r="F133">
        <v>999</v>
      </c>
      <c r="G133" s="1">
        <v>0.6</v>
      </c>
      <c r="H133">
        <v>4.3</v>
      </c>
      <c r="I133" s="4">
        <v>2806</v>
      </c>
      <c r="J133" t="s">
        <v>1188</v>
      </c>
      <c r="K133" t="s">
        <v>964</v>
      </c>
      <c r="L133" t="s">
        <v>965</v>
      </c>
      <c r="M133" t="s">
        <v>966</v>
      </c>
      <c r="N133" t="s">
        <v>967</v>
      </c>
      <c r="O133" t="s">
        <v>968</v>
      </c>
      <c r="P133" t="s">
        <v>1189</v>
      </c>
      <c r="Q133" t="s">
        <v>1190</v>
      </c>
    </row>
    <row r="134" spans="1:17">
      <c r="A134" t="s">
        <v>1191</v>
      </c>
      <c r="B134" t="s">
        <v>1192</v>
      </c>
      <c r="C134" t="s">
        <v>1193</v>
      </c>
      <c r="E134">
        <v>349</v>
      </c>
      <c r="F134" s="2">
        <v>1299</v>
      </c>
      <c r="G134" s="1">
        <v>0.73</v>
      </c>
      <c r="H134">
        <v>4</v>
      </c>
      <c r="I134" s="4">
        <v>3295</v>
      </c>
      <c r="J134" t="s">
        <v>1194</v>
      </c>
      <c r="K134" t="s">
        <v>1195</v>
      </c>
      <c r="L134" t="s">
        <v>1196</v>
      </c>
      <c r="M134" t="s">
        <v>1197</v>
      </c>
      <c r="N134" t="s">
        <v>1198</v>
      </c>
      <c r="O134" t="s">
        <v>1199</v>
      </c>
      <c r="P134" t="s">
        <v>1200</v>
      </c>
      <c r="Q134" t="s">
        <v>1201</v>
      </c>
    </row>
    <row r="135" spans="1:17">
      <c r="A135" t="s">
        <v>1202</v>
      </c>
      <c r="B135" t="s">
        <v>1203</v>
      </c>
      <c r="C135" t="s">
        <v>18</v>
      </c>
      <c r="E135">
        <v>179</v>
      </c>
      <c r="F135">
        <v>299</v>
      </c>
      <c r="G135" s="1">
        <v>0.4</v>
      </c>
      <c r="H135">
        <v>3.9</v>
      </c>
      <c r="I135" s="4">
        <v>81</v>
      </c>
      <c r="J135" t="s">
        <v>1204</v>
      </c>
      <c r="K135" t="s">
        <v>1205</v>
      </c>
      <c r="L135" t="s">
        <v>1206</v>
      </c>
      <c r="M135" t="s">
        <v>1207</v>
      </c>
      <c r="N135" t="s">
        <v>1208</v>
      </c>
      <c r="O135" t="s">
        <v>1209</v>
      </c>
      <c r="P135" t="s">
        <v>1210</v>
      </c>
      <c r="Q135" t="s">
        <v>1211</v>
      </c>
    </row>
    <row r="136" spans="1:17">
      <c r="A136" t="s">
        <v>1212</v>
      </c>
      <c r="B136" t="s">
        <v>1213</v>
      </c>
      <c r="C136" t="s">
        <v>18</v>
      </c>
      <c r="E136">
        <v>689</v>
      </c>
      <c r="F136" s="2">
        <v>1500</v>
      </c>
      <c r="G136" s="1">
        <v>0.54</v>
      </c>
      <c r="H136">
        <v>4.2</v>
      </c>
      <c r="I136" s="4">
        <v>42301</v>
      </c>
      <c r="J136" t="s">
        <v>1214</v>
      </c>
      <c r="K136" t="s">
        <v>1215</v>
      </c>
      <c r="L136" t="s">
        <v>1216</v>
      </c>
      <c r="M136" t="s">
        <v>1217</v>
      </c>
      <c r="N136" t="s">
        <v>1218</v>
      </c>
      <c r="O136" t="s">
        <v>1219</v>
      </c>
      <c r="P136" t="s">
        <v>1220</v>
      </c>
      <c r="Q136" t="s">
        <v>1221</v>
      </c>
    </row>
    <row r="137" spans="1:17">
      <c r="A137" t="s">
        <v>1222</v>
      </c>
      <c r="B137" t="s">
        <v>1223</v>
      </c>
      <c r="C137" t="s">
        <v>169</v>
      </c>
      <c r="E137" s="2">
        <v>30990</v>
      </c>
      <c r="F137" s="2">
        <v>49990</v>
      </c>
      <c r="G137" s="1">
        <v>0.38</v>
      </c>
      <c r="H137">
        <v>4.3</v>
      </c>
      <c r="I137" s="4">
        <v>1376</v>
      </c>
      <c r="J137" t="s">
        <v>1224</v>
      </c>
      <c r="K137" t="s">
        <v>1225</v>
      </c>
      <c r="L137" t="s">
        <v>1226</v>
      </c>
      <c r="M137" t="s">
        <v>1227</v>
      </c>
      <c r="N137" t="s">
        <v>1228</v>
      </c>
      <c r="O137" t="s">
        <v>1229</v>
      </c>
      <c r="P137" t="s">
        <v>1230</v>
      </c>
      <c r="Q137" t="s">
        <v>1231</v>
      </c>
    </row>
    <row r="138" spans="1:17">
      <c r="A138" t="s">
        <v>1232</v>
      </c>
      <c r="B138" t="s">
        <v>1233</v>
      </c>
      <c r="C138" t="s">
        <v>18</v>
      </c>
      <c r="E138">
        <v>249</v>
      </c>
      <c r="F138">
        <v>931</v>
      </c>
      <c r="G138" s="1">
        <v>0.73</v>
      </c>
      <c r="H138">
        <v>3.9</v>
      </c>
      <c r="I138" s="4">
        <v>1075</v>
      </c>
      <c r="J138" t="s">
        <v>1234</v>
      </c>
      <c r="K138" t="s">
        <v>343</v>
      </c>
      <c r="L138" t="s">
        <v>344</v>
      </c>
      <c r="M138" t="s">
        <v>345</v>
      </c>
      <c r="N138" t="s">
        <v>346</v>
      </c>
      <c r="O138" t="s">
        <v>347</v>
      </c>
      <c r="P138" t="s">
        <v>1235</v>
      </c>
      <c r="Q138" t="s">
        <v>1236</v>
      </c>
    </row>
    <row r="139" spans="1:17">
      <c r="A139" t="s">
        <v>1237</v>
      </c>
      <c r="B139" t="s">
        <v>1238</v>
      </c>
      <c r="C139" t="s">
        <v>129</v>
      </c>
      <c r="E139">
        <v>999</v>
      </c>
      <c r="F139" s="2">
        <v>2399</v>
      </c>
      <c r="G139" s="1">
        <v>0.57999999999999996</v>
      </c>
      <c r="H139">
        <v>4.5999999999999996</v>
      </c>
      <c r="I139" s="4">
        <v>3664</v>
      </c>
      <c r="J139" t="s">
        <v>1239</v>
      </c>
      <c r="K139" t="s">
        <v>1240</v>
      </c>
      <c r="L139" t="s">
        <v>1241</v>
      </c>
      <c r="M139" t="s">
        <v>1242</v>
      </c>
      <c r="N139" t="s">
        <v>1243</v>
      </c>
      <c r="O139" t="s">
        <v>1244</v>
      </c>
      <c r="P139" t="s">
        <v>1245</v>
      </c>
      <c r="Q139" t="s">
        <v>1246</v>
      </c>
    </row>
    <row r="140" spans="1:17">
      <c r="A140" t="s">
        <v>1247</v>
      </c>
      <c r="B140" t="s">
        <v>1248</v>
      </c>
      <c r="C140" t="s">
        <v>462</v>
      </c>
      <c r="E140">
        <v>399</v>
      </c>
      <c r="F140">
        <v>399</v>
      </c>
      <c r="G140" s="1">
        <v>0</v>
      </c>
      <c r="H140">
        <v>3.9</v>
      </c>
      <c r="I140" s="4">
        <v>1951</v>
      </c>
      <c r="J140" t="s">
        <v>1249</v>
      </c>
      <c r="K140" t="s">
        <v>1250</v>
      </c>
      <c r="L140" t="s">
        <v>1251</v>
      </c>
      <c r="M140" t="s">
        <v>1252</v>
      </c>
      <c r="N140" t="s">
        <v>1253</v>
      </c>
      <c r="O140" t="s">
        <v>1254</v>
      </c>
      <c r="P140" t="s">
        <v>1255</v>
      </c>
      <c r="Q140" t="s">
        <v>1256</v>
      </c>
    </row>
    <row r="141" spans="1:17">
      <c r="A141" t="s">
        <v>1257</v>
      </c>
      <c r="B141" t="s">
        <v>1258</v>
      </c>
      <c r="C141" t="s">
        <v>18</v>
      </c>
      <c r="E141">
        <v>349</v>
      </c>
      <c r="F141">
        <v>699</v>
      </c>
      <c r="G141" s="1">
        <v>0.5</v>
      </c>
      <c r="H141">
        <v>4.3</v>
      </c>
      <c r="I141" s="4">
        <v>20850</v>
      </c>
      <c r="J141" t="s">
        <v>1259</v>
      </c>
      <c r="K141" t="s">
        <v>295</v>
      </c>
      <c r="L141" t="s">
        <v>296</v>
      </c>
      <c r="M141" t="s">
        <v>297</v>
      </c>
      <c r="N141" t="s">
        <v>298</v>
      </c>
      <c r="O141" t="s">
        <v>299</v>
      </c>
      <c r="P141" t="s">
        <v>1260</v>
      </c>
      <c r="Q141" t="s">
        <v>1261</v>
      </c>
    </row>
    <row r="142" spans="1:17">
      <c r="A142" t="s">
        <v>1262</v>
      </c>
      <c r="B142" t="s">
        <v>1263</v>
      </c>
      <c r="C142" t="s">
        <v>18</v>
      </c>
      <c r="E142">
        <v>399</v>
      </c>
      <c r="F142" s="2">
        <v>1099</v>
      </c>
      <c r="G142" s="1">
        <v>0.64</v>
      </c>
      <c r="H142">
        <v>4.0999999999999996</v>
      </c>
      <c r="I142" s="4">
        <v>2685</v>
      </c>
      <c r="J142" t="s">
        <v>1264</v>
      </c>
      <c r="K142" t="s">
        <v>1265</v>
      </c>
      <c r="L142" t="s">
        <v>1266</v>
      </c>
      <c r="M142" t="s">
        <v>1267</v>
      </c>
      <c r="N142" t="s">
        <v>1268</v>
      </c>
      <c r="O142" t="s">
        <v>1269</v>
      </c>
      <c r="P142" t="s">
        <v>1270</v>
      </c>
      <c r="Q142" t="s">
        <v>1271</v>
      </c>
    </row>
    <row r="143" spans="1:17">
      <c r="A143" t="s">
        <v>1272</v>
      </c>
      <c r="B143" t="s">
        <v>1273</v>
      </c>
      <c r="C143" t="s">
        <v>98</v>
      </c>
      <c r="E143" s="2">
        <v>1699</v>
      </c>
      <c r="F143" s="2">
        <v>2999</v>
      </c>
      <c r="G143" s="1">
        <v>0.43</v>
      </c>
      <c r="H143">
        <v>4.4000000000000004</v>
      </c>
      <c r="I143" s="4">
        <v>24780</v>
      </c>
      <c r="J143" t="s">
        <v>1274</v>
      </c>
      <c r="K143" t="s">
        <v>484</v>
      </c>
      <c r="L143" t="s">
        <v>485</v>
      </c>
      <c r="M143" t="s">
        <v>486</v>
      </c>
      <c r="N143" t="s">
        <v>487</v>
      </c>
      <c r="O143" t="s">
        <v>488</v>
      </c>
      <c r="P143" t="s">
        <v>1275</v>
      </c>
      <c r="Q143" t="s">
        <v>1276</v>
      </c>
    </row>
    <row r="144" spans="1:17">
      <c r="A144" t="s">
        <v>1277</v>
      </c>
      <c r="B144" t="s">
        <v>1278</v>
      </c>
      <c r="C144" t="s">
        <v>462</v>
      </c>
      <c r="E144">
        <v>655</v>
      </c>
      <c r="F144" s="2">
        <v>1099</v>
      </c>
      <c r="G144" s="1">
        <v>0.4</v>
      </c>
      <c r="H144">
        <v>3.2</v>
      </c>
      <c r="I144" s="4">
        <v>285</v>
      </c>
      <c r="J144" t="s">
        <v>1279</v>
      </c>
      <c r="K144" t="s">
        <v>1280</v>
      </c>
      <c r="L144" t="s">
        <v>1281</v>
      </c>
      <c r="M144" t="s">
        <v>1282</v>
      </c>
      <c r="N144" t="s">
        <v>1283</v>
      </c>
      <c r="O144" t="s">
        <v>1284</v>
      </c>
      <c r="P144" t="s">
        <v>1285</v>
      </c>
      <c r="Q144" t="s">
        <v>1286</v>
      </c>
    </row>
    <row r="145" spans="1:17">
      <c r="A145" t="s">
        <v>1287</v>
      </c>
      <c r="B145" t="s">
        <v>1288</v>
      </c>
      <c r="C145" t="s">
        <v>98</v>
      </c>
      <c r="E145">
        <v>749</v>
      </c>
      <c r="F145" s="2">
        <v>1339</v>
      </c>
      <c r="G145" s="1">
        <v>0.44</v>
      </c>
      <c r="H145">
        <v>4.2</v>
      </c>
      <c r="I145" s="4">
        <v>179692</v>
      </c>
      <c r="J145" t="s">
        <v>1289</v>
      </c>
      <c r="K145" t="s">
        <v>100</v>
      </c>
      <c r="L145" t="s">
        <v>101</v>
      </c>
      <c r="M145" t="s">
        <v>102</v>
      </c>
      <c r="N145" t="s">
        <v>103</v>
      </c>
      <c r="O145" t="s">
        <v>104</v>
      </c>
      <c r="P145" t="s">
        <v>1290</v>
      </c>
      <c r="Q145" t="s">
        <v>1291</v>
      </c>
    </row>
    <row r="146" spans="1:17">
      <c r="A146" t="s">
        <v>1292</v>
      </c>
      <c r="B146" t="s">
        <v>1293</v>
      </c>
      <c r="C146" t="s">
        <v>169</v>
      </c>
      <c r="E146" s="2">
        <v>9999</v>
      </c>
      <c r="F146" s="2">
        <v>12999</v>
      </c>
      <c r="G146" s="1">
        <v>0.23</v>
      </c>
      <c r="H146">
        <v>4.2</v>
      </c>
      <c r="I146" s="4">
        <v>6088</v>
      </c>
      <c r="J146" t="s">
        <v>1294</v>
      </c>
      <c r="K146" t="s">
        <v>1295</v>
      </c>
      <c r="L146" t="s">
        <v>1296</v>
      </c>
      <c r="M146" t="s">
        <v>1297</v>
      </c>
      <c r="N146" t="s">
        <v>1298</v>
      </c>
      <c r="O146" t="s">
        <v>1299</v>
      </c>
      <c r="P146" t="s">
        <v>1300</v>
      </c>
      <c r="Q146" t="s">
        <v>1301</v>
      </c>
    </row>
    <row r="147" spans="1:17">
      <c r="A147" t="s">
        <v>1302</v>
      </c>
      <c r="B147" t="s">
        <v>1303</v>
      </c>
      <c r="C147" t="s">
        <v>462</v>
      </c>
      <c r="E147">
        <v>195</v>
      </c>
      <c r="F147">
        <v>499</v>
      </c>
      <c r="G147" s="1">
        <v>0.61</v>
      </c>
      <c r="H147">
        <v>3.7</v>
      </c>
      <c r="I147" s="4">
        <v>1383</v>
      </c>
      <c r="J147" t="s">
        <v>1304</v>
      </c>
      <c r="K147" t="s">
        <v>1305</v>
      </c>
      <c r="L147" t="s">
        <v>1306</v>
      </c>
      <c r="M147" t="s">
        <v>1307</v>
      </c>
      <c r="N147" t="s">
        <v>1308</v>
      </c>
      <c r="O147" t="s">
        <v>1309</v>
      </c>
      <c r="P147" t="s">
        <v>1310</v>
      </c>
      <c r="Q147" t="s">
        <v>1311</v>
      </c>
    </row>
    <row r="148" spans="1:17">
      <c r="A148" t="s">
        <v>1312</v>
      </c>
      <c r="B148" t="s">
        <v>1313</v>
      </c>
      <c r="C148" t="s">
        <v>18</v>
      </c>
      <c r="E148">
        <v>999</v>
      </c>
      <c r="F148" s="2">
        <v>2100</v>
      </c>
      <c r="G148" s="1">
        <v>0.52</v>
      </c>
      <c r="H148">
        <v>4.5</v>
      </c>
      <c r="I148" s="4">
        <v>5492</v>
      </c>
      <c r="J148" t="s">
        <v>498</v>
      </c>
      <c r="K148" t="s">
        <v>1314</v>
      </c>
      <c r="L148" t="s">
        <v>1315</v>
      </c>
      <c r="M148" t="s">
        <v>1316</v>
      </c>
      <c r="N148" t="s">
        <v>1317</v>
      </c>
      <c r="O148" t="s">
        <v>1318</v>
      </c>
      <c r="P148" t="s">
        <v>1319</v>
      </c>
      <c r="Q148" t="s">
        <v>1320</v>
      </c>
    </row>
    <row r="149" spans="1:17">
      <c r="A149" t="s">
        <v>1321</v>
      </c>
      <c r="B149" t="s">
        <v>1322</v>
      </c>
      <c r="C149" t="s">
        <v>18</v>
      </c>
      <c r="E149">
        <v>499</v>
      </c>
      <c r="F149">
        <v>899</v>
      </c>
      <c r="G149" s="1">
        <v>0.44</v>
      </c>
      <c r="H149">
        <v>4.2</v>
      </c>
      <c r="I149" s="4">
        <v>919</v>
      </c>
      <c r="J149" t="s">
        <v>1323</v>
      </c>
      <c r="K149" t="s">
        <v>1324</v>
      </c>
      <c r="L149" t="s">
        <v>1325</v>
      </c>
      <c r="M149" t="s">
        <v>1326</v>
      </c>
      <c r="N149" t="s">
        <v>1327</v>
      </c>
      <c r="O149" t="s">
        <v>1328</v>
      </c>
      <c r="P149" t="s">
        <v>1329</v>
      </c>
      <c r="Q149" t="s">
        <v>1330</v>
      </c>
    </row>
    <row r="150" spans="1:17">
      <c r="A150" t="s">
        <v>1331</v>
      </c>
      <c r="B150" t="s">
        <v>1332</v>
      </c>
      <c r="C150" t="s">
        <v>1333</v>
      </c>
      <c r="E150">
        <v>416</v>
      </c>
      <c r="F150">
        <v>599</v>
      </c>
      <c r="G150" s="1">
        <v>0.31</v>
      </c>
      <c r="H150">
        <v>4.2</v>
      </c>
      <c r="I150" s="4">
        <v>30023</v>
      </c>
      <c r="J150" t="s">
        <v>1334</v>
      </c>
      <c r="K150" t="s">
        <v>1335</v>
      </c>
      <c r="L150" t="s">
        <v>1336</v>
      </c>
      <c r="M150" t="s">
        <v>1337</v>
      </c>
      <c r="N150" t="s">
        <v>1338</v>
      </c>
      <c r="O150" t="s">
        <v>1339</v>
      </c>
      <c r="P150" t="s">
        <v>1340</v>
      </c>
      <c r="Q150" t="s">
        <v>1341</v>
      </c>
    </row>
    <row r="151" spans="1:17">
      <c r="A151" t="s">
        <v>1342</v>
      </c>
      <c r="B151" t="s">
        <v>1343</v>
      </c>
      <c r="C151" t="s">
        <v>18</v>
      </c>
      <c r="E151">
        <v>368</v>
      </c>
      <c r="F151">
        <v>699</v>
      </c>
      <c r="G151" s="1">
        <v>0.47</v>
      </c>
      <c r="H151">
        <v>4.2</v>
      </c>
      <c r="I151" s="4">
        <v>387</v>
      </c>
      <c r="J151" t="s">
        <v>1344</v>
      </c>
      <c r="K151" t="s">
        <v>1345</v>
      </c>
      <c r="L151" t="s">
        <v>1346</v>
      </c>
      <c r="M151" t="s">
        <v>1347</v>
      </c>
      <c r="N151" t="s">
        <v>1348</v>
      </c>
      <c r="O151" t="s">
        <v>1349</v>
      </c>
      <c r="P151" t="s">
        <v>1350</v>
      </c>
      <c r="Q151" t="s">
        <v>1351</v>
      </c>
    </row>
    <row r="152" spans="1:17">
      <c r="A152" t="s">
        <v>1352</v>
      </c>
      <c r="B152" t="s">
        <v>1353</v>
      </c>
      <c r="C152" t="s">
        <v>169</v>
      </c>
      <c r="E152" s="2">
        <v>29990</v>
      </c>
      <c r="F152" s="2">
        <v>65000</v>
      </c>
      <c r="G152" s="1">
        <v>0.54</v>
      </c>
      <c r="H152">
        <v>4.0999999999999996</v>
      </c>
      <c r="I152" s="4">
        <v>211</v>
      </c>
      <c r="J152" t="s">
        <v>1354</v>
      </c>
      <c r="K152" t="s">
        <v>1355</v>
      </c>
      <c r="L152" t="s">
        <v>1356</v>
      </c>
      <c r="M152" t="s">
        <v>1357</v>
      </c>
      <c r="N152" t="s">
        <v>1358</v>
      </c>
      <c r="O152" t="s">
        <v>1359</v>
      </c>
      <c r="P152" t="s">
        <v>1360</v>
      </c>
      <c r="Q152" t="s">
        <v>1361</v>
      </c>
    </row>
    <row r="153" spans="1:17">
      <c r="A153" t="s">
        <v>1362</v>
      </c>
      <c r="B153" t="s">
        <v>1363</v>
      </c>
      <c r="C153" t="s">
        <v>18</v>
      </c>
      <c r="E153">
        <v>339</v>
      </c>
      <c r="F153" s="2">
        <v>1099</v>
      </c>
      <c r="G153" s="1">
        <v>0.69</v>
      </c>
      <c r="H153">
        <v>4.3</v>
      </c>
      <c r="I153" s="4">
        <v>974</v>
      </c>
      <c r="J153" t="s">
        <v>1364</v>
      </c>
      <c r="K153" t="s">
        <v>323</v>
      </c>
      <c r="L153" t="s">
        <v>324</v>
      </c>
      <c r="M153" t="s">
        <v>325</v>
      </c>
      <c r="N153" t="s">
        <v>326</v>
      </c>
      <c r="O153" t="s">
        <v>327</v>
      </c>
      <c r="P153" t="s">
        <v>1365</v>
      </c>
      <c r="Q153" t="s">
        <v>1366</v>
      </c>
    </row>
    <row r="154" spans="1:17">
      <c r="A154" t="s">
        <v>1367</v>
      </c>
      <c r="B154" t="s">
        <v>1368</v>
      </c>
      <c r="C154" t="s">
        <v>169</v>
      </c>
      <c r="E154" s="2">
        <v>15490</v>
      </c>
      <c r="F154" s="2">
        <v>20900</v>
      </c>
      <c r="G154" s="1">
        <v>0.26</v>
      </c>
      <c r="H154">
        <v>4.3</v>
      </c>
      <c r="I154" s="4">
        <v>16299</v>
      </c>
      <c r="J154" t="s">
        <v>1369</v>
      </c>
      <c r="K154" t="s">
        <v>226</v>
      </c>
      <c r="L154" t="s">
        <v>227</v>
      </c>
      <c r="M154" t="s">
        <v>228</v>
      </c>
      <c r="N154" t="s">
        <v>229</v>
      </c>
      <c r="O154" t="s">
        <v>230</v>
      </c>
      <c r="P154" t="s">
        <v>1370</v>
      </c>
      <c r="Q154" t="s">
        <v>1371</v>
      </c>
    </row>
    <row r="155" spans="1:17">
      <c r="A155" t="s">
        <v>1372</v>
      </c>
      <c r="B155" t="s">
        <v>1373</v>
      </c>
      <c r="C155" t="s">
        <v>18</v>
      </c>
      <c r="E155">
        <v>499</v>
      </c>
      <c r="F155" s="2">
        <v>1299</v>
      </c>
      <c r="G155" s="1">
        <v>0.62</v>
      </c>
      <c r="H155">
        <v>4.3</v>
      </c>
      <c r="I155" s="4">
        <v>30411</v>
      </c>
      <c r="J155" t="s">
        <v>1374</v>
      </c>
      <c r="K155" t="s">
        <v>89</v>
      </c>
      <c r="L155" t="s">
        <v>90</v>
      </c>
      <c r="M155" t="s">
        <v>91</v>
      </c>
      <c r="N155" t="s">
        <v>92</v>
      </c>
      <c r="O155" t="s">
        <v>93</v>
      </c>
      <c r="P155" t="s">
        <v>1375</v>
      </c>
      <c r="Q155" t="s">
        <v>1376</v>
      </c>
    </row>
    <row r="156" spans="1:17">
      <c r="A156" t="s">
        <v>1377</v>
      </c>
      <c r="B156" t="s">
        <v>1378</v>
      </c>
      <c r="C156" t="s">
        <v>98</v>
      </c>
      <c r="E156">
        <v>249</v>
      </c>
      <c r="F156">
        <v>399</v>
      </c>
      <c r="G156" s="1">
        <v>0.38</v>
      </c>
      <c r="H156">
        <v>3.4</v>
      </c>
      <c r="I156" s="4">
        <v>4642</v>
      </c>
      <c r="J156" t="s">
        <v>1379</v>
      </c>
      <c r="K156" t="s">
        <v>1380</v>
      </c>
      <c r="L156" t="s">
        <v>1381</v>
      </c>
      <c r="M156" t="s">
        <v>1382</v>
      </c>
      <c r="N156" t="s">
        <v>1383</v>
      </c>
      <c r="O156" t="s">
        <v>1384</v>
      </c>
      <c r="P156" t="s">
        <v>1385</v>
      </c>
      <c r="Q156" t="s">
        <v>1386</v>
      </c>
    </row>
    <row r="157" spans="1:17">
      <c r="A157" t="s">
        <v>1387</v>
      </c>
      <c r="B157" t="s">
        <v>1388</v>
      </c>
      <c r="C157" t="s">
        <v>462</v>
      </c>
      <c r="E157">
        <v>399</v>
      </c>
      <c r="F157">
        <v>799</v>
      </c>
      <c r="G157" s="1">
        <v>0.5</v>
      </c>
      <c r="H157">
        <v>4.3</v>
      </c>
      <c r="I157" s="4">
        <v>12</v>
      </c>
      <c r="J157" t="s">
        <v>1389</v>
      </c>
      <c r="K157" t="s">
        <v>1390</v>
      </c>
      <c r="L157" t="s">
        <v>1391</v>
      </c>
      <c r="M157" t="s">
        <v>1392</v>
      </c>
      <c r="N157" t="s">
        <v>1393</v>
      </c>
      <c r="O157" t="s">
        <v>1394</v>
      </c>
      <c r="P157" t="s">
        <v>1395</v>
      </c>
      <c r="Q157" t="s">
        <v>1396</v>
      </c>
    </row>
    <row r="158" spans="1:17">
      <c r="A158" t="s">
        <v>1397</v>
      </c>
      <c r="B158" t="s">
        <v>1398</v>
      </c>
      <c r="C158" t="s">
        <v>18</v>
      </c>
      <c r="E158" s="2">
        <v>1499</v>
      </c>
      <c r="F158" s="2">
        <v>1999</v>
      </c>
      <c r="G158" s="1">
        <v>0.25</v>
      </c>
      <c r="H158">
        <v>4.4000000000000004</v>
      </c>
      <c r="I158" s="4">
        <v>1951</v>
      </c>
      <c r="J158" t="s">
        <v>1399</v>
      </c>
      <c r="K158" t="s">
        <v>1089</v>
      </c>
      <c r="L158" t="s">
        <v>1090</v>
      </c>
      <c r="M158" t="s">
        <v>1091</v>
      </c>
      <c r="N158" t="s">
        <v>1092</v>
      </c>
      <c r="O158" t="s">
        <v>1093</v>
      </c>
      <c r="P158" t="s">
        <v>1400</v>
      </c>
      <c r="Q158" t="s">
        <v>1401</v>
      </c>
    </row>
    <row r="159" spans="1:17">
      <c r="A159" t="s">
        <v>1402</v>
      </c>
      <c r="B159" t="s">
        <v>1403</v>
      </c>
      <c r="C159" t="s">
        <v>1404</v>
      </c>
      <c r="E159" s="2">
        <v>9490</v>
      </c>
      <c r="F159" s="2">
        <v>15990</v>
      </c>
      <c r="G159" s="1">
        <v>0.41</v>
      </c>
      <c r="H159">
        <v>3.9</v>
      </c>
      <c r="I159" s="4">
        <v>10480</v>
      </c>
      <c r="J159" t="s">
        <v>1405</v>
      </c>
      <c r="K159" t="s">
        <v>1406</v>
      </c>
      <c r="L159" t="s">
        <v>1407</v>
      </c>
      <c r="M159" t="s">
        <v>1408</v>
      </c>
      <c r="N159" t="s">
        <v>1409</v>
      </c>
      <c r="O159" t="s">
        <v>1410</v>
      </c>
      <c r="P159" t="s">
        <v>1411</v>
      </c>
      <c r="Q159" t="s">
        <v>1412</v>
      </c>
    </row>
    <row r="160" spans="1:17">
      <c r="A160" t="s">
        <v>1413</v>
      </c>
      <c r="B160" t="s">
        <v>1414</v>
      </c>
      <c r="C160" t="s">
        <v>129</v>
      </c>
      <c r="E160">
        <v>637</v>
      </c>
      <c r="F160" s="2">
        <v>1499</v>
      </c>
      <c r="G160" s="1">
        <v>0.57999999999999996</v>
      </c>
      <c r="H160">
        <v>4.0999999999999996</v>
      </c>
      <c r="I160" s="4">
        <v>24</v>
      </c>
      <c r="J160" t="s">
        <v>1415</v>
      </c>
      <c r="K160" t="s">
        <v>1416</v>
      </c>
      <c r="L160" t="s">
        <v>1417</v>
      </c>
      <c r="M160" t="s">
        <v>1418</v>
      </c>
      <c r="N160" t="s">
        <v>1419</v>
      </c>
      <c r="O160" t="s">
        <v>1420</v>
      </c>
      <c r="P160" t="s">
        <v>1421</v>
      </c>
      <c r="Q160" t="s">
        <v>1422</v>
      </c>
    </row>
    <row r="161" spans="1:17">
      <c r="A161" t="s">
        <v>1423</v>
      </c>
      <c r="B161" t="s">
        <v>1424</v>
      </c>
      <c r="C161" t="s">
        <v>462</v>
      </c>
      <c r="E161">
        <v>399</v>
      </c>
      <c r="F161">
        <v>899</v>
      </c>
      <c r="G161" s="1">
        <v>0.56000000000000005</v>
      </c>
      <c r="H161">
        <v>3.9</v>
      </c>
      <c r="I161" s="4">
        <v>254</v>
      </c>
      <c r="J161" t="s">
        <v>1425</v>
      </c>
      <c r="K161" t="s">
        <v>1426</v>
      </c>
      <c r="L161" t="s">
        <v>1427</v>
      </c>
      <c r="M161" t="s">
        <v>1428</v>
      </c>
      <c r="N161" t="s">
        <v>1429</v>
      </c>
      <c r="O161" t="s">
        <v>1430</v>
      </c>
      <c r="P161" t="s">
        <v>1431</v>
      </c>
      <c r="Q161" t="s">
        <v>1432</v>
      </c>
    </row>
    <row r="162" spans="1:17">
      <c r="A162" t="s">
        <v>1433</v>
      </c>
      <c r="B162" t="s">
        <v>1434</v>
      </c>
      <c r="C162" t="s">
        <v>1333</v>
      </c>
      <c r="E162" s="2">
        <v>1089</v>
      </c>
      <c r="F162" s="2">
        <v>1600</v>
      </c>
      <c r="G162" s="1">
        <v>0.32</v>
      </c>
      <c r="H162">
        <v>4</v>
      </c>
      <c r="I162" s="4">
        <v>3565</v>
      </c>
      <c r="J162" t="s">
        <v>1435</v>
      </c>
      <c r="K162" t="s">
        <v>1436</v>
      </c>
      <c r="L162" t="s">
        <v>1437</v>
      </c>
      <c r="M162" t="s">
        <v>1438</v>
      </c>
      <c r="N162" t="s">
        <v>1439</v>
      </c>
      <c r="O162" t="s">
        <v>1440</v>
      </c>
      <c r="P162" t="s">
        <v>1441</v>
      </c>
      <c r="Q162" t="s">
        <v>1442</v>
      </c>
    </row>
    <row r="163" spans="1:17">
      <c r="A163" t="s">
        <v>1443</v>
      </c>
      <c r="B163" t="s">
        <v>1444</v>
      </c>
      <c r="C163" t="s">
        <v>18</v>
      </c>
      <c r="E163">
        <v>339</v>
      </c>
      <c r="F163">
        <v>999</v>
      </c>
      <c r="G163" s="1">
        <v>0.66</v>
      </c>
      <c r="H163">
        <v>4.3</v>
      </c>
      <c r="I163" s="4">
        <v>6255</v>
      </c>
      <c r="J163" t="s">
        <v>1445</v>
      </c>
      <c r="K163" t="s">
        <v>1446</v>
      </c>
      <c r="L163" t="s">
        <v>1447</v>
      </c>
      <c r="M163" t="s">
        <v>1448</v>
      </c>
      <c r="N163" t="s">
        <v>1449</v>
      </c>
      <c r="O163" t="s">
        <v>13030</v>
      </c>
      <c r="P163" t="s">
        <v>1450</v>
      </c>
      <c r="Q163" t="s">
        <v>1451</v>
      </c>
    </row>
    <row r="164" spans="1:17">
      <c r="A164" t="s">
        <v>1452</v>
      </c>
      <c r="B164" t="s">
        <v>1453</v>
      </c>
      <c r="C164" t="s">
        <v>18</v>
      </c>
      <c r="E164">
        <v>149</v>
      </c>
      <c r="F164">
        <v>499</v>
      </c>
      <c r="G164" s="1">
        <v>0.7</v>
      </c>
      <c r="H164">
        <v>4</v>
      </c>
      <c r="I164" s="4">
        <v>7732</v>
      </c>
      <c r="J164" t="s">
        <v>1454</v>
      </c>
      <c r="K164" t="s">
        <v>690</v>
      </c>
      <c r="L164" t="s">
        <v>691</v>
      </c>
      <c r="M164" t="s">
        <v>692</v>
      </c>
      <c r="N164" t="s">
        <v>693</v>
      </c>
      <c r="O164" t="s">
        <v>694</v>
      </c>
      <c r="P164" t="s">
        <v>1455</v>
      </c>
      <c r="Q164" t="s">
        <v>1456</v>
      </c>
    </row>
    <row r="165" spans="1:17">
      <c r="A165" t="s">
        <v>1457</v>
      </c>
      <c r="B165" t="s">
        <v>1458</v>
      </c>
      <c r="C165" t="s">
        <v>18</v>
      </c>
      <c r="E165">
        <v>149</v>
      </c>
      <c r="F165">
        <v>399</v>
      </c>
      <c r="G165" s="1">
        <v>0.63</v>
      </c>
      <c r="H165">
        <v>3.9</v>
      </c>
      <c r="I165" s="4">
        <v>57</v>
      </c>
      <c r="J165" t="s">
        <v>1459</v>
      </c>
      <c r="K165" t="s">
        <v>1460</v>
      </c>
      <c r="L165" t="s">
        <v>1461</v>
      </c>
      <c r="M165" t="s">
        <v>1462</v>
      </c>
      <c r="N165" t="s">
        <v>13031</v>
      </c>
      <c r="O165" t="s">
        <v>1463</v>
      </c>
      <c r="P165" t="s">
        <v>1464</v>
      </c>
      <c r="Q165" t="s">
        <v>1465</v>
      </c>
    </row>
    <row r="166" spans="1:17">
      <c r="A166" t="s">
        <v>1466</v>
      </c>
      <c r="B166" t="s">
        <v>1467</v>
      </c>
      <c r="C166" t="s">
        <v>18</v>
      </c>
      <c r="E166">
        <v>599</v>
      </c>
      <c r="F166">
        <v>849</v>
      </c>
      <c r="G166" s="1">
        <v>0.28999999999999998</v>
      </c>
      <c r="H166">
        <v>4.5</v>
      </c>
      <c r="I166" s="4">
        <v>577</v>
      </c>
      <c r="J166" t="s">
        <v>1468</v>
      </c>
      <c r="K166" t="s">
        <v>1469</v>
      </c>
      <c r="L166" t="s">
        <v>1470</v>
      </c>
      <c r="M166" t="s">
        <v>1471</v>
      </c>
      <c r="N166" t="s">
        <v>1472</v>
      </c>
      <c r="O166" t="s">
        <v>1473</v>
      </c>
      <c r="P166" t="s">
        <v>1474</v>
      </c>
      <c r="Q166" t="s">
        <v>1475</v>
      </c>
    </row>
    <row r="167" spans="1:17">
      <c r="A167" t="s">
        <v>1476</v>
      </c>
      <c r="B167" t="s">
        <v>1477</v>
      </c>
      <c r="C167" t="s">
        <v>462</v>
      </c>
      <c r="E167">
        <v>299</v>
      </c>
      <c r="F167" s="2">
        <v>1199</v>
      </c>
      <c r="G167" s="1">
        <v>0.75</v>
      </c>
      <c r="H167">
        <v>3.9</v>
      </c>
      <c r="I167" s="4">
        <v>1193</v>
      </c>
      <c r="J167" t="s">
        <v>1478</v>
      </c>
      <c r="K167" t="s">
        <v>1479</v>
      </c>
      <c r="L167" t="s">
        <v>1480</v>
      </c>
      <c r="M167" t="s">
        <v>1481</v>
      </c>
      <c r="N167" t="s">
        <v>1482</v>
      </c>
      <c r="O167" t="s">
        <v>1483</v>
      </c>
      <c r="P167" t="s">
        <v>1484</v>
      </c>
      <c r="Q167" t="s">
        <v>1485</v>
      </c>
    </row>
    <row r="168" spans="1:17">
      <c r="A168" t="s">
        <v>1486</v>
      </c>
      <c r="B168" t="s">
        <v>1487</v>
      </c>
      <c r="C168" t="s">
        <v>18</v>
      </c>
      <c r="E168">
        <v>399</v>
      </c>
      <c r="F168" s="2">
        <v>1299</v>
      </c>
      <c r="G168" s="1">
        <v>0.69</v>
      </c>
      <c r="H168">
        <v>4.2</v>
      </c>
      <c r="I168" s="4">
        <v>13120</v>
      </c>
      <c r="J168" t="s">
        <v>1488</v>
      </c>
      <c r="K168" t="s">
        <v>954</v>
      </c>
      <c r="L168" t="s">
        <v>955</v>
      </c>
      <c r="M168" t="s">
        <v>956</v>
      </c>
      <c r="N168" t="s">
        <v>957</v>
      </c>
      <c r="O168" t="s">
        <v>958</v>
      </c>
      <c r="P168" t="s">
        <v>1489</v>
      </c>
      <c r="Q168" t="s">
        <v>1490</v>
      </c>
    </row>
    <row r="169" spans="1:17">
      <c r="A169" t="s">
        <v>1491</v>
      </c>
      <c r="B169" t="s">
        <v>1492</v>
      </c>
      <c r="C169" t="s">
        <v>462</v>
      </c>
      <c r="E169">
        <v>339</v>
      </c>
      <c r="F169" s="2">
        <v>1999</v>
      </c>
      <c r="G169" s="1">
        <v>0.83</v>
      </c>
      <c r="H169">
        <v>4</v>
      </c>
      <c r="I169" s="4">
        <v>343</v>
      </c>
      <c r="J169" t="s">
        <v>1493</v>
      </c>
      <c r="K169" t="s">
        <v>1494</v>
      </c>
      <c r="L169" t="s">
        <v>1495</v>
      </c>
      <c r="M169" t="s">
        <v>1496</v>
      </c>
      <c r="N169" t="s">
        <v>1497</v>
      </c>
      <c r="O169" t="s">
        <v>1498</v>
      </c>
      <c r="P169" t="s">
        <v>1499</v>
      </c>
      <c r="Q169" t="s">
        <v>1500</v>
      </c>
    </row>
    <row r="170" spans="1:17">
      <c r="A170" t="s">
        <v>1501</v>
      </c>
      <c r="B170" t="s">
        <v>1502</v>
      </c>
      <c r="C170" t="s">
        <v>169</v>
      </c>
      <c r="E170" s="2">
        <v>12499</v>
      </c>
      <c r="F170" s="2">
        <v>22990</v>
      </c>
      <c r="G170" s="1">
        <v>0.46</v>
      </c>
      <c r="H170">
        <v>4.3</v>
      </c>
      <c r="I170" s="4">
        <v>1611</v>
      </c>
      <c r="J170" t="s">
        <v>1503</v>
      </c>
      <c r="K170" t="s">
        <v>1504</v>
      </c>
      <c r="L170" t="s">
        <v>1505</v>
      </c>
      <c r="M170" t="s">
        <v>1506</v>
      </c>
      <c r="N170" t="s">
        <v>1507</v>
      </c>
      <c r="O170" t="s">
        <v>1508</v>
      </c>
      <c r="P170" t="s">
        <v>1509</v>
      </c>
      <c r="Q170" t="s">
        <v>1510</v>
      </c>
    </row>
    <row r="171" spans="1:17">
      <c r="A171" t="s">
        <v>1511</v>
      </c>
      <c r="B171" t="s">
        <v>1512</v>
      </c>
      <c r="C171" t="s">
        <v>18</v>
      </c>
      <c r="E171">
        <v>249</v>
      </c>
      <c r="F171">
        <v>399</v>
      </c>
      <c r="G171" s="1">
        <v>0.38</v>
      </c>
      <c r="H171">
        <v>4</v>
      </c>
      <c r="I171" s="4">
        <v>6558</v>
      </c>
      <c r="J171" t="s">
        <v>1513</v>
      </c>
      <c r="K171" t="s">
        <v>1514</v>
      </c>
      <c r="L171" t="s">
        <v>1515</v>
      </c>
      <c r="M171" t="s">
        <v>1516</v>
      </c>
      <c r="N171" t="s">
        <v>1517</v>
      </c>
      <c r="O171" t="s">
        <v>1518</v>
      </c>
      <c r="P171" t="s">
        <v>1519</v>
      </c>
      <c r="Q171" t="s">
        <v>1520</v>
      </c>
    </row>
    <row r="172" spans="1:17">
      <c r="A172" t="s">
        <v>1521</v>
      </c>
      <c r="B172" t="s">
        <v>1522</v>
      </c>
      <c r="C172" t="s">
        <v>98</v>
      </c>
      <c r="E172" s="2">
        <v>1399</v>
      </c>
      <c r="F172" s="2">
        <v>2499</v>
      </c>
      <c r="G172" s="1">
        <v>0.44</v>
      </c>
      <c r="H172">
        <v>4.4000000000000004</v>
      </c>
      <c r="I172" s="4">
        <v>23169</v>
      </c>
      <c r="J172" t="s">
        <v>1523</v>
      </c>
      <c r="K172" t="s">
        <v>1524</v>
      </c>
      <c r="L172" t="s">
        <v>1525</v>
      </c>
      <c r="M172" t="s">
        <v>1526</v>
      </c>
      <c r="N172" t="s">
        <v>1527</v>
      </c>
      <c r="O172" t="s">
        <v>1528</v>
      </c>
      <c r="P172" t="s">
        <v>1529</v>
      </c>
      <c r="Q172" t="s">
        <v>1530</v>
      </c>
    </row>
    <row r="173" spans="1:17">
      <c r="A173" t="s">
        <v>1531</v>
      </c>
      <c r="B173" t="s">
        <v>1532</v>
      </c>
      <c r="C173" t="s">
        <v>169</v>
      </c>
      <c r="E173" s="2">
        <v>32999</v>
      </c>
      <c r="F173" s="2">
        <v>47990</v>
      </c>
      <c r="G173" s="1">
        <v>0.31</v>
      </c>
      <c r="H173">
        <v>4.3</v>
      </c>
      <c r="I173" s="4">
        <v>4703</v>
      </c>
      <c r="J173" t="s">
        <v>805</v>
      </c>
      <c r="K173" t="s">
        <v>246</v>
      </c>
      <c r="L173" t="s">
        <v>247</v>
      </c>
      <c r="M173" t="s">
        <v>248</v>
      </c>
      <c r="N173" t="s">
        <v>249</v>
      </c>
      <c r="O173" t="s">
        <v>13024</v>
      </c>
      <c r="P173" t="s">
        <v>1533</v>
      </c>
      <c r="Q173" t="s">
        <v>1534</v>
      </c>
    </row>
    <row r="174" spans="1:17">
      <c r="A174" t="s">
        <v>1535</v>
      </c>
      <c r="B174" t="s">
        <v>1536</v>
      </c>
      <c r="C174" t="s">
        <v>18</v>
      </c>
      <c r="E174">
        <v>149</v>
      </c>
      <c r="F174">
        <v>399</v>
      </c>
      <c r="G174" s="1">
        <v>0.63</v>
      </c>
      <c r="H174">
        <v>4</v>
      </c>
      <c r="I174" s="4">
        <v>1423</v>
      </c>
      <c r="J174" t="s">
        <v>1537</v>
      </c>
      <c r="K174" t="s">
        <v>720</v>
      </c>
      <c r="L174" t="s">
        <v>721</v>
      </c>
      <c r="M174" t="s">
        <v>722</v>
      </c>
      <c r="N174" t="s">
        <v>723</v>
      </c>
      <c r="O174" t="s">
        <v>13029</v>
      </c>
      <c r="P174" t="s">
        <v>1538</v>
      </c>
      <c r="Q174" t="s">
        <v>1539</v>
      </c>
    </row>
    <row r="175" spans="1:17">
      <c r="A175" t="s">
        <v>1540</v>
      </c>
      <c r="B175" t="s">
        <v>1541</v>
      </c>
      <c r="C175" t="s">
        <v>18</v>
      </c>
      <c r="E175">
        <v>325</v>
      </c>
      <c r="F175">
        <v>999</v>
      </c>
      <c r="G175" s="1">
        <v>0.67</v>
      </c>
      <c r="H175">
        <v>4.3</v>
      </c>
      <c r="I175" s="4">
        <v>2651</v>
      </c>
      <c r="J175" t="s">
        <v>1542</v>
      </c>
      <c r="K175" t="s">
        <v>1543</v>
      </c>
      <c r="L175" t="s">
        <v>1544</v>
      </c>
      <c r="M175" t="s">
        <v>1545</v>
      </c>
      <c r="N175" t="s">
        <v>1546</v>
      </c>
      <c r="O175" t="s">
        <v>1547</v>
      </c>
      <c r="P175" t="s">
        <v>1548</v>
      </c>
      <c r="Q175" t="s">
        <v>1549</v>
      </c>
    </row>
    <row r="176" spans="1:17">
      <c r="A176" t="s">
        <v>1550</v>
      </c>
      <c r="B176" t="s">
        <v>1551</v>
      </c>
      <c r="C176" t="s">
        <v>18</v>
      </c>
      <c r="E176">
        <v>399</v>
      </c>
      <c r="F176" s="2">
        <v>1999</v>
      </c>
      <c r="G176" s="1">
        <v>0.8</v>
      </c>
      <c r="H176">
        <v>5</v>
      </c>
      <c r="I176" s="4">
        <v>5</v>
      </c>
      <c r="J176" t="s">
        <v>1552</v>
      </c>
      <c r="K176" t="s">
        <v>1553</v>
      </c>
      <c r="L176" t="s">
        <v>1554</v>
      </c>
      <c r="M176" t="s">
        <v>1555</v>
      </c>
      <c r="N176" t="s">
        <v>1556</v>
      </c>
      <c r="O176" t="s">
        <v>1557</v>
      </c>
      <c r="P176" t="s">
        <v>1558</v>
      </c>
      <c r="Q176" t="s">
        <v>1559</v>
      </c>
    </row>
    <row r="177" spans="1:17">
      <c r="A177" t="s">
        <v>1560</v>
      </c>
      <c r="B177" t="s">
        <v>1561</v>
      </c>
      <c r="C177" t="s">
        <v>98</v>
      </c>
      <c r="E177">
        <v>199</v>
      </c>
      <c r="F177">
        <v>499</v>
      </c>
      <c r="G177" s="1">
        <v>0.6</v>
      </c>
      <c r="H177">
        <v>3.7</v>
      </c>
      <c r="I177" s="4">
        <v>612</v>
      </c>
      <c r="J177" t="s">
        <v>1562</v>
      </c>
      <c r="K177" t="s">
        <v>1563</v>
      </c>
      <c r="L177" t="s">
        <v>1564</v>
      </c>
      <c r="M177" t="s">
        <v>1565</v>
      </c>
      <c r="N177" t="s">
        <v>1566</v>
      </c>
      <c r="O177" t="s">
        <v>1567</v>
      </c>
      <c r="P177" t="s">
        <v>1568</v>
      </c>
      <c r="Q177" t="s">
        <v>1569</v>
      </c>
    </row>
    <row r="178" spans="1:17">
      <c r="A178" t="s">
        <v>1570</v>
      </c>
      <c r="B178" t="s">
        <v>1571</v>
      </c>
      <c r="C178" t="s">
        <v>18</v>
      </c>
      <c r="E178">
        <v>88</v>
      </c>
      <c r="F178">
        <v>299</v>
      </c>
      <c r="G178" s="1">
        <v>0.71</v>
      </c>
      <c r="H178">
        <v>4</v>
      </c>
      <c r="I178" s="4">
        <v>9378</v>
      </c>
      <c r="J178" t="s">
        <v>1572</v>
      </c>
      <c r="K178" t="s">
        <v>236</v>
      </c>
      <c r="L178" t="s">
        <v>237</v>
      </c>
      <c r="M178" t="s">
        <v>238</v>
      </c>
      <c r="N178" t="s">
        <v>239</v>
      </c>
      <c r="O178" t="s">
        <v>1573</v>
      </c>
      <c r="P178" t="s">
        <v>1574</v>
      </c>
      <c r="Q178" t="s">
        <v>1575</v>
      </c>
    </row>
    <row r="179" spans="1:17">
      <c r="A179" t="s">
        <v>1576</v>
      </c>
      <c r="B179" t="s">
        <v>1577</v>
      </c>
      <c r="C179" t="s">
        <v>18</v>
      </c>
      <c r="E179">
        <v>399</v>
      </c>
      <c r="F179" s="2">
        <v>1099</v>
      </c>
      <c r="G179" s="1">
        <v>0.64</v>
      </c>
      <c r="H179">
        <v>4.0999999999999996</v>
      </c>
      <c r="I179" s="4">
        <v>2685</v>
      </c>
      <c r="J179" t="s">
        <v>1578</v>
      </c>
      <c r="K179" t="s">
        <v>1265</v>
      </c>
      <c r="L179" t="s">
        <v>1266</v>
      </c>
      <c r="M179" t="s">
        <v>1267</v>
      </c>
      <c r="N179" t="s">
        <v>1268</v>
      </c>
      <c r="O179" t="s">
        <v>1269</v>
      </c>
      <c r="P179" t="s">
        <v>1579</v>
      </c>
      <c r="Q179" t="s">
        <v>1580</v>
      </c>
    </row>
    <row r="180" spans="1:17">
      <c r="A180" t="s">
        <v>1581</v>
      </c>
      <c r="B180" t="s">
        <v>1582</v>
      </c>
      <c r="C180" t="s">
        <v>18</v>
      </c>
      <c r="E180">
        <v>57.89</v>
      </c>
      <c r="F180">
        <v>199</v>
      </c>
      <c r="G180" s="1">
        <v>0.71</v>
      </c>
      <c r="H180">
        <v>4</v>
      </c>
      <c r="I180" s="4">
        <v>9378</v>
      </c>
      <c r="J180" t="s">
        <v>1583</v>
      </c>
      <c r="K180" t="s">
        <v>236</v>
      </c>
      <c r="L180" t="s">
        <v>237</v>
      </c>
      <c r="M180" t="s">
        <v>238</v>
      </c>
      <c r="N180" t="s">
        <v>239</v>
      </c>
      <c r="O180" t="s">
        <v>240</v>
      </c>
      <c r="P180" t="s">
        <v>1584</v>
      </c>
      <c r="Q180" t="s">
        <v>1585</v>
      </c>
    </row>
    <row r="181" spans="1:17">
      <c r="A181" t="s">
        <v>1586</v>
      </c>
      <c r="B181" t="s">
        <v>1587</v>
      </c>
      <c r="C181" t="s">
        <v>462</v>
      </c>
      <c r="E181">
        <v>799</v>
      </c>
      <c r="F181" s="2">
        <v>1999</v>
      </c>
      <c r="G181" s="1">
        <v>0.6</v>
      </c>
      <c r="H181">
        <v>3.3</v>
      </c>
      <c r="I181" s="4">
        <v>576</v>
      </c>
      <c r="J181" t="s">
        <v>1588</v>
      </c>
      <c r="K181" t="s">
        <v>1589</v>
      </c>
      <c r="L181" t="s">
        <v>1590</v>
      </c>
      <c r="M181" t="s">
        <v>1591</v>
      </c>
      <c r="N181" t="s">
        <v>1592</v>
      </c>
      <c r="O181" t="s">
        <v>1593</v>
      </c>
      <c r="P181" t="s">
        <v>1594</v>
      </c>
      <c r="Q181" t="s">
        <v>1595</v>
      </c>
    </row>
    <row r="182" spans="1:17">
      <c r="A182" t="s">
        <v>1596</v>
      </c>
      <c r="B182" t="s">
        <v>1597</v>
      </c>
      <c r="C182" t="s">
        <v>462</v>
      </c>
      <c r="E182">
        <v>205</v>
      </c>
      <c r="F182">
        <v>499</v>
      </c>
      <c r="G182" s="1">
        <v>0.59</v>
      </c>
      <c r="H182">
        <v>3.8</v>
      </c>
      <c r="I182" s="4">
        <v>313</v>
      </c>
      <c r="J182" t="s">
        <v>1598</v>
      </c>
      <c r="K182" t="s">
        <v>1599</v>
      </c>
      <c r="L182" t="s">
        <v>1600</v>
      </c>
      <c r="M182" t="s">
        <v>1601</v>
      </c>
      <c r="N182" t="s">
        <v>1602</v>
      </c>
      <c r="O182" t="s">
        <v>1603</v>
      </c>
      <c r="P182" t="s">
        <v>1604</v>
      </c>
      <c r="Q182" t="s">
        <v>1605</v>
      </c>
    </row>
    <row r="183" spans="1:17">
      <c r="A183" t="s">
        <v>1606</v>
      </c>
      <c r="B183" t="s">
        <v>1607</v>
      </c>
      <c r="C183" t="s">
        <v>18</v>
      </c>
      <c r="E183">
        <v>299</v>
      </c>
      <c r="F183">
        <v>699</v>
      </c>
      <c r="G183" s="1">
        <v>0.56999999999999995</v>
      </c>
      <c r="H183">
        <v>4.0999999999999996</v>
      </c>
      <c r="I183" s="4">
        <v>2957</v>
      </c>
      <c r="J183" t="s">
        <v>1608</v>
      </c>
      <c r="K183" t="s">
        <v>1609</v>
      </c>
      <c r="L183" t="s">
        <v>1610</v>
      </c>
      <c r="M183" t="s">
        <v>1611</v>
      </c>
      <c r="N183" t="s">
        <v>1612</v>
      </c>
      <c r="O183" t="s">
        <v>1613</v>
      </c>
      <c r="P183" t="s">
        <v>1614</v>
      </c>
      <c r="Q183" t="s">
        <v>1615</v>
      </c>
    </row>
    <row r="184" spans="1:17">
      <c r="A184" t="s">
        <v>1616</v>
      </c>
      <c r="B184" t="s">
        <v>1617</v>
      </c>
      <c r="C184" t="s">
        <v>18</v>
      </c>
      <c r="E184">
        <v>849</v>
      </c>
      <c r="F184">
        <v>999</v>
      </c>
      <c r="G184" s="1">
        <v>0.15</v>
      </c>
      <c r="H184">
        <v>4.0999999999999996</v>
      </c>
      <c r="I184" s="4">
        <v>6736</v>
      </c>
      <c r="J184" t="s">
        <v>1618</v>
      </c>
      <c r="K184" t="s">
        <v>1619</v>
      </c>
      <c r="L184" t="s">
        <v>1620</v>
      </c>
      <c r="M184" t="s">
        <v>1621</v>
      </c>
      <c r="N184" t="s">
        <v>1622</v>
      </c>
      <c r="O184" t="s">
        <v>1623</v>
      </c>
      <c r="P184" t="s">
        <v>1624</v>
      </c>
      <c r="Q184" t="s">
        <v>1625</v>
      </c>
    </row>
    <row r="185" spans="1:17">
      <c r="A185" t="s">
        <v>1626</v>
      </c>
      <c r="B185" t="s">
        <v>1627</v>
      </c>
      <c r="C185" t="s">
        <v>18</v>
      </c>
      <c r="E185">
        <v>949</v>
      </c>
      <c r="F185" s="2">
        <v>1999</v>
      </c>
      <c r="G185" s="1">
        <v>0.53</v>
      </c>
      <c r="H185">
        <v>4.4000000000000004</v>
      </c>
      <c r="I185" s="4">
        <v>13552</v>
      </c>
      <c r="J185" t="s">
        <v>1628</v>
      </c>
      <c r="K185" t="s">
        <v>359</v>
      </c>
      <c r="L185" t="s">
        <v>360</v>
      </c>
      <c r="M185" t="s">
        <v>361</v>
      </c>
      <c r="N185" t="s">
        <v>362</v>
      </c>
      <c r="O185" t="s">
        <v>363</v>
      </c>
      <c r="P185" t="s">
        <v>1629</v>
      </c>
      <c r="Q185" t="s">
        <v>1630</v>
      </c>
    </row>
    <row r="186" spans="1:17">
      <c r="A186" t="s">
        <v>1631</v>
      </c>
      <c r="B186" t="s">
        <v>1632</v>
      </c>
      <c r="C186" t="s">
        <v>18</v>
      </c>
      <c r="E186">
        <v>499</v>
      </c>
      <c r="F186" s="2">
        <v>1200</v>
      </c>
      <c r="G186" s="1">
        <v>0.57999999999999996</v>
      </c>
      <c r="H186">
        <v>4.3</v>
      </c>
      <c r="I186" s="4">
        <v>5451</v>
      </c>
      <c r="J186" t="s">
        <v>1633</v>
      </c>
      <c r="K186" t="s">
        <v>1634</v>
      </c>
      <c r="L186" t="s">
        <v>1635</v>
      </c>
      <c r="M186" t="s">
        <v>1636</v>
      </c>
      <c r="N186" t="s">
        <v>1637</v>
      </c>
      <c r="O186" t="s">
        <v>1638</v>
      </c>
      <c r="P186" t="s">
        <v>1639</v>
      </c>
      <c r="Q186" t="s">
        <v>1640</v>
      </c>
    </row>
    <row r="187" spans="1:17">
      <c r="A187" t="s">
        <v>1641</v>
      </c>
      <c r="B187" t="s">
        <v>1642</v>
      </c>
      <c r="C187" t="s">
        <v>18</v>
      </c>
      <c r="E187">
        <v>299</v>
      </c>
      <c r="F187">
        <v>485</v>
      </c>
      <c r="G187" s="1">
        <v>0.38</v>
      </c>
      <c r="H187">
        <v>4.3</v>
      </c>
      <c r="I187" s="4">
        <v>10911</v>
      </c>
      <c r="J187" t="s">
        <v>1643</v>
      </c>
      <c r="K187" t="s">
        <v>1644</v>
      </c>
      <c r="L187" t="s">
        <v>1645</v>
      </c>
      <c r="M187" t="s">
        <v>1646</v>
      </c>
      <c r="N187" t="s">
        <v>1647</v>
      </c>
      <c r="O187" t="s">
        <v>1648</v>
      </c>
      <c r="P187" t="s">
        <v>1649</v>
      </c>
      <c r="Q187" t="s">
        <v>1650</v>
      </c>
    </row>
    <row r="188" spans="1:17">
      <c r="A188" t="s">
        <v>1651</v>
      </c>
      <c r="B188" t="s">
        <v>1652</v>
      </c>
      <c r="C188" t="s">
        <v>18</v>
      </c>
      <c r="E188">
        <v>949</v>
      </c>
      <c r="F188" s="2">
        <v>1999</v>
      </c>
      <c r="G188" s="1">
        <v>0.53</v>
      </c>
      <c r="H188">
        <v>4.4000000000000004</v>
      </c>
      <c r="I188" s="4">
        <v>13552</v>
      </c>
      <c r="J188" t="s">
        <v>1653</v>
      </c>
      <c r="K188" t="s">
        <v>359</v>
      </c>
      <c r="L188" t="s">
        <v>360</v>
      </c>
      <c r="M188" t="s">
        <v>361</v>
      </c>
      <c r="N188" t="s">
        <v>362</v>
      </c>
      <c r="O188" t="s">
        <v>363</v>
      </c>
      <c r="P188" t="s">
        <v>1654</v>
      </c>
      <c r="Q188" t="s">
        <v>1655</v>
      </c>
    </row>
    <row r="189" spans="1:17">
      <c r="A189" t="s">
        <v>1656</v>
      </c>
      <c r="B189" t="s">
        <v>1657</v>
      </c>
      <c r="C189" t="s">
        <v>18</v>
      </c>
      <c r="E189">
        <v>379</v>
      </c>
      <c r="F189" s="2">
        <v>1099</v>
      </c>
      <c r="G189" s="1">
        <v>0.66</v>
      </c>
      <c r="H189">
        <v>4.3</v>
      </c>
      <c r="I189" s="4">
        <v>2806</v>
      </c>
      <c r="J189" t="s">
        <v>1658</v>
      </c>
      <c r="K189" t="s">
        <v>964</v>
      </c>
      <c r="L189" t="s">
        <v>965</v>
      </c>
      <c r="M189" t="s">
        <v>966</v>
      </c>
      <c r="N189" t="s">
        <v>967</v>
      </c>
      <c r="O189" t="s">
        <v>968</v>
      </c>
      <c r="P189" t="s">
        <v>1659</v>
      </c>
      <c r="Q189" t="s">
        <v>1660</v>
      </c>
    </row>
    <row r="190" spans="1:17">
      <c r="A190" t="s">
        <v>1661</v>
      </c>
      <c r="B190" t="s">
        <v>1662</v>
      </c>
      <c r="C190" t="s">
        <v>169</v>
      </c>
      <c r="E190" s="2">
        <v>8990</v>
      </c>
      <c r="F190" s="2">
        <v>18990</v>
      </c>
      <c r="G190" s="1">
        <v>0.53</v>
      </c>
      <c r="H190">
        <v>3.9</v>
      </c>
      <c r="I190" s="4">
        <v>350</v>
      </c>
      <c r="J190" t="s">
        <v>1663</v>
      </c>
      <c r="K190" t="s">
        <v>1664</v>
      </c>
      <c r="L190" t="s">
        <v>1665</v>
      </c>
      <c r="M190" t="s">
        <v>1666</v>
      </c>
      <c r="N190" t="s">
        <v>1667</v>
      </c>
      <c r="O190" t="s">
        <v>1668</v>
      </c>
      <c r="P190" t="s">
        <v>1669</v>
      </c>
      <c r="Q190" t="s">
        <v>1670</v>
      </c>
    </row>
    <row r="191" spans="1:17">
      <c r="A191" t="s">
        <v>1671</v>
      </c>
      <c r="B191" t="s">
        <v>1672</v>
      </c>
      <c r="C191" t="s">
        <v>1333</v>
      </c>
      <c r="E191">
        <v>486</v>
      </c>
      <c r="F191" s="2">
        <v>1999</v>
      </c>
      <c r="G191" s="1">
        <v>0.76</v>
      </c>
      <c r="H191">
        <v>4.2</v>
      </c>
      <c r="I191" s="4">
        <v>30023</v>
      </c>
      <c r="J191" t="s">
        <v>1673</v>
      </c>
      <c r="K191" t="s">
        <v>1335</v>
      </c>
      <c r="L191" t="s">
        <v>1336</v>
      </c>
      <c r="M191" t="s">
        <v>1337</v>
      </c>
      <c r="N191" t="s">
        <v>1338</v>
      </c>
      <c r="O191" t="s">
        <v>1339</v>
      </c>
      <c r="P191" t="s">
        <v>1674</v>
      </c>
      <c r="Q191" t="s">
        <v>1675</v>
      </c>
    </row>
    <row r="192" spans="1:17">
      <c r="A192" t="s">
        <v>1676</v>
      </c>
      <c r="B192" t="s">
        <v>1677</v>
      </c>
      <c r="C192" t="s">
        <v>508</v>
      </c>
      <c r="E192" s="2">
        <v>5699</v>
      </c>
      <c r="F192" s="2">
        <v>11000</v>
      </c>
      <c r="G192" s="1">
        <v>0.48</v>
      </c>
      <c r="H192">
        <v>4.2</v>
      </c>
      <c r="I192" s="4">
        <v>4003</v>
      </c>
      <c r="J192" t="s">
        <v>1678</v>
      </c>
      <c r="K192" t="s">
        <v>510</v>
      </c>
      <c r="L192" t="s">
        <v>511</v>
      </c>
      <c r="M192" t="s">
        <v>512</v>
      </c>
      <c r="N192" t="s">
        <v>513</v>
      </c>
      <c r="O192" t="s">
        <v>13032</v>
      </c>
      <c r="P192" t="s">
        <v>1679</v>
      </c>
      <c r="Q192" t="s">
        <v>1680</v>
      </c>
    </row>
    <row r="193" spans="1:17">
      <c r="A193" t="s">
        <v>1681</v>
      </c>
      <c r="B193" t="s">
        <v>1682</v>
      </c>
      <c r="C193" t="s">
        <v>18</v>
      </c>
      <c r="E193">
        <v>709</v>
      </c>
      <c r="F193" s="2">
        <v>1999</v>
      </c>
      <c r="G193" s="1">
        <v>0.65</v>
      </c>
      <c r="H193">
        <v>4.0999999999999996</v>
      </c>
      <c r="I193" s="4">
        <v>178817</v>
      </c>
      <c r="J193" t="s">
        <v>1683</v>
      </c>
      <c r="K193" t="s">
        <v>1684</v>
      </c>
      <c r="L193" t="s">
        <v>1685</v>
      </c>
      <c r="M193" t="s">
        <v>1686</v>
      </c>
      <c r="N193" t="s">
        <v>1687</v>
      </c>
      <c r="O193" t="s">
        <v>13033</v>
      </c>
      <c r="P193" t="s">
        <v>1688</v>
      </c>
      <c r="Q193" t="s">
        <v>1689</v>
      </c>
    </row>
    <row r="194" spans="1:17">
      <c r="A194" t="s">
        <v>1690</v>
      </c>
      <c r="B194" t="s">
        <v>1691</v>
      </c>
      <c r="C194" t="s">
        <v>169</v>
      </c>
      <c r="E194" s="2">
        <v>47990</v>
      </c>
      <c r="F194" s="2">
        <v>70900</v>
      </c>
      <c r="G194" s="1">
        <v>0.32</v>
      </c>
      <c r="H194">
        <v>4.3</v>
      </c>
      <c r="I194" s="4">
        <v>7109</v>
      </c>
      <c r="J194" t="s">
        <v>578</v>
      </c>
      <c r="K194" t="s">
        <v>579</v>
      </c>
      <c r="L194" t="s">
        <v>580</v>
      </c>
      <c r="M194" t="s">
        <v>581</v>
      </c>
      <c r="N194" t="s">
        <v>582</v>
      </c>
      <c r="O194" t="s">
        <v>583</v>
      </c>
      <c r="P194" t="s">
        <v>1692</v>
      </c>
      <c r="Q194" t="s">
        <v>1693</v>
      </c>
    </row>
    <row r="195" spans="1:17">
      <c r="A195" t="s">
        <v>1694</v>
      </c>
      <c r="B195" t="s">
        <v>1695</v>
      </c>
      <c r="C195" t="s">
        <v>462</v>
      </c>
      <c r="E195">
        <v>299</v>
      </c>
      <c r="F195" s="2">
        <v>1199</v>
      </c>
      <c r="G195" s="1">
        <v>0.75</v>
      </c>
      <c r="H195">
        <v>3.7</v>
      </c>
      <c r="I195" s="4">
        <v>490</v>
      </c>
      <c r="J195" t="s">
        <v>1696</v>
      </c>
      <c r="K195" t="s">
        <v>1697</v>
      </c>
      <c r="L195" t="s">
        <v>1698</v>
      </c>
      <c r="M195" t="s">
        <v>1699</v>
      </c>
      <c r="N195" t="s">
        <v>1700</v>
      </c>
      <c r="O195" t="s">
        <v>1701</v>
      </c>
      <c r="P195" t="s">
        <v>1702</v>
      </c>
      <c r="Q195" t="s">
        <v>1703</v>
      </c>
    </row>
    <row r="196" spans="1:17">
      <c r="A196" t="s">
        <v>1704</v>
      </c>
      <c r="B196" t="s">
        <v>1705</v>
      </c>
      <c r="C196" t="s">
        <v>18</v>
      </c>
      <c r="E196">
        <v>320</v>
      </c>
      <c r="F196">
        <v>599</v>
      </c>
      <c r="G196" s="1">
        <v>0.47</v>
      </c>
      <c r="H196">
        <v>4.0999999999999996</v>
      </c>
      <c r="I196" s="4">
        <v>491</v>
      </c>
      <c r="J196" t="s">
        <v>1706</v>
      </c>
      <c r="K196" t="s">
        <v>1707</v>
      </c>
      <c r="L196" t="s">
        <v>1708</v>
      </c>
      <c r="M196" t="s">
        <v>1709</v>
      </c>
      <c r="N196" t="s">
        <v>1710</v>
      </c>
      <c r="O196" t="s">
        <v>1711</v>
      </c>
      <c r="P196" t="s">
        <v>1712</v>
      </c>
      <c r="Q196" t="s">
        <v>1713</v>
      </c>
    </row>
    <row r="197" spans="1:17">
      <c r="A197" t="s">
        <v>1714</v>
      </c>
      <c r="B197" t="s">
        <v>1715</v>
      </c>
      <c r="C197" t="s">
        <v>18</v>
      </c>
      <c r="E197">
        <v>139</v>
      </c>
      <c r="F197">
        <v>549</v>
      </c>
      <c r="G197" s="1">
        <v>0.75</v>
      </c>
      <c r="H197">
        <v>3.9</v>
      </c>
      <c r="I197" s="4">
        <v>61</v>
      </c>
      <c r="J197" t="s">
        <v>1716</v>
      </c>
      <c r="K197" t="s">
        <v>1717</v>
      </c>
      <c r="L197" t="s">
        <v>1718</v>
      </c>
      <c r="M197" t="s">
        <v>1719</v>
      </c>
      <c r="N197" t="s">
        <v>1720</v>
      </c>
      <c r="O197" t="s">
        <v>1721</v>
      </c>
      <c r="P197" t="s">
        <v>1722</v>
      </c>
      <c r="Q197" t="s">
        <v>1723</v>
      </c>
    </row>
    <row r="198" spans="1:17">
      <c r="A198" t="s">
        <v>1724</v>
      </c>
      <c r="B198" t="s">
        <v>1725</v>
      </c>
      <c r="C198" t="s">
        <v>18</v>
      </c>
      <c r="E198">
        <v>129</v>
      </c>
      <c r="F198">
        <v>249</v>
      </c>
      <c r="G198" s="1">
        <v>0.48</v>
      </c>
      <c r="H198">
        <v>4</v>
      </c>
      <c r="I198" s="4">
        <v>9378</v>
      </c>
      <c r="J198" t="s">
        <v>1726</v>
      </c>
      <c r="K198" t="s">
        <v>236</v>
      </c>
      <c r="L198" t="s">
        <v>237</v>
      </c>
      <c r="M198" t="s">
        <v>238</v>
      </c>
      <c r="N198" t="s">
        <v>239</v>
      </c>
      <c r="O198" t="s">
        <v>240</v>
      </c>
      <c r="P198" t="s">
        <v>1727</v>
      </c>
      <c r="Q198" t="s">
        <v>1728</v>
      </c>
    </row>
    <row r="199" spans="1:17">
      <c r="A199" t="s">
        <v>1729</v>
      </c>
      <c r="B199" t="s">
        <v>1730</v>
      </c>
      <c r="C199" t="s">
        <v>169</v>
      </c>
      <c r="E199" s="2">
        <v>24999</v>
      </c>
      <c r="F199" s="2">
        <v>35999</v>
      </c>
      <c r="G199" s="1">
        <v>0.31</v>
      </c>
      <c r="H199">
        <v>4.2</v>
      </c>
      <c r="I199" s="4">
        <v>32840</v>
      </c>
      <c r="J199" t="s">
        <v>947</v>
      </c>
      <c r="K199" t="s">
        <v>171</v>
      </c>
      <c r="L199" t="s">
        <v>172</v>
      </c>
      <c r="M199" t="s">
        <v>173</v>
      </c>
      <c r="N199" t="s">
        <v>174</v>
      </c>
      <c r="O199" t="s">
        <v>1731</v>
      </c>
      <c r="P199" t="s">
        <v>1732</v>
      </c>
      <c r="Q199" t="s">
        <v>1733</v>
      </c>
    </row>
    <row r="200" spans="1:17">
      <c r="A200" t="s">
        <v>1734</v>
      </c>
      <c r="B200" t="s">
        <v>1735</v>
      </c>
      <c r="C200" t="s">
        <v>18</v>
      </c>
      <c r="E200">
        <v>999</v>
      </c>
      <c r="F200" s="2">
        <v>1699</v>
      </c>
      <c r="G200" s="1">
        <v>0.41</v>
      </c>
      <c r="H200">
        <v>4.4000000000000004</v>
      </c>
      <c r="I200" s="4">
        <v>7318</v>
      </c>
      <c r="J200" t="s">
        <v>1736</v>
      </c>
      <c r="K200" t="s">
        <v>1737</v>
      </c>
      <c r="L200" t="s">
        <v>1738</v>
      </c>
      <c r="M200" t="s">
        <v>1739</v>
      </c>
      <c r="N200" t="s">
        <v>1740</v>
      </c>
      <c r="O200" t="s">
        <v>1741</v>
      </c>
      <c r="P200" t="s">
        <v>1742</v>
      </c>
      <c r="Q200" t="s">
        <v>1743</v>
      </c>
    </row>
    <row r="201" spans="1:17">
      <c r="A201" t="s">
        <v>1744</v>
      </c>
      <c r="B201" t="s">
        <v>1745</v>
      </c>
      <c r="C201" t="s">
        <v>18</v>
      </c>
      <c r="E201">
        <v>225</v>
      </c>
      <c r="F201">
        <v>499</v>
      </c>
      <c r="G201" s="1">
        <v>0.55000000000000004</v>
      </c>
      <c r="H201">
        <v>4.0999999999999996</v>
      </c>
      <c r="I201" s="4">
        <v>789</v>
      </c>
      <c r="J201" t="s">
        <v>1746</v>
      </c>
      <c r="K201" t="s">
        <v>1747</v>
      </c>
      <c r="L201" t="s">
        <v>1748</v>
      </c>
      <c r="M201" t="s">
        <v>1749</v>
      </c>
      <c r="N201" t="s">
        <v>1750</v>
      </c>
      <c r="O201" t="s">
        <v>1751</v>
      </c>
      <c r="P201" t="s">
        <v>1752</v>
      </c>
      <c r="Q201" t="s">
        <v>1753</v>
      </c>
    </row>
    <row r="202" spans="1:17">
      <c r="A202" t="s">
        <v>1754</v>
      </c>
      <c r="B202" t="s">
        <v>1755</v>
      </c>
      <c r="C202" t="s">
        <v>462</v>
      </c>
      <c r="E202">
        <v>547</v>
      </c>
      <c r="F202" s="2">
        <v>2999</v>
      </c>
      <c r="G202" s="1">
        <v>0.82</v>
      </c>
      <c r="H202">
        <v>4.3</v>
      </c>
      <c r="I202" s="4">
        <v>407</v>
      </c>
      <c r="J202" t="s">
        <v>1756</v>
      </c>
      <c r="K202" t="s">
        <v>1757</v>
      </c>
      <c r="L202" t="s">
        <v>1758</v>
      </c>
      <c r="M202" t="s">
        <v>1759</v>
      </c>
      <c r="N202" t="s">
        <v>1760</v>
      </c>
      <c r="O202" t="s">
        <v>1761</v>
      </c>
      <c r="P202" t="s">
        <v>1762</v>
      </c>
      <c r="Q202" t="s">
        <v>1763</v>
      </c>
    </row>
    <row r="203" spans="1:17">
      <c r="A203" t="s">
        <v>1764</v>
      </c>
      <c r="B203" t="s">
        <v>1765</v>
      </c>
      <c r="C203" t="s">
        <v>18</v>
      </c>
      <c r="E203">
        <v>259</v>
      </c>
      <c r="F203">
        <v>699</v>
      </c>
      <c r="G203" s="1">
        <v>0.63</v>
      </c>
      <c r="H203">
        <v>3.8</v>
      </c>
      <c r="I203" s="4">
        <v>2399</v>
      </c>
      <c r="J203" t="s">
        <v>1766</v>
      </c>
      <c r="K203" t="s">
        <v>1767</v>
      </c>
      <c r="L203" t="s">
        <v>1768</v>
      </c>
      <c r="M203" t="s">
        <v>1769</v>
      </c>
      <c r="N203" t="s">
        <v>1770</v>
      </c>
      <c r="O203" t="s">
        <v>1771</v>
      </c>
      <c r="P203" t="s">
        <v>1772</v>
      </c>
      <c r="Q203" t="s">
        <v>1773</v>
      </c>
    </row>
    <row r="204" spans="1:17">
      <c r="A204" t="s">
        <v>1774</v>
      </c>
      <c r="B204" t="s">
        <v>1775</v>
      </c>
      <c r="C204" t="s">
        <v>462</v>
      </c>
      <c r="E204">
        <v>239</v>
      </c>
      <c r="F204">
        <v>699</v>
      </c>
      <c r="G204" s="1">
        <v>0.66</v>
      </c>
      <c r="H204">
        <v>4.4000000000000004</v>
      </c>
      <c r="I204" s="4">
        <v>2640</v>
      </c>
      <c r="J204" t="s">
        <v>1776</v>
      </c>
      <c r="K204" t="s">
        <v>1777</v>
      </c>
      <c r="L204" t="s">
        <v>1778</v>
      </c>
      <c r="M204" t="s">
        <v>1779</v>
      </c>
      <c r="N204" t="s">
        <v>1780</v>
      </c>
      <c r="O204" t="s">
        <v>1781</v>
      </c>
      <c r="P204" t="s">
        <v>1782</v>
      </c>
      <c r="Q204" t="s">
        <v>1783</v>
      </c>
    </row>
    <row r="205" spans="1:17">
      <c r="A205" t="s">
        <v>1784</v>
      </c>
      <c r="B205" t="s">
        <v>1785</v>
      </c>
      <c r="C205" t="s">
        <v>462</v>
      </c>
      <c r="E205">
        <v>349</v>
      </c>
      <c r="F205">
        <v>999</v>
      </c>
      <c r="G205" s="1">
        <v>0.65</v>
      </c>
      <c r="H205">
        <v>4</v>
      </c>
      <c r="I205" s="4">
        <v>839</v>
      </c>
      <c r="J205" t="s">
        <v>1786</v>
      </c>
      <c r="K205" t="s">
        <v>1787</v>
      </c>
      <c r="L205" t="s">
        <v>1788</v>
      </c>
      <c r="M205" t="s">
        <v>1789</v>
      </c>
      <c r="N205" t="s">
        <v>1790</v>
      </c>
      <c r="O205" t="s">
        <v>1791</v>
      </c>
      <c r="P205" t="s">
        <v>1792</v>
      </c>
      <c r="Q205" t="s">
        <v>1793</v>
      </c>
    </row>
    <row r="206" spans="1:17">
      <c r="A206" t="s">
        <v>1794</v>
      </c>
      <c r="B206" t="s">
        <v>1795</v>
      </c>
      <c r="C206" t="s">
        <v>129</v>
      </c>
      <c r="E206">
        <v>467</v>
      </c>
      <c r="F206">
        <v>599</v>
      </c>
      <c r="G206" s="1">
        <v>0.22</v>
      </c>
      <c r="H206">
        <v>4.4000000000000004</v>
      </c>
      <c r="I206" s="4">
        <v>44054</v>
      </c>
      <c r="J206" t="s">
        <v>1796</v>
      </c>
      <c r="K206" t="s">
        <v>1797</v>
      </c>
      <c r="L206" t="s">
        <v>1798</v>
      </c>
      <c r="M206" t="s">
        <v>1799</v>
      </c>
      <c r="N206" t="s">
        <v>1800</v>
      </c>
      <c r="O206" t="s">
        <v>1801</v>
      </c>
      <c r="P206" t="s">
        <v>1802</v>
      </c>
      <c r="Q206" t="s">
        <v>1803</v>
      </c>
    </row>
    <row r="207" spans="1:17">
      <c r="A207" t="s">
        <v>1804</v>
      </c>
      <c r="B207" t="s">
        <v>1805</v>
      </c>
      <c r="C207" t="s">
        <v>18</v>
      </c>
      <c r="E207">
        <v>449</v>
      </c>
      <c r="F207">
        <v>599</v>
      </c>
      <c r="G207" s="1">
        <v>0.25</v>
      </c>
      <c r="H207">
        <v>4</v>
      </c>
      <c r="I207" s="4">
        <v>3231</v>
      </c>
      <c r="J207" t="s">
        <v>1806</v>
      </c>
      <c r="K207" t="s">
        <v>1807</v>
      </c>
      <c r="L207" t="s">
        <v>1808</v>
      </c>
      <c r="M207" t="s">
        <v>1809</v>
      </c>
      <c r="N207" t="s">
        <v>1810</v>
      </c>
      <c r="O207" t="s">
        <v>1811</v>
      </c>
      <c r="P207" t="s">
        <v>1812</v>
      </c>
      <c r="Q207" t="s">
        <v>1813</v>
      </c>
    </row>
    <row r="208" spans="1:17">
      <c r="A208" t="s">
        <v>1814</v>
      </c>
      <c r="B208" t="s">
        <v>1815</v>
      </c>
      <c r="C208" t="s">
        <v>169</v>
      </c>
      <c r="E208" s="2">
        <v>11990</v>
      </c>
      <c r="F208" s="2">
        <v>31990</v>
      </c>
      <c r="G208" s="1">
        <v>0.63</v>
      </c>
      <c r="H208">
        <v>4.2</v>
      </c>
      <c r="I208" s="4">
        <v>64</v>
      </c>
      <c r="J208" t="s">
        <v>728</v>
      </c>
      <c r="K208" t="s">
        <v>1816</v>
      </c>
      <c r="L208" t="s">
        <v>1817</v>
      </c>
      <c r="M208" t="s">
        <v>1818</v>
      </c>
      <c r="N208" t="s">
        <v>1819</v>
      </c>
      <c r="O208" t="s">
        <v>1820</v>
      </c>
      <c r="P208" t="s">
        <v>1821</v>
      </c>
      <c r="Q208" t="s">
        <v>1822</v>
      </c>
    </row>
    <row r="209" spans="1:17">
      <c r="A209" t="s">
        <v>1823</v>
      </c>
      <c r="B209" t="s">
        <v>1824</v>
      </c>
      <c r="C209" t="s">
        <v>18</v>
      </c>
      <c r="E209">
        <v>350</v>
      </c>
      <c r="F209">
        <v>599</v>
      </c>
      <c r="G209" s="1">
        <v>0.42</v>
      </c>
      <c r="H209">
        <v>3.9</v>
      </c>
      <c r="I209" s="4">
        <v>8314</v>
      </c>
      <c r="J209" t="s">
        <v>1825</v>
      </c>
      <c r="K209" t="s">
        <v>1826</v>
      </c>
      <c r="L209" t="s">
        <v>1827</v>
      </c>
      <c r="M209" t="s">
        <v>1828</v>
      </c>
      <c r="N209" t="s">
        <v>1829</v>
      </c>
      <c r="O209" t="s">
        <v>1830</v>
      </c>
      <c r="P209" t="s">
        <v>1831</v>
      </c>
      <c r="Q209" t="s">
        <v>1832</v>
      </c>
    </row>
    <row r="210" spans="1:17">
      <c r="A210" t="s">
        <v>1833</v>
      </c>
      <c r="B210" t="s">
        <v>1834</v>
      </c>
      <c r="C210" t="s">
        <v>18</v>
      </c>
      <c r="E210">
        <v>252</v>
      </c>
      <c r="F210">
        <v>999</v>
      </c>
      <c r="G210" s="1">
        <v>0.75</v>
      </c>
      <c r="H210">
        <v>3.7</v>
      </c>
      <c r="I210" s="4">
        <v>2249</v>
      </c>
      <c r="J210" t="s">
        <v>1835</v>
      </c>
      <c r="K210" t="s">
        <v>1836</v>
      </c>
      <c r="L210" t="s">
        <v>1837</v>
      </c>
      <c r="M210" t="s">
        <v>1838</v>
      </c>
      <c r="N210" t="s">
        <v>1839</v>
      </c>
      <c r="O210" t="s">
        <v>1840</v>
      </c>
      <c r="P210" t="s">
        <v>1841</v>
      </c>
      <c r="Q210" t="s">
        <v>1842</v>
      </c>
    </row>
    <row r="211" spans="1:17">
      <c r="A211" t="s">
        <v>1843</v>
      </c>
      <c r="B211" t="s">
        <v>1844</v>
      </c>
      <c r="C211" t="s">
        <v>462</v>
      </c>
      <c r="E211">
        <v>204</v>
      </c>
      <c r="F211">
        <v>599</v>
      </c>
      <c r="G211" s="1">
        <v>0.66</v>
      </c>
      <c r="H211">
        <v>3.6</v>
      </c>
      <c r="I211" s="4">
        <v>339</v>
      </c>
      <c r="J211" t="s">
        <v>1845</v>
      </c>
      <c r="K211" t="s">
        <v>1846</v>
      </c>
      <c r="L211" t="s">
        <v>1847</v>
      </c>
      <c r="M211" t="s">
        <v>1848</v>
      </c>
      <c r="N211" t="s">
        <v>1849</v>
      </c>
      <c r="O211" t="s">
        <v>1850</v>
      </c>
      <c r="P211" t="s">
        <v>1851</v>
      </c>
      <c r="Q211" t="s">
        <v>1852</v>
      </c>
    </row>
    <row r="212" spans="1:17">
      <c r="A212" t="s">
        <v>1853</v>
      </c>
      <c r="B212" t="s">
        <v>1854</v>
      </c>
      <c r="C212" t="s">
        <v>1404</v>
      </c>
      <c r="E212" s="2">
        <v>6490</v>
      </c>
      <c r="F212" s="2">
        <v>9990</v>
      </c>
      <c r="G212" s="1">
        <v>0.35</v>
      </c>
      <c r="H212">
        <v>4</v>
      </c>
      <c r="I212" s="4">
        <v>27</v>
      </c>
      <c r="J212" t="s">
        <v>1855</v>
      </c>
      <c r="K212" t="s">
        <v>1856</v>
      </c>
      <c r="L212" t="s">
        <v>1857</v>
      </c>
      <c r="M212" t="s">
        <v>1858</v>
      </c>
      <c r="N212" t="s">
        <v>1859</v>
      </c>
      <c r="O212" t="s">
        <v>1860</v>
      </c>
      <c r="P212" t="s">
        <v>1861</v>
      </c>
      <c r="Q212" t="s">
        <v>1862</v>
      </c>
    </row>
    <row r="213" spans="1:17">
      <c r="A213" t="s">
        <v>1863</v>
      </c>
      <c r="B213" t="s">
        <v>1864</v>
      </c>
      <c r="C213" t="s">
        <v>462</v>
      </c>
      <c r="E213">
        <v>235</v>
      </c>
      <c r="F213">
        <v>599</v>
      </c>
      <c r="G213" s="1">
        <v>0.61</v>
      </c>
      <c r="H213">
        <v>3.5</v>
      </c>
      <c r="I213" s="4">
        <v>197</v>
      </c>
      <c r="J213" t="s">
        <v>1865</v>
      </c>
      <c r="K213" t="s">
        <v>1866</v>
      </c>
      <c r="L213" t="s">
        <v>1867</v>
      </c>
      <c r="M213" t="s">
        <v>1868</v>
      </c>
      <c r="N213" t="s">
        <v>1869</v>
      </c>
      <c r="O213" t="s">
        <v>1870</v>
      </c>
      <c r="P213" t="s">
        <v>1871</v>
      </c>
      <c r="Q213" t="s">
        <v>1872</v>
      </c>
    </row>
    <row r="214" spans="1:17">
      <c r="A214" t="s">
        <v>1873</v>
      </c>
      <c r="B214" t="s">
        <v>1874</v>
      </c>
      <c r="C214" t="s">
        <v>18</v>
      </c>
      <c r="E214">
        <v>299</v>
      </c>
      <c r="F214">
        <v>800</v>
      </c>
      <c r="G214" s="1">
        <v>0.63</v>
      </c>
      <c r="H214">
        <v>4.5</v>
      </c>
      <c r="I214" s="4">
        <v>74977</v>
      </c>
      <c r="J214" t="s">
        <v>1875</v>
      </c>
      <c r="K214" t="s">
        <v>305</v>
      </c>
      <c r="L214" t="s">
        <v>306</v>
      </c>
      <c r="M214" t="s">
        <v>307</v>
      </c>
      <c r="N214" t="s">
        <v>308</v>
      </c>
      <c r="O214" t="s">
        <v>309</v>
      </c>
      <c r="P214" t="s">
        <v>1876</v>
      </c>
      <c r="Q214" t="s">
        <v>1877</v>
      </c>
    </row>
    <row r="215" spans="1:17">
      <c r="A215" t="s">
        <v>1878</v>
      </c>
      <c r="B215" t="s">
        <v>1879</v>
      </c>
      <c r="C215" t="s">
        <v>18</v>
      </c>
      <c r="E215">
        <v>799</v>
      </c>
      <c r="F215" s="2">
        <v>1999</v>
      </c>
      <c r="G215" s="1">
        <v>0.6</v>
      </c>
      <c r="H215">
        <v>4.2</v>
      </c>
      <c r="I215" s="4">
        <v>8583</v>
      </c>
      <c r="J215" t="s">
        <v>1880</v>
      </c>
      <c r="K215" t="s">
        <v>1881</v>
      </c>
      <c r="L215" t="s">
        <v>1882</v>
      </c>
      <c r="M215" t="s">
        <v>1883</v>
      </c>
      <c r="N215" t="s">
        <v>1884</v>
      </c>
      <c r="O215" t="s">
        <v>1885</v>
      </c>
      <c r="P215" t="s">
        <v>1886</v>
      </c>
      <c r="Q215" t="s">
        <v>1887</v>
      </c>
    </row>
    <row r="216" spans="1:17">
      <c r="A216" t="s">
        <v>1888</v>
      </c>
      <c r="B216" t="s">
        <v>1889</v>
      </c>
      <c r="C216" t="s">
        <v>462</v>
      </c>
      <c r="E216">
        <v>299</v>
      </c>
      <c r="F216">
        <v>999</v>
      </c>
      <c r="G216" s="1">
        <v>0.7</v>
      </c>
      <c r="H216">
        <v>3.8</v>
      </c>
      <c r="I216" s="4">
        <v>928</v>
      </c>
      <c r="J216" t="s">
        <v>1890</v>
      </c>
      <c r="K216" t="s">
        <v>1891</v>
      </c>
      <c r="L216" t="s">
        <v>1892</v>
      </c>
      <c r="M216" t="s">
        <v>1893</v>
      </c>
      <c r="N216" t="s">
        <v>1894</v>
      </c>
      <c r="O216" t="s">
        <v>1895</v>
      </c>
      <c r="P216" t="s">
        <v>1896</v>
      </c>
      <c r="Q216" t="s">
        <v>1897</v>
      </c>
    </row>
    <row r="217" spans="1:17">
      <c r="A217" t="s">
        <v>1898</v>
      </c>
      <c r="B217" t="s">
        <v>1899</v>
      </c>
      <c r="C217" t="s">
        <v>508</v>
      </c>
      <c r="E217" s="2">
        <v>6999</v>
      </c>
      <c r="F217" s="2">
        <v>16990</v>
      </c>
      <c r="G217" s="1">
        <v>0.59</v>
      </c>
      <c r="H217">
        <v>3.8</v>
      </c>
      <c r="I217" s="4">
        <v>110</v>
      </c>
      <c r="J217" t="s">
        <v>1900</v>
      </c>
      <c r="K217" t="s">
        <v>1901</v>
      </c>
      <c r="L217" t="s">
        <v>1902</v>
      </c>
      <c r="M217" t="s">
        <v>1903</v>
      </c>
      <c r="N217" t="s">
        <v>1904</v>
      </c>
      <c r="O217" t="s">
        <v>1905</v>
      </c>
      <c r="P217" t="s">
        <v>1906</v>
      </c>
      <c r="Q217" t="s">
        <v>1907</v>
      </c>
    </row>
    <row r="218" spans="1:17">
      <c r="A218" t="s">
        <v>1908</v>
      </c>
      <c r="B218" t="s">
        <v>1909</v>
      </c>
      <c r="C218" t="s">
        <v>169</v>
      </c>
      <c r="E218" s="2">
        <v>42999</v>
      </c>
      <c r="F218" s="2">
        <v>59999</v>
      </c>
      <c r="G218" s="1">
        <v>0.28000000000000003</v>
      </c>
      <c r="H218">
        <v>4.0999999999999996</v>
      </c>
      <c r="I218" s="4">
        <v>6753</v>
      </c>
      <c r="J218" t="s">
        <v>1910</v>
      </c>
      <c r="K218" t="s">
        <v>1911</v>
      </c>
      <c r="L218" t="s">
        <v>1912</v>
      </c>
      <c r="M218" t="s">
        <v>1913</v>
      </c>
      <c r="N218" t="s">
        <v>1914</v>
      </c>
      <c r="O218" t="s">
        <v>1915</v>
      </c>
      <c r="P218" t="s">
        <v>1916</v>
      </c>
      <c r="Q218" t="s">
        <v>1917</v>
      </c>
    </row>
    <row r="219" spans="1:17">
      <c r="A219" t="s">
        <v>1918</v>
      </c>
      <c r="B219" t="s">
        <v>1919</v>
      </c>
      <c r="C219" t="s">
        <v>129</v>
      </c>
      <c r="E219">
        <v>173</v>
      </c>
      <c r="F219">
        <v>999</v>
      </c>
      <c r="G219" s="1">
        <v>0.83</v>
      </c>
      <c r="H219">
        <v>4.3</v>
      </c>
      <c r="I219" s="4">
        <v>1237</v>
      </c>
      <c r="J219" t="s">
        <v>1920</v>
      </c>
      <c r="K219" t="s">
        <v>1921</v>
      </c>
      <c r="L219" t="s">
        <v>1922</v>
      </c>
      <c r="M219" t="s">
        <v>1923</v>
      </c>
      <c r="N219" t="s">
        <v>1924</v>
      </c>
      <c r="O219" t="s">
        <v>1925</v>
      </c>
      <c r="P219" t="s">
        <v>1926</v>
      </c>
      <c r="Q219" t="s">
        <v>1927</v>
      </c>
    </row>
    <row r="220" spans="1:17">
      <c r="A220" t="s">
        <v>1928</v>
      </c>
      <c r="B220" t="s">
        <v>1929</v>
      </c>
      <c r="C220" t="s">
        <v>1930</v>
      </c>
      <c r="E220">
        <v>209</v>
      </c>
      <c r="F220">
        <v>600</v>
      </c>
      <c r="G220" s="1">
        <v>0.65</v>
      </c>
      <c r="H220">
        <v>4.4000000000000004</v>
      </c>
      <c r="I220" s="4">
        <v>18872</v>
      </c>
      <c r="J220" t="s">
        <v>1931</v>
      </c>
      <c r="K220" t="s">
        <v>1932</v>
      </c>
      <c r="L220" t="s">
        <v>1933</v>
      </c>
      <c r="M220" t="s">
        <v>1934</v>
      </c>
      <c r="N220" t="s">
        <v>1935</v>
      </c>
      <c r="O220" t="s">
        <v>1936</v>
      </c>
      <c r="P220" t="s">
        <v>1937</v>
      </c>
      <c r="Q220" t="s">
        <v>1938</v>
      </c>
    </row>
    <row r="221" spans="1:17">
      <c r="A221" t="s">
        <v>1939</v>
      </c>
      <c r="B221" t="s">
        <v>1940</v>
      </c>
      <c r="C221" t="s">
        <v>18</v>
      </c>
      <c r="E221">
        <v>848.99</v>
      </c>
      <c r="F221" s="2">
        <v>1490</v>
      </c>
      <c r="G221" s="1">
        <v>0.43</v>
      </c>
      <c r="H221">
        <v>3.9</v>
      </c>
      <c r="I221" s="4">
        <v>356</v>
      </c>
      <c r="J221" t="s">
        <v>1941</v>
      </c>
      <c r="K221" t="s">
        <v>1942</v>
      </c>
      <c r="L221" t="s">
        <v>1943</v>
      </c>
      <c r="M221" t="s">
        <v>1944</v>
      </c>
      <c r="N221" t="s">
        <v>1945</v>
      </c>
      <c r="O221" t="s">
        <v>1946</v>
      </c>
      <c r="P221" t="s">
        <v>1947</v>
      </c>
      <c r="Q221" t="s">
        <v>1948</v>
      </c>
    </row>
    <row r="222" spans="1:17">
      <c r="A222" t="s">
        <v>1949</v>
      </c>
      <c r="B222" t="s">
        <v>1950</v>
      </c>
      <c r="C222" t="s">
        <v>18</v>
      </c>
      <c r="E222">
        <v>649</v>
      </c>
      <c r="F222" s="2">
        <v>1999</v>
      </c>
      <c r="G222" s="1">
        <v>0.68</v>
      </c>
      <c r="H222">
        <v>4.2</v>
      </c>
      <c r="I222" s="4">
        <v>24269</v>
      </c>
      <c r="J222" t="s">
        <v>1951</v>
      </c>
      <c r="K222" t="s">
        <v>20</v>
      </c>
      <c r="L222" t="s">
        <v>21</v>
      </c>
      <c r="M222" t="s">
        <v>22</v>
      </c>
      <c r="N222" t="s">
        <v>23</v>
      </c>
      <c r="O222" t="s">
        <v>825</v>
      </c>
      <c r="P222" t="s">
        <v>1952</v>
      </c>
      <c r="Q222" t="s">
        <v>1953</v>
      </c>
    </row>
    <row r="223" spans="1:17">
      <c r="A223" t="s">
        <v>1954</v>
      </c>
      <c r="B223" t="s">
        <v>1955</v>
      </c>
      <c r="C223" t="s">
        <v>462</v>
      </c>
      <c r="E223">
        <v>299</v>
      </c>
      <c r="F223">
        <v>899</v>
      </c>
      <c r="G223" s="1">
        <v>0.67</v>
      </c>
      <c r="H223">
        <v>3.8</v>
      </c>
      <c r="I223" s="4">
        <v>425</v>
      </c>
      <c r="J223" t="s">
        <v>1956</v>
      </c>
      <c r="K223" t="s">
        <v>1957</v>
      </c>
      <c r="L223" t="s">
        <v>1958</v>
      </c>
      <c r="M223" t="s">
        <v>1959</v>
      </c>
      <c r="N223" t="s">
        <v>1960</v>
      </c>
      <c r="O223" t="s">
        <v>1961</v>
      </c>
      <c r="P223" t="s">
        <v>1962</v>
      </c>
      <c r="Q223" t="s">
        <v>1963</v>
      </c>
    </row>
    <row r="224" spans="1:17">
      <c r="A224" t="s">
        <v>1964</v>
      </c>
      <c r="B224" t="s">
        <v>1965</v>
      </c>
      <c r="C224" t="s">
        <v>643</v>
      </c>
      <c r="E224">
        <v>399</v>
      </c>
      <c r="F224">
        <v>799</v>
      </c>
      <c r="G224" s="1">
        <v>0.5</v>
      </c>
      <c r="H224">
        <v>4.0999999999999996</v>
      </c>
      <c r="I224" s="4">
        <v>1161</v>
      </c>
      <c r="J224" t="s">
        <v>1966</v>
      </c>
      <c r="K224" t="s">
        <v>1967</v>
      </c>
      <c r="L224" t="s">
        <v>1968</v>
      </c>
      <c r="M224" t="s">
        <v>1969</v>
      </c>
      <c r="N224" t="s">
        <v>1970</v>
      </c>
      <c r="O224" t="s">
        <v>1971</v>
      </c>
      <c r="P224" t="s">
        <v>1972</v>
      </c>
      <c r="Q224" t="s">
        <v>1973</v>
      </c>
    </row>
    <row r="225" spans="1:17">
      <c r="A225" t="s">
        <v>1974</v>
      </c>
      <c r="B225" t="s">
        <v>1975</v>
      </c>
      <c r="C225" t="s">
        <v>18</v>
      </c>
      <c r="E225">
        <v>249</v>
      </c>
      <c r="F225">
        <v>499</v>
      </c>
      <c r="G225" s="1">
        <v>0.5</v>
      </c>
      <c r="H225">
        <v>4.0999999999999996</v>
      </c>
      <c r="I225" s="4">
        <v>1508</v>
      </c>
      <c r="J225" t="s">
        <v>1976</v>
      </c>
      <c r="K225" t="s">
        <v>1977</v>
      </c>
      <c r="L225" t="s">
        <v>1978</v>
      </c>
      <c r="M225" t="s">
        <v>1979</v>
      </c>
      <c r="N225" t="s">
        <v>1980</v>
      </c>
      <c r="O225" t="s">
        <v>13034</v>
      </c>
      <c r="P225" t="s">
        <v>1981</v>
      </c>
      <c r="Q225" t="s">
        <v>1982</v>
      </c>
    </row>
    <row r="226" spans="1:17">
      <c r="A226" t="s">
        <v>1983</v>
      </c>
      <c r="B226" t="s">
        <v>1984</v>
      </c>
      <c r="C226" t="s">
        <v>1985</v>
      </c>
      <c r="E226" s="2">
        <v>1249</v>
      </c>
      <c r="F226" s="2">
        <v>2299</v>
      </c>
      <c r="G226" s="1">
        <v>0.46</v>
      </c>
      <c r="H226">
        <v>4.3</v>
      </c>
      <c r="I226" s="4">
        <v>7636</v>
      </c>
      <c r="J226" t="s">
        <v>1986</v>
      </c>
      <c r="K226" t="s">
        <v>1987</v>
      </c>
      <c r="L226" t="s">
        <v>1988</v>
      </c>
      <c r="M226" t="s">
        <v>1989</v>
      </c>
      <c r="N226" t="s">
        <v>1990</v>
      </c>
      <c r="O226" t="s">
        <v>1991</v>
      </c>
      <c r="P226" t="s">
        <v>1992</v>
      </c>
      <c r="Q226" t="s">
        <v>1993</v>
      </c>
    </row>
    <row r="227" spans="1:17">
      <c r="A227" t="s">
        <v>1994</v>
      </c>
      <c r="B227" t="s">
        <v>1995</v>
      </c>
      <c r="C227" t="s">
        <v>462</v>
      </c>
      <c r="E227">
        <v>213</v>
      </c>
      <c r="F227">
        <v>499</v>
      </c>
      <c r="G227" s="1">
        <v>0.56999999999999995</v>
      </c>
      <c r="H227">
        <v>3.7</v>
      </c>
      <c r="I227" s="4">
        <v>246</v>
      </c>
      <c r="J227" t="s">
        <v>1996</v>
      </c>
      <c r="K227" t="s">
        <v>1997</v>
      </c>
      <c r="L227" t="s">
        <v>1998</v>
      </c>
      <c r="M227" t="s">
        <v>1999</v>
      </c>
      <c r="N227" t="s">
        <v>2000</v>
      </c>
      <c r="O227" t="s">
        <v>2001</v>
      </c>
      <c r="P227" t="s">
        <v>2002</v>
      </c>
      <c r="Q227" t="s">
        <v>2003</v>
      </c>
    </row>
    <row r="228" spans="1:17">
      <c r="A228" t="s">
        <v>2004</v>
      </c>
      <c r="B228" t="s">
        <v>2005</v>
      </c>
      <c r="C228" t="s">
        <v>462</v>
      </c>
      <c r="E228">
        <v>209</v>
      </c>
      <c r="F228">
        <v>499</v>
      </c>
      <c r="G228" s="1">
        <v>0.57999999999999996</v>
      </c>
      <c r="H228">
        <v>4</v>
      </c>
      <c r="I228" s="4">
        <v>479</v>
      </c>
      <c r="J228" t="s">
        <v>2006</v>
      </c>
      <c r="K228" t="s">
        <v>2007</v>
      </c>
      <c r="L228" t="s">
        <v>2008</v>
      </c>
      <c r="M228" t="s">
        <v>2009</v>
      </c>
      <c r="N228" t="s">
        <v>2010</v>
      </c>
      <c r="O228" t="s">
        <v>2011</v>
      </c>
      <c r="P228" t="s">
        <v>2012</v>
      </c>
      <c r="Q228" t="s">
        <v>2013</v>
      </c>
    </row>
    <row r="229" spans="1:17">
      <c r="A229" t="s">
        <v>2014</v>
      </c>
      <c r="B229" t="s">
        <v>2015</v>
      </c>
      <c r="C229" t="s">
        <v>129</v>
      </c>
      <c r="E229">
        <v>598</v>
      </c>
      <c r="F229" s="2">
        <v>4999</v>
      </c>
      <c r="G229" s="1">
        <v>0.88</v>
      </c>
      <c r="H229">
        <v>4.2</v>
      </c>
      <c r="I229" s="4">
        <v>910</v>
      </c>
      <c r="J229" t="s">
        <v>2016</v>
      </c>
      <c r="K229" t="s">
        <v>2017</v>
      </c>
      <c r="L229" t="s">
        <v>2018</v>
      </c>
      <c r="M229" t="s">
        <v>2019</v>
      </c>
      <c r="N229" t="s">
        <v>2020</v>
      </c>
      <c r="O229" t="s">
        <v>2021</v>
      </c>
      <c r="P229" t="s">
        <v>2022</v>
      </c>
      <c r="Q229" t="s">
        <v>2023</v>
      </c>
    </row>
    <row r="230" spans="1:17">
      <c r="A230" t="s">
        <v>2024</v>
      </c>
      <c r="B230" t="s">
        <v>2025</v>
      </c>
      <c r="C230" t="s">
        <v>18</v>
      </c>
      <c r="E230">
        <v>799</v>
      </c>
      <c r="F230" s="2">
        <v>1749</v>
      </c>
      <c r="G230" s="1">
        <v>0.54</v>
      </c>
      <c r="H230">
        <v>4.0999999999999996</v>
      </c>
      <c r="I230" s="4">
        <v>5626</v>
      </c>
      <c r="J230" t="s">
        <v>2026</v>
      </c>
      <c r="K230" t="s">
        <v>2027</v>
      </c>
      <c r="L230" t="s">
        <v>2028</v>
      </c>
      <c r="M230" t="s">
        <v>2029</v>
      </c>
      <c r="N230" t="s">
        <v>2030</v>
      </c>
      <c r="O230" t="s">
        <v>2031</v>
      </c>
      <c r="P230" t="s">
        <v>2032</v>
      </c>
      <c r="Q230" t="s">
        <v>2033</v>
      </c>
    </row>
    <row r="231" spans="1:17">
      <c r="A231" t="s">
        <v>2034</v>
      </c>
      <c r="B231" t="s">
        <v>2035</v>
      </c>
      <c r="C231" t="s">
        <v>18</v>
      </c>
      <c r="E231">
        <v>159</v>
      </c>
      <c r="F231">
        <v>595</v>
      </c>
      <c r="G231" s="1">
        <v>0.73</v>
      </c>
      <c r="H231">
        <v>4.3</v>
      </c>
      <c r="I231" s="4">
        <v>14184</v>
      </c>
      <c r="J231" t="s">
        <v>2036</v>
      </c>
      <c r="K231" t="s">
        <v>2037</v>
      </c>
      <c r="L231" t="s">
        <v>2038</v>
      </c>
      <c r="M231" t="s">
        <v>2039</v>
      </c>
      <c r="N231" t="s">
        <v>2040</v>
      </c>
      <c r="O231" t="s">
        <v>2041</v>
      </c>
      <c r="P231" t="s">
        <v>2042</v>
      </c>
      <c r="Q231" t="s">
        <v>2043</v>
      </c>
    </row>
    <row r="232" spans="1:17">
      <c r="A232" t="s">
        <v>2044</v>
      </c>
      <c r="B232" t="s">
        <v>2045</v>
      </c>
      <c r="C232" t="s">
        <v>2046</v>
      </c>
      <c r="E232">
        <v>499</v>
      </c>
      <c r="F232" s="2">
        <v>1100</v>
      </c>
      <c r="G232" s="1">
        <v>0.55000000000000004</v>
      </c>
      <c r="H232">
        <v>4.4000000000000004</v>
      </c>
      <c r="I232" s="4">
        <v>25177</v>
      </c>
      <c r="J232" t="s">
        <v>2047</v>
      </c>
      <c r="K232" t="s">
        <v>2048</v>
      </c>
      <c r="L232" t="s">
        <v>2049</v>
      </c>
      <c r="M232" t="s">
        <v>2050</v>
      </c>
      <c r="N232" t="s">
        <v>2051</v>
      </c>
      <c r="O232" t="s">
        <v>2052</v>
      </c>
      <c r="P232" t="s">
        <v>2053</v>
      </c>
      <c r="Q232" t="s">
        <v>2054</v>
      </c>
    </row>
    <row r="233" spans="1:17">
      <c r="A233" t="s">
        <v>2055</v>
      </c>
      <c r="B233" t="s">
        <v>2056</v>
      </c>
      <c r="C233" t="s">
        <v>169</v>
      </c>
      <c r="E233" s="2">
        <v>31999</v>
      </c>
      <c r="F233" s="2">
        <v>49999</v>
      </c>
      <c r="G233" s="1">
        <v>0.36</v>
      </c>
      <c r="H233">
        <v>4.3</v>
      </c>
      <c r="I233" s="4">
        <v>21252</v>
      </c>
      <c r="J233" t="s">
        <v>2057</v>
      </c>
      <c r="K233" t="s">
        <v>2058</v>
      </c>
      <c r="L233" t="s">
        <v>2059</v>
      </c>
      <c r="M233" t="s">
        <v>2060</v>
      </c>
      <c r="N233" t="s">
        <v>2061</v>
      </c>
      <c r="O233" t="s">
        <v>2062</v>
      </c>
      <c r="P233" t="s">
        <v>2063</v>
      </c>
      <c r="Q233" t="s">
        <v>2064</v>
      </c>
    </row>
    <row r="234" spans="1:17">
      <c r="A234" t="s">
        <v>2065</v>
      </c>
      <c r="B234" t="s">
        <v>2066</v>
      </c>
      <c r="C234" t="s">
        <v>169</v>
      </c>
      <c r="E234" s="2">
        <v>32990</v>
      </c>
      <c r="F234" s="2">
        <v>56790</v>
      </c>
      <c r="G234" s="1">
        <v>0.42</v>
      </c>
      <c r="H234">
        <v>4.3</v>
      </c>
      <c r="I234" s="4">
        <v>567</v>
      </c>
      <c r="J234" t="s">
        <v>2067</v>
      </c>
      <c r="K234" t="s">
        <v>2068</v>
      </c>
      <c r="L234" t="s">
        <v>2069</v>
      </c>
      <c r="M234" t="s">
        <v>2070</v>
      </c>
      <c r="N234" t="s">
        <v>2071</v>
      </c>
      <c r="O234" t="s">
        <v>2072</v>
      </c>
      <c r="P234" t="s">
        <v>2073</v>
      </c>
      <c r="Q234" t="s">
        <v>2074</v>
      </c>
    </row>
    <row r="235" spans="1:17">
      <c r="A235" t="s">
        <v>2075</v>
      </c>
      <c r="B235" t="s">
        <v>2076</v>
      </c>
      <c r="C235" t="s">
        <v>462</v>
      </c>
      <c r="E235">
        <v>299</v>
      </c>
      <c r="F235" s="2">
        <v>1199</v>
      </c>
      <c r="G235" s="1">
        <v>0.75</v>
      </c>
      <c r="H235">
        <v>3.5</v>
      </c>
      <c r="I235" s="4">
        <v>466</v>
      </c>
      <c r="J235" t="s">
        <v>2077</v>
      </c>
      <c r="K235" t="s">
        <v>2078</v>
      </c>
      <c r="L235" t="s">
        <v>2079</v>
      </c>
      <c r="M235" t="s">
        <v>2080</v>
      </c>
      <c r="N235" t="s">
        <v>2081</v>
      </c>
      <c r="O235" t="s">
        <v>2082</v>
      </c>
      <c r="P235" t="s">
        <v>2083</v>
      </c>
      <c r="Q235" t="s">
        <v>2084</v>
      </c>
    </row>
    <row r="236" spans="1:17">
      <c r="A236" t="s">
        <v>2085</v>
      </c>
      <c r="B236" t="s">
        <v>2086</v>
      </c>
      <c r="C236" t="s">
        <v>18</v>
      </c>
      <c r="E236">
        <v>128.31</v>
      </c>
      <c r="F236">
        <v>549</v>
      </c>
      <c r="G236" s="1">
        <v>0.77</v>
      </c>
      <c r="H236">
        <v>3.9</v>
      </c>
      <c r="I236" s="4">
        <v>61</v>
      </c>
      <c r="J236" t="s">
        <v>1716</v>
      </c>
      <c r="K236" t="s">
        <v>1717</v>
      </c>
      <c r="L236" t="s">
        <v>1718</v>
      </c>
      <c r="M236" t="s">
        <v>1719</v>
      </c>
      <c r="N236" t="s">
        <v>1720</v>
      </c>
      <c r="O236" t="s">
        <v>1721</v>
      </c>
      <c r="P236" t="s">
        <v>2087</v>
      </c>
      <c r="Q236" t="s">
        <v>2088</v>
      </c>
    </row>
    <row r="237" spans="1:17">
      <c r="A237" t="s">
        <v>2089</v>
      </c>
      <c r="B237" t="s">
        <v>2090</v>
      </c>
      <c r="C237" t="s">
        <v>18</v>
      </c>
      <c r="E237">
        <v>599</v>
      </c>
      <c r="F237">
        <v>849</v>
      </c>
      <c r="G237" s="1">
        <v>0.28999999999999998</v>
      </c>
      <c r="H237">
        <v>4.5</v>
      </c>
      <c r="I237" s="4">
        <v>474</v>
      </c>
      <c r="J237" t="s">
        <v>1468</v>
      </c>
      <c r="K237" t="s">
        <v>2091</v>
      </c>
      <c r="L237" t="s">
        <v>2092</v>
      </c>
      <c r="M237" t="s">
        <v>2093</v>
      </c>
      <c r="N237" t="s">
        <v>2094</v>
      </c>
      <c r="O237" t="s">
        <v>2095</v>
      </c>
      <c r="P237" t="s">
        <v>2096</v>
      </c>
      <c r="Q237" t="s">
        <v>2097</v>
      </c>
    </row>
    <row r="238" spans="1:17">
      <c r="A238" t="s">
        <v>2098</v>
      </c>
      <c r="B238" t="s">
        <v>2099</v>
      </c>
      <c r="C238" t="s">
        <v>462</v>
      </c>
      <c r="E238">
        <v>399</v>
      </c>
      <c r="F238">
        <v>899</v>
      </c>
      <c r="G238" s="1">
        <v>0.56000000000000005</v>
      </c>
      <c r="H238">
        <v>3.4</v>
      </c>
      <c r="I238" s="4">
        <v>431</v>
      </c>
      <c r="J238" t="s">
        <v>2100</v>
      </c>
      <c r="K238" t="s">
        <v>2101</v>
      </c>
      <c r="L238" t="s">
        <v>2102</v>
      </c>
      <c r="M238" t="s">
        <v>2103</v>
      </c>
      <c r="N238" t="s">
        <v>2104</v>
      </c>
      <c r="O238" t="s">
        <v>2105</v>
      </c>
      <c r="P238" t="s">
        <v>2106</v>
      </c>
      <c r="Q238" t="s">
        <v>2107</v>
      </c>
    </row>
    <row r="239" spans="1:17">
      <c r="A239" t="s">
        <v>2108</v>
      </c>
      <c r="B239" t="s">
        <v>2109</v>
      </c>
      <c r="C239" t="s">
        <v>18</v>
      </c>
      <c r="E239">
        <v>449</v>
      </c>
      <c r="F239" s="2">
        <v>1099</v>
      </c>
      <c r="G239" s="1">
        <v>0.59</v>
      </c>
      <c r="H239">
        <v>4</v>
      </c>
      <c r="I239" s="4">
        <v>242</v>
      </c>
      <c r="J239" t="s">
        <v>2110</v>
      </c>
      <c r="K239" t="s">
        <v>2111</v>
      </c>
      <c r="L239" t="s">
        <v>2112</v>
      </c>
      <c r="M239" t="s">
        <v>2113</v>
      </c>
      <c r="N239" t="s">
        <v>2114</v>
      </c>
      <c r="O239" t="s">
        <v>2115</v>
      </c>
      <c r="P239" t="s">
        <v>2116</v>
      </c>
      <c r="Q239" t="s">
        <v>2117</v>
      </c>
    </row>
    <row r="240" spans="1:17">
      <c r="A240" t="s">
        <v>2118</v>
      </c>
      <c r="B240" t="s">
        <v>2119</v>
      </c>
      <c r="C240" t="s">
        <v>18</v>
      </c>
      <c r="E240">
        <v>254</v>
      </c>
      <c r="F240">
        <v>799</v>
      </c>
      <c r="G240" s="1">
        <v>0.68</v>
      </c>
      <c r="H240">
        <v>4</v>
      </c>
      <c r="I240" s="4">
        <v>2905</v>
      </c>
      <c r="J240" t="s">
        <v>2120</v>
      </c>
      <c r="K240" t="s">
        <v>2121</v>
      </c>
      <c r="L240" t="s">
        <v>2122</v>
      </c>
      <c r="M240" t="s">
        <v>2123</v>
      </c>
      <c r="N240" t="s">
        <v>2124</v>
      </c>
      <c r="O240" t="s">
        <v>2125</v>
      </c>
      <c r="P240" t="s">
        <v>2126</v>
      </c>
      <c r="Q240" t="s">
        <v>2127</v>
      </c>
    </row>
    <row r="241" spans="1:17">
      <c r="A241" t="s">
        <v>2128</v>
      </c>
      <c r="B241" t="s">
        <v>2129</v>
      </c>
      <c r="C241" t="s">
        <v>2130</v>
      </c>
      <c r="E241">
        <v>399</v>
      </c>
      <c r="F241">
        <v>795</v>
      </c>
      <c r="G241" s="1">
        <v>0.5</v>
      </c>
      <c r="H241">
        <v>4.4000000000000004</v>
      </c>
      <c r="I241" s="4">
        <v>12091</v>
      </c>
      <c r="J241" t="s">
        <v>2131</v>
      </c>
      <c r="K241" t="s">
        <v>2132</v>
      </c>
      <c r="L241" t="s">
        <v>2133</v>
      </c>
      <c r="M241" t="s">
        <v>2134</v>
      </c>
      <c r="N241" t="s">
        <v>2135</v>
      </c>
      <c r="O241" t="s">
        <v>2136</v>
      </c>
      <c r="P241" t="s">
        <v>2137</v>
      </c>
      <c r="Q241" t="s">
        <v>2138</v>
      </c>
    </row>
    <row r="242" spans="1:17">
      <c r="A242" t="s">
        <v>2139</v>
      </c>
      <c r="B242" t="s">
        <v>2140</v>
      </c>
      <c r="C242" t="s">
        <v>18</v>
      </c>
      <c r="E242">
        <v>179</v>
      </c>
      <c r="F242">
        <v>399</v>
      </c>
      <c r="G242" s="1">
        <v>0.55000000000000004</v>
      </c>
      <c r="H242">
        <v>4</v>
      </c>
      <c r="I242" s="4">
        <v>1423</v>
      </c>
      <c r="J242" t="s">
        <v>719</v>
      </c>
      <c r="K242" t="s">
        <v>720</v>
      </c>
      <c r="L242" t="s">
        <v>721</v>
      </c>
      <c r="M242" t="s">
        <v>722</v>
      </c>
      <c r="N242" t="s">
        <v>723</v>
      </c>
      <c r="O242" t="s">
        <v>13029</v>
      </c>
      <c r="P242" t="s">
        <v>2141</v>
      </c>
      <c r="Q242" t="s">
        <v>2142</v>
      </c>
    </row>
    <row r="243" spans="1:17">
      <c r="A243" t="s">
        <v>2143</v>
      </c>
      <c r="B243" t="s">
        <v>2144</v>
      </c>
      <c r="C243" t="s">
        <v>18</v>
      </c>
      <c r="E243">
        <v>339</v>
      </c>
      <c r="F243">
        <v>999</v>
      </c>
      <c r="G243" s="1">
        <v>0.66</v>
      </c>
      <c r="H243">
        <v>4.3</v>
      </c>
      <c r="I243" s="4">
        <v>6255</v>
      </c>
      <c r="J243" t="s">
        <v>1445</v>
      </c>
      <c r="K243" t="s">
        <v>1446</v>
      </c>
      <c r="L243" t="s">
        <v>1447</v>
      </c>
      <c r="M243" t="s">
        <v>1448</v>
      </c>
      <c r="N243" t="s">
        <v>1449</v>
      </c>
      <c r="O243" t="s">
        <v>13030</v>
      </c>
      <c r="P243" t="s">
        <v>2145</v>
      </c>
      <c r="Q243" t="s">
        <v>2146</v>
      </c>
    </row>
    <row r="244" spans="1:17">
      <c r="A244" t="s">
        <v>2147</v>
      </c>
      <c r="B244" t="s">
        <v>2148</v>
      </c>
      <c r="C244" t="s">
        <v>643</v>
      </c>
      <c r="E244">
        <v>399</v>
      </c>
      <c r="F244">
        <v>999</v>
      </c>
      <c r="G244" s="1">
        <v>0.6</v>
      </c>
      <c r="H244">
        <v>4</v>
      </c>
      <c r="I244" s="4">
        <v>1236</v>
      </c>
      <c r="J244" t="s">
        <v>2149</v>
      </c>
      <c r="K244" t="s">
        <v>2150</v>
      </c>
      <c r="L244" t="s">
        <v>2151</v>
      </c>
      <c r="M244" t="s">
        <v>2152</v>
      </c>
      <c r="N244" t="s">
        <v>2153</v>
      </c>
      <c r="O244" t="s">
        <v>2154</v>
      </c>
      <c r="P244" t="s">
        <v>2155</v>
      </c>
      <c r="Q244" t="s">
        <v>2156</v>
      </c>
    </row>
    <row r="245" spans="1:17">
      <c r="A245" t="s">
        <v>2157</v>
      </c>
      <c r="B245" t="s">
        <v>2158</v>
      </c>
      <c r="C245" t="s">
        <v>462</v>
      </c>
      <c r="E245">
        <v>199</v>
      </c>
      <c r="F245">
        <v>399</v>
      </c>
      <c r="G245" s="1">
        <v>0.5</v>
      </c>
      <c r="H245">
        <v>4.2</v>
      </c>
      <c r="I245" s="4">
        <v>1335</v>
      </c>
      <c r="J245" t="s">
        <v>2159</v>
      </c>
      <c r="K245" t="s">
        <v>2160</v>
      </c>
      <c r="L245" t="s">
        <v>2161</v>
      </c>
      <c r="M245" t="s">
        <v>2162</v>
      </c>
      <c r="N245" t="s">
        <v>2163</v>
      </c>
      <c r="O245" t="s">
        <v>2164</v>
      </c>
      <c r="P245" t="s">
        <v>2165</v>
      </c>
      <c r="Q245" t="s">
        <v>2166</v>
      </c>
    </row>
    <row r="246" spans="1:17">
      <c r="A246" t="s">
        <v>2167</v>
      </c>
      <c r="B246" t="s">
        <v>2168</v>
      </c>
      <c r="C246" t="s">
        <v>462</v>
      </c>
      <c r="E246">
        <v>349</v>
      </c>
      <c r="F246" s="2">
        <v>1999</v>
      </c>
      <c r="G246" s="1">
        <v>0.83</v>
      </c>
      <c r="H246">
        <v>3.8</v>
      </c>
      <c r="I246" s="4">
        <v>197</v>
      </c>
      <c r="J246" t="s">
        <v>2169</v>
      </c>
      <c r="K246" t="s">
        <v>2170</v>
      </c>
      <c r="L246" t="s">
        <v>2171</v>
      </c>
      <c r="M246" t="s">
        <v>2172</v>
      </c>
      <c r="N246" t="s">
        <v>2173</v>
      </c>
      <c r="O246" t="s">
        <v>2174</v>
      </c>
      <c r="P246" t="s">
        <v>2175</v>
      </c>
      <c r="Q246" t="s">
        <v>2176</v>
      </c>
    </row>
    <row r="247" spans="1:17">
      <c r="A247" t="s">
        <v>2177</v>
      </c>
      <c r="B247" t="s">
        <v>2178</v>
      </c>
      <c r="C247" t="s">
        <v>18</v>
      </c>
      <c r="E247">
        <v>299</v>
      </c>
      <c r="F247">
        <v>798</v>
      </c>
      <c r="G247" s="1">
        <v>0.63</v>
      </c>
      <c r="H247">
        <v>4.4000000000000004</v>
      </c>
      <c r="I247" s="4">
        <v>28791</v>
      </c>
      <c r="J247" t="s">
        <v>2179</v>
      </c>
      <c r="K247" t="s">
        <v>781</v>
      </c>
      <c r="L247" t="s">
        <v>782</v>
      </c>
      <c r="M247" t="s">
        <v>783</v>
      </c>
      <c r="N247" t="s">
        <v>784</v>
      </c>
      <c r="O247" t="s">
        <v>785</v>
      </c>
      <c r="P247" t="s">
        <v>786</v>
      </c>
      <c r="Q247" t="s">
        <v>2180</v>
      </c>
    </row>
    <row r="248" spans="1:17">
      <c r="A248" t="s">
        <v>2181</v>
      </c>
      <c r="B248" t="s">
        <v>2182</v>
      </c>
      <c r="C248" t="s">
        <v>18</v>
      </c>
      <c r="E248">
        <v>89</v>
      </c>
      <c r="F248">
        <v>800</v>
      </c>
      <c r="G248" s="1">
        <v>0.89</v>
      </c>
      <c r="H248">
        <v>3.9</v>
      </c>
      <c r="I248" s="4">
        <v>1075</v>
      </c>
      <c r="J248" t="s">
        <v>2183</v>
      </c>
      <c r="K248" t="s">
        <v>343</v>
      </c>
      <c r="L248" t="s">
        <v>344</v>
      </c>
      <c r="M248" t="s">
        <v>345</v>
      </c>
      <c r="N248" t="s">
        <v>346</v>
      </c>
      <c r="O248" t="s">
        <v>347</v>
      </c>
      <c r="P248" t="s">
        <v>2184</v>
      </c>
      <c r="Q248" t="s">
        <v>2185</v>
      </c>
    </row>
    <row r="249" spans="1:17">
      <c r="A249" t="s">
        <v>2186</v>
      </c>
      <c r="B249" t="s">
        <v>2187</v>
      </c>
      <c r="C249" t="s">
        <v>18</v>
      </c>
      <c r="E249">
        <v>549</v>
      </c>
      <c r="F249">
        <v>995</v>
      </c>
      <c r="G249" s="1">
        <v>0.45</v>
      </c>
      <c r="H249">
        <v>4.2</v>
      </c>
      <c r="I249" s="4">
        <v>29746</v>
      </c>
      <c r="J249" t="s">
        <v>2188</v>
      </c>
      <c r="K249" t="s">
        <v>599</v>
      </c>
      <c r="L249" t="s">
        <v>600</v>
      </c>
      <c r="M249" t="s">
        <v>601</v>
      </c>
      <c r="N249" t="s">
        <v>602</v>
      </c>
      <c r="O249" t="s">
        <v>603</v>
      </c>
      <c r="P249" t="s">
        <v>2189</v>
      </c>
      <c r="Q249" t="s">
        <v>2190</v>
      </c>
    </row>
    <row r="250" spans="1:17">
      <c r="A250" t="s">
        <v>2191</v>
      </c>
      <c r="B250" t="s">
        <v>2192</v>
      </c>
      <c r="C250" t="s">
        <v>18</v>
      </c>
      <c r="E250">
        <v>129</v>
      </c>
      <c r="F250" s="2">
        <v>1000</v>
      </c>
      <c r="G250" s="1">
        <v>0.87</v>
      </c>
      <c r="H250">
        <v>3.9</v>
      </c>
      <c r="I250" s="4">
        <v>295</v>
      </c>
      <c r="J250" t="s">
        <v>2193</v>
      </c>
      <c r="K250" t="s">
        <v>2194</v>
      </c>
      <c r="L250" t="s">
        <v>2195</v>
      </c>
      <c r="M250" t="s">
        <v>2196</v>
      </c>
      <c r="N250" t="s">
        <v>2197</v>
      </c>
      <c r="O250" t="s">
        <v>2198</v>
      </c>
      <c r="P250" t="s">
        <v>2199</v>
      </c>
      <c r="Q250" t="s">
        <v>2200</v>
      </c>
    </row>
    <row r="251" spans="1:17">
      <c r="A251" t="s">
        <v>2201</v>
      </c>
      <c r="B251" t="s">
        <v>2202</v>
      </c>
      <c r="C251" t="s">
        <v>169</v>
      </c>
      <c r="E251" s="2">
        <v>77990</v>
      </c>
      <c r="F251" s="7" t="s">
        <v>13035</v>
      </c>
      <c r="G251" s="1">
        <v>0.44</v>
      </c>
      <c r="H251">
        <v>4.7</v>
      </c>
      <c r="I251" s="4">
        <v>5935</v>
      </c>
      <c r="J251" t="s">
        <v>2203</v>
      </c>
      <c r="K251" t="s">
        <v>2204</v>
      </c>
      <c r="L251" t="s">
        <v>2205</v>
      </c>
      <c r="M251" t="s">
        <v>2206</v>
      </c>
      <c r="N251" t="s">
        <v>2207</v>
      </c>
      <c r="O251" t="s">
        <v>2208</v>
      </c>
      <c r="P251" t="s">
        <v>2209</v>
      </c>
      <c r="Q251" t="s">
        <v>2210</v>
      </c>
    </row>
    <row r="252" spans="1:17">
      <c r="A252" t="s">
        <v>2211</v>
      </c>
      <c r="B252" t="s">
        <v>2212</v>
      </c>
      <c r="C252" t="s">
        <v>462</v>
      </c>
      <c r="E252">
        <v>349</v>
      </c>
      <c r="F252">
        <v>799</v>
      </c>
      <c r="G252" s="1">
        <v>0.56000000000000005</v>
      </c>
      <c r="H252">
        <v>3.6</v>
      </c>
      <c r="I252" s="4">
        <v>323</v>
      </c>
      <c r="J252" t="s">
        <v>2213</v>
      </c>
      <c r="K252" t="s">
        <v>2214</v>
      </c>
      <c r="L252" t="s">
        <v>2215</v>
      </c>
      <c r="M252" t="s">
        <v>2216</v>
      </c>
      <c r="N252" t="s">
        <v>2217</v>
      </c>
      <c r="O252" t="s">
        <v>2218</v>
      </c>
      <c r="P252" t="s">
        <v>2219</v>
      </c>
      <c r="Q252" t="s">
        <v>2220</v>
      </c>
    </row>
    <row r="253" spans="1:17">
      <c r="A253" t="s">
        <v>2221</v>
      </c>
      <c r="B253" t="s">
        <v>2222</v>
      </c>
      <c r="C253" t="s">
        <v>462</v>
      </c>
      <c r="E253">
        <v>499</v>
      </c>
      <c r="F253">
        <v>899</v>
      </c>
      <c r="G253" s="1">
        <v>0.44</v>
      </c>
      <c r="H253">
        <v>3.7</v>
      </c>
      <c r="I253" s="4">
        <v>185</v>
      </c>
      <c r="J253" t="s">
        <v>2223</v>
      </c>
      <c r="K253" t="s">
        <v>2224</v>
      </c>
      <c r="L253" t="s">
        <v>2225</v>
      </c>
      <c r="M253" t="s">
        <v>2226</v>
      </c>
      <c r="N253" t="s">
        <v>2227</v>
      </c>
      <c r="O253" t="s">
        <v>2228</v>
      </c>
      <c r="P253" t="s">
        <v>2229</v>
      </c>
      <c r="Q253" t="s">
        <v>2230</v>
      </c>
    </row>
    <row r="254" spans="1:17">
      <c r="A254" t="s">
        <v>2231</v>
      </c>
      <c r="B254" t="s">
        <v>2232</v>
      </c>
      <c r="C254" t="s">
        <v>18</v>
      </c>
      <c r="E254">
        <v>299</v>
      </c>
      <c r="F254">
        <v>799</v>
      </c>
      <c r="G254" s="1">
        <v>0.63</v>
      </c>
      <c r="H254">
        <v>4.2</v>
      </c>
      <c r="I254" s="4">
        <v>2117</v>
      </c>
      <c r="J254" t="s">
        <v>2233</v>
      </c>
      <c r="K254" t="s">
        <v>2234</v>
      </c>
      <c r="L254" t="s">
        <v>2235</v>
      </c>
      <c r="M254" t="s">
        <v>2236</v>
      </c>
      <c r="N254" t="s">
        <v>2237</v>
      </c>
      <c r="O254" t="s">
        <v>2238</v>
      </c>
      <c r="P254" t="s">
        <v>2239</v>
      </c>
      <c r="Q254" t="s">
        <v>2240</v>
      </c>
    </row>
    <row r="255" spans="1:17">
      <c r="A255" t="s">
        <v>2241</v>
      </c>
      <c r="B255" t="s">
        <v>2242</v>
      </c>
      <c r="C255" t="s">
        <v>18</v>
      </c>
      <c r="E255">
        <v>182</v>
      </c>
      <c r="F255">
        <v>599</v>
      </c>
      <c r="G255" s="1">
        <v>0.7</v>
      </c>
      <c r="H255">
        <v>4</v>
      </c>
      <c r="I255" s="4">
        <v>9378</v>
      </c>
      <c r="J255" t="s">
        <v>2243</v>
      </c>
      <c r="K255" t="s">
        <v>236</v>
      </c>
      <c r="L255" t="s">
        <v>237</v>
      </c>
      <c r="M255" t="s">
        <v>238</v>
      </c>
      <c r="N255" t="s">
        <v>239</v>
      </c>
      <c r="O255" t="s">
        <v>1573</v>
      </c>
      <c r="P255" t="s">
        <v>2244</v>
      </c>
      <c r="Q255" t="s">
        <v>2245</v>
      </c>
    </row>
    <row r="256" spans="1:17">
      <c r="A256" t="s">
        <v>2246</v>
      </c>
      <c r="B256" t="s">
        <v>2247</v>
      </c>
      <c r="C256" t="s">
        <v>643</v>
      </c>
      <c r="E256">
        <v>96</v>
      </c>
      <c r="F256">
        <v>399</v>
      </c>
      <c r="G256" s="1">
        <v>0.76</v>
      </c>
      <c r="H256">
        <v>3.6</v>
      </c>
      <c r="I256" s="4">
        <v>1796</v>
      </c>
      <c r="J256" t="s">
        <v>2248</v>
      </c>
      <c r="K256" t="s">
        <v>2249</v>
      </c>
      <c r="L256" t="s">
        <v>2250</v>
      </c>
      <c r="M256" t="s">
        <v>2251</v>
      </c>
      <c r="N256" t="s">
        <v>2252</v>
      </c>
      <c r="O256" t="s">
        <v>2253</v>
      </c>
      <c r="P256" t="s">
        <v>2254</v>
      </c>
      <c r="Q256" t="s">
        <v>2255</v>
      </c>
    </row>
    <row r="257" spans="1:17">
      <c r="A257" t="s">
        <v>2256</v>
      </c>
      <c r="B257" t="s">
        <v>2257</v>
      </c>
      <c r="C257" t="s">
        <v>169</v>
      </c>
      <c r="E257" s="2">
        <v>54990</v>
      </c>
      <c r="F257" s="2">
        <v>85000</v>
      </c>
      <c r="G257" s="1">
        <v>0.35</v>
      </c>
      <c r="H257">
        <v>4.3</v>
      </c>
      <c r="I257" s="4">
        <v>3587</v>
      </c>
      <c r="J257" t="s">
        <v>987</v>
      </c>
      <c r="K257" t="s">
        <v>988</v>
      </c>
      <c r="L257" t="s">
        <v>989</v>
      </c>
      <c r="M257" t="s">
        <v>990</v>
      </c>
      <c r="N257" t="s">
        <v>991</v>
      </c>
      <c r="O257" t="s">
        <v>992</v>
      </c>
      <c r="P257" t="s">
        <v>2258</v>
      </c>
      <c r="Q257" t="s">
        <v>2259</v>
      </c>
    </row>
    <row r="258" spans="1:17">
      <c r="A258" t="s">
        <v>2260</v>
      </c>
      <c r="B258" t="s">
        <v>2261</v>
      </c>
      <c r="C258" t="s">
        <v>1173</v>
      </c>
      <c r="E258">
        <v>439</v>
      </c>
      <c r="F258">
        <v>758</v>
      </c>
      <c r="G258" s="1">
        <v>0.42</v>
      </c>
      <c r="H258">
        <v>4.2</v>
      </c>
      <c r="I258" s="4">
        <v>4296</v>
      </c>
      <c r="J258" t="s">
        <v>2262</v>
      </c>
      <c r="K258" t="s">
        <v>2263</v>
      </c>
      <c r="L258" t="s">
        <v>2264</v>
      </c>
      <c r="M258" t="s">
        <v>2265</v>
      </c>
      <c r="N258" t="s">
        <v>2266</v>
      </c>
      <c r="O258" t="s">
        <v>2267</v>
      </c>
      <c r="P258" t="s">
        <v>2268</v>
      </c>
      <c r="Q258" t="s">
        <v>2269</v>
      </c>
    </row>
    <row r="259" spans="1:17">
      <c r="A259" t="s">
        <v>2270</v>
      </c>
      <c r="B259" t="s">
        <v>2271</v>
      </c>
      <c r="C259" t="s">
        <v>18</v>
      </c>
      <c r="E259">
        <v>299</v>
      </c>
      <c r="F259">
        <v>999</v>
      </c>
      <c r="G259" s="1">
        <v>0.7</v>
      </c>
      <c r="H259">
        <v>4.3</v>
      </c>
      <c r="I259" s="4">
        <v>2651</v>
      </c>
      <c r="J259" t="s">
        <v>2272</v>
      </c>
      <c r="K259" t="s">
        <v>1543</v>
      </c>
      <c r="L259" t="s">
        <v>1544</v>
      </c>
      <c r="M259" t="s">
        <v>1545</v>
      </c>
      <c r="N259" t="s">
        <v>1546</v>
      </c>
      <c r="O259" t="s">
        <v>1547</v>
      </c>
      <c r="P259" t="s">
        <v>1548</v>
      </c>
      <c r="Q259" t="s">
        <v>2273</v>
      </c>
    </row>
    <row r="260" spans="1:17">
      <c r="A260" t="s">
        <v>2274</v>
      </c>
      <c r="B260" t="s">
        <v>2275</v>
      </c>
      <c r="C260" t="s">
        <v>18</v>
      </c>
      <c r="E260">
        <v>299</v>
      </c>
      <c r="F260">
        <v>799</v>
      </c>
      <c r="G260" s="1">
        <v>0.63</v>
      </c>
      <c r="H260">
        <v>4.2</v>
      </c>
      <c r="I260" s="4">
        <v>94363</v>
      </c>
      <c r="J260" t="s">
        <v>2276</v>
      </c>
      <c r="K260" t="s">
        <v>50</v>
      </c>
      <c r="L260" t="s">
        <v>51</v>
      </c>
      <c r="M260" t="s">
        <v>52</v>
      </c>
      <c r="N260" t="s">
        <v>53</v>
      </c>
      <c r="O260" t="s">
        <v>54</v>
      </c>
      <c r="P260" t="s">
        <v>2277</v>
      </c>
      <c r="Q260" t="s">
        <v>2278</v>
      </c>
    </row>
    <row r="261" spans="1:17">
      <c r="A261" t="s">
        <v>2279</v>
      </c>
      <c r="B261" t="s">
        <v>2280</v>
      </c>
      <c r="C261" t="s">
        <v>18</v>
      </c>
      <c r="E261">
        <v>789</v>
      </c>
      <c r="F261" s="2">
        <v>1999</v>
      </c>
      <c r="G261" s="1">
        <v>0.61</v>
      </c>
      <c r="H261">
        <v>4.2</v>
      </c>
      <c r="I261" s="4">
        <v>34540</v>
      </c>
      <c r="J261" t="s">
        <v>2281</v>
      </c>
      <c r="K261" t="s">
        <v>2282</v>
      </c>
      <c r="L261" t="s">
        <v>2283</v>
      </c>
      <c r="M261" t="s">
        <v>2284</v>
      </c>
      <c r="N261" t="s">
        <v>2285</v>
      </c>
      <c r="O261" t="s">
        <v>2286</v>
      </c>
      <c r="P261" t="s">
        <v>2287</v>
      </c>
      <c r="Q261" t="s">
        <v>2288</v>
      </c>
    </row>
    <row r="262" spans="1:17">
      <c r="A262" t="s">
        <v>2289</v>
      </c>
      <c r="B262" t="s">
        <v>2290</v>
      </c>
      <c r="C262" t="s">
        <v>129</v>
      </c>
      <c r="E262">
        <v>299</v>
      </c>
      <c r="F262">
        <v>700</v>
      </c>
      <c r="G262" s="1">
        <v>0.56999999999999995</v>
      </c>
      <c r="H262">
        <v>4.4000000000000004</v>
      </c>
      <c r="I262" s="4">
        <v>8714</v>
      </c>
      <c r="J262" t="s">
        <v>2291</v>
      </c>
      <c r="K262" t="s">
        <v>2292</v>
      </c>
      <c r="L262" t="s">
        <v>2293</v>
      </c>
      <c r="M262" t="s">
        <v>2294</v>
      </c>
      <c r="N262" t="s">
        <v>2295</v>
      </c>
      <c r="O262" t="s">
        <v>2296</v>
      </c>
      <c r="P262" t="s">
        <v>2297</v>
      </c>
      <c r="Q262" t="s">
        <v>2298</v>
      </c>
    </row>
    <row r="263" spans="1:17">
      <c r="A263" t="s">
        <v>2299</v>
      </c>
      <c r="B263" t="s">
        <v>2300</v>
      </c>
      <c r="C263" t="s">
        <v>18</v>
      </c>
      <c r="E263">
        <v>325</v>
      </c>
      <c r="F263" s="2">
        <v>1099</v>
      </c>
      <c r="G263" s="1">
        <v>0.7</v>
      </c>
      <c r="H263">
        <v>4.2</v>
      </c>
      <c r="I263" s="4">
        <v>10576</v>
      </c>
      <c r="J263" t="s">
        <v>2301</v>
      </c>
      <c r="K263" t="s">
        <v>791</v>
      </c>
      <c r="L263" t="s">
        <v>792</v>
      </c>
      <c r="M263" t="s">
        <v>793</v>
      </c>
      <c r="N263" t="s">
        <v>794</v>
      </c>
      <c r="O263" t="s">
        <v>795</v>
      </c>
      <c r="P263" t="s">
        <v>2302</v>
      </c>
      <c r="Q263" t="s">
        <v>2303</v>
      </c>
    </row>
    <row r="264" spans="1:17">
      <c r="A264" t="s">
        <v>2304</v>
      </c>
      <c r="B264" t="s">
        <v>2305</v>
      </c>
      <c r="C264" t="s">
        <v>18</v>
      </c>
      <c r="E264" s="2">
        <v>1299</v>
      </c>
      <c r="F264" s="2">
        <v>1999</v>
      </c>
      <c r="G264" s="1">
        <v>0.35</v>
      </c>
      <c r="H264">
        <v>4.4000000000000004</v>
      </c>
      <c r="I264" s="4">
        <v>7318</v>
      </c>
      <c r="J264" t="s">
        <v>2306</v>
      </c>
      <c r="K264" t="s">
        <v>1737</v>
      </c>
      <c r="L264" t="s">
        <v>1738</v>
      </c>
      <c r="M264" t="s">
        <v>1739</v>
      </c>
      <c r="N264" t="s">
        <v>1740</v>
      </c>
      <c r="O264" t="s">
        <v>1741</v>
      </c>
      <c r="P264" t="s">
        <v>2307</v>
      </c>
      <c r="Q264" t="s">
        <v>2308</v>
      </c>
    </row>
    <row r="265" spans="1:17">
      <c r="A265" t="s">
        <v>2309</v>
      </c>
      <c r="B265" t="s">
        <v>2310</v>
      </c>
      <c r="C265" t="s">
        <v>462</v>
      </c>
      <c r="E265">
        <v>790</v>
      </c>
      <c r="F265" s="2">
        <v>1999</v>
      </c>
      <c r="G265" s="1">
        <v>0.6</v>
      </c>
      <c r="H265">
        <v>3</v>
      </c>
      <c r="I265" s="4">
        <v>103</v>
      </c>
      <c r="J265" t="s">
        <v>2311</v>
      </c>
      <c r="K265" t="s">
        <v>2312</v>
      </c>
      <c r="L265" t="s">
        <v>2313</v>
      </c>
      <c r="M265" t="s">
        <v>2314</v>
      </c>
      <c r="N265" t="s">
        <v>2315</v>
      </c>
      <c r="O265" t="s">
        <v>2316</v>
      </c>
      <c r="P265" t="s">
        <v>2317</v>
      </c>
      <c r="Q265" t="s">
        <v>2318</v>
      </c>
    </row>
    <row r="266" spans="1:17">
      <c r="A266" t="s">
        <v>2319</v>
      </c>
      <c r="B266" t="s">
        <v>2320</v>
      </c>
      <c r="C266" t="s">
        <v>2321</v>
      </c>
      <c r="E266" s="2">
        <v>4699</v>
      </c>
      <c r="F266" s="2">
        <v>4699</v>
      </c>
      <c r="G266" s="1">
        <v>0</v>
      </c>
      <c r="H266">
        <v>4.5</v>
      </c>
      <c r="I266" s="4">
        <v>224</v>
      </c>
      <c r="J266" t="s">
        <v>2322</v>
      </c>
      <c r="K266" t="s">
        <v>2323</v>
      </c>
      <c r="L266" t="s">
        <v>2324</v>
      </c>
      <c r="M266" t="s">
        <v>2325</v>
      </c>
      <c r="N266" t="s">
        <v>2326</v>
      </c>
      <c r="O266" t="s">
        <v>2327</v>
      </c>
      <c r="P266" t="s">
        <v>2328</v>
      </c>
      <c r="Q266" t="s">
        <v>2329</v>
      </c>
    </row>
    <row r="267" spans="1:17">
      <c r="A267" t="s">
        <v>2330</v>
      </c>
      <c r="B267" t="s">
        <v>2331</v>
      </c>
      <c r="C267" t="s">
        <v>169</v>
      </c>
      <c r="E267" s="2">
        <v>18999</v>
      </c>
      <c r="F267" s="2">
        <v>24990</v>
      </c>
      <c r="G267" s="1">
        <v>0.24</v>
      </c>
      <c r="H267">
        <v>4.3</v>
      </c>
      <c r="I267" s="4">
        <v>4702</v>
      </c>
      <c r="J267" t="s">
        <v>2332</v>
      </c>
      <c r="K267" t="s">
        <v>246</v>
      </c>
      <c r="L267" t="s">
        <v>247</v>
      </c>
      <c r="M267" t="s">
        <v>248</v>
      </c>
      <c r="N267" t="s">
        <v>249</v>
      </c>
      <c r="O267" t="s">
        <v>13024</v>
      </c>
      <c r="P267" t="s">
        <v>2333</v>
      </c>
      <c r="Q267" t="s">
        <v>2334</v>
      </c>
    </row>
    <row r="268" spans="1:17">
      <c r="A268" t="s">
        <v>2335</v>
      </c>
      <c r="B268" t="s">
        <v>2336</v>
      </c>
      <c r="C268" t="s">
        <v>18</v>
      </c>
      <c r="E268">
        <v>199</v>
      </c>
      <c r="F268">
        <v>999</v>
      </c>
      <c r="G268" s="1">
        <v>0.8</v>
      </c>
      <c r="H268">
        <v>4.2</v>
      </c>
      <c r="I268" s="4">
        <v>85</v>
      </c>
      <c r="J268" t="s">
        <v>2337</v>
      </c>
      <c r="K268" t="s">
        <v>2338</v>
      </c>
      <c r="L268" t="s">
        <v>2339</v>
      </c>
      <c r="M268" t="s">
        <v>2340</v>
      </c>
      <c r="N268" t="s">
        <v>2341</v>
      </c>
      <c r="O268" t="s">
        <v>2342</v>
      </c>
      <c r="P268" t="s">
        <v>2343</v>
      </c>
      <c r="Q268" t="s">
        <v>2344</v>
      </c>
    </row>
    <row r="269" spans="1:17">
      <c r="A269" t="s">
        <v>2345</v>
      </c>
      <c r="B269" t="s">
        <v>2346</v>
      </c>
      <c r="C269" t="s">
        <v>129</v>
      </c>
      <c r="E269">
        <v>269</v>
      </c>
      <c r="F269">
        <v>650</v>
      </c>
      <c r="G269" s="1">
        <v>0.59</v>
      </c>
      <c r="H269">
        <v>4.4000000000000004</v>
      </c>
      <c r="I269" s="4">
        <v>35877</v>
      </c>
      <c r="J269" t="s">
        <v>2347</v>
      </c>
      <c r="K269" t="s">
        <v>2348</v>
      </c>
      <c r="L269" t="s">
        <v>2349</v>
      </c>
      <c r="M269" t="s">
        <v>2350</v>
      </c>
      <c r="N269" t="s">
        <v>2351</v>
      </c>
      <c r="O269" t="s">
        <v>2352</v>
      </c>
      <c r="P269" t="s">
        <v>2353</v>
      </c>
      <c r="Q269" t="s">
        <v>2354</v>
      </c>
    </row>
    <row r="270" spans="1:17">
      <c r="A270" t="s">
        <v>2355</v>
      </c>
      <c r="B270" t="s">
        <v>2356</v>
      </c>
      <c r="C270" t="s">
        <v>2357</v>
      </c>
      <c r="E270" s="2">
        <v>1990</v>
      </c>
      <c r="F270" s="2">
        <v>3100</v>
      </c>
      <c r="G270" s="1">
        <v>0.36</v>
      </c>
      <c r="H270">
        <v>4</v>
      </c>
      <c r="I270" s="4">
        <v>897</v>
      </c>
      <c r="J270" t="s">
        <v>2358</v>
      </c>
      <c r="K270" t="s">
        <v>2359</v>
      </c>
      <c r="L270" t="s">
        <v>2360</v>
      </c>
      <c r="M270" t="s">
        <v>2361</v>
      </c>
      <c r="N270" t="s">
        <v>2362</v>
      </c>
      <c r="O270" t="s">
        <v>2363</v>
      </c>
      <c r="P270" t="s">
        <v>2364</v>
      </c>
      <c r="Q270" t="s">
        <v>2365</v>
      </c>
    </row>
    <row r="271" spans="1:17">
      <c r="A271" t="s">
        <v>2366</v>
      </c>
      <c r="B271" t="s">
        <v>2367</v>
      </c>
      <c r="C271" t="s">
        <v>2368</v>
      </c>
      <c r="E271" s="2">
        <v>2299</v>
      </c>
      <c r="F271" s="2">
        <v>3999</v>
      </c>
      <c r="G271" s="1">
        <v>0.43</v>
      </c>
      <c r="H271">
        <v>3.8</v>
      </c>
      <c r="I271" s="4">
        <v>282</v>
      </c>
      <c r="J271" t="s">
        <v>2369</v>
      </c>
      <c r="K271" t="s">
        <v>2370</v>
      </c>
      <c r="L271" t="s">
        <v>2371</v>
      </c>
      <c r="M271" t="s">
        <v>2372</v>
      </c>
      <c r="N271" t="s">
        <v>2373</v>
      </c>
      <c r="O271" t="s">
        <v>2374</v>
      </c>
      <c r="P271" t="s">
        <v>2375</v>
      </c>
      <c r="Q271" t="s">
        <v>2376</v>
      </c>
    </row>
    <row r="272" spans="1:17">
      <c r="A272" t="s">
        <v>2377</v>
      </c>
      <c r="B272" t="s">
        <v>2378</v>
      </c>
      <c r="C272" t="s">
        <v>169</v>
      </c>
      <c r="E272" s="2">
        <v>35999</v>
      </c>
      <c r="F272" s="2">
        <v>49990</v>
      </c>
      <c r="G272" s="1">
        <v>0.28000000000000003</v>
      </c>
      <c r="H272">
        <v>4.3</v>
      </c>
      <c r="I272" s="4">
        <v>1611</v>
      </c>
      <c r="J272" t="s">
        <v>2379</v>
      </c>
      <c r="K272" t="s">
        <v>1504</v>
      </c>
      <c r="L272" t="s">
        <v>1505</v>
      </c>
      <c r="M272" t="s">
        <v>1506</v>
      </c>
      <c r="N272" t="s">
        <v>1507</v>
      </c>
      <c r="O272" t="s">
        <v>1508</v>
      </c>
      <c r="P272" t="s">
        <v>2380</v>
      </c>
      <c r="Q272" t="s">
        <v>2381</v>
      </c>
    </row>
    <row r="273" spans="1:17">
      <c r="A273" t="s">
        <v>2382</v>
      </c>
      <c r="B273" t="s">
        <v>2383</v>
      </c>
      <c r="C273" t="s">
        <v>462</v>
      </c>
      <c r="E273">
        <v>349</v>
      </c>
      <c r="F273">
        <v>999</v>
      </c>
      <c r="G273" s="1">
        <v>0.65</v>
      </c>
      <c r="H273">
        <v>4.2</v>
      </c>
      <c r="I273" s="4">
        <v>513</v>
      </c>
      <c r="J273" t="s">
        <v>2384</v>
      </c>
      <c r="K273" t="s">
        <v>2385</v>
      </c>
      <c r="L273" t="s">
        <v>2386</v>
      </c>
      <c r="M273" t="s">
        <v>2387</v>
      </c>
      <c r="N273" t="s">
        <v>2388</v>
      </c>
      <c r="O273" t="s">
        <v>2389</v>
      </c>
      <c r="P273" t="s">
        <v>2390</v>
      </c>
      <c r="Q273" t="s">
        <v>2391</v>
      </c>
    </row>
    <row r="274" spans="1:17">
      <c r="A274" t="s">
        <v>2392</v>
      </c>
      <c r="B274" t="s">
        <v>2393</v>
      </c>
      <c r="C274" t="s">
        <v>18</v>
      </c>
      <c r="E274">
        <v>719</v>
      </c>
      <c r="F274" s="2">
        <v>1499</v>
      </c>
      <c r="G274" s="1">
        <v>0.52</v>
      </c>
      <c r="H274">
        <v>4.0999999999999996</v>
      </c>
      <c r="I274" s="4">
        <v>1045</v>
      </c>
      <c r="J274" t="s">
        <v>2394</v>
      </c>
      <c r="K274" t="s">
        <v>910</v>
      </c>
      <c r="L274" t="s">
        <v>911</v>
      </c>
      <c r="M274" t="s">
        <v>912</v>
      </c>
      <c r="N274" t="s">
        <v>913</v>
      </c>
      <c r="O274" t="s">
        <v>914</v>
      </c>
      <c r="P274" t="s">
        <v>2395</v>
      </c>
      <c r="Q274" t="s">
        <v>2396</v>
      </c>
    </row>
    <row r="275" spans="1:17">
      <c r="A275" t="s">
        <v>2397</v>
      </c>
      <c r="B275" t="s">
        <v>2398</v>
      </c>
      <c r="C275" t="s">
        <v>169</v>
      </c>
      <c r="E275" s="2">
        <v>8999</v>
      </c>
      <c r="F275" s="2">
        <v>18999</v>
      </c>
      <c r="G275" s="1">
        <v>0.53</v>
      </c>
      <c r="H275">
        <v>4</v>
      </c>
      <c r="I275" s="4">
        <v>6347</v>
      </c>
      <c r="J275" t="s">
        <v>2399</v>
      </c>
      <c r="K275" t="s">
        <v>2400</v>
      </c>
      <c r="L275" t="s">
        <v>2401</v>
      </c>
      <c r="M275" t="s">
        <v>2402</v>
      </c>
      <c r="N275" t="s">
        <v>2403</v>
      </c>
      <c r="O275" t="s">
        <v>2404</v>
      </c>
      <c r="P275" t="s">
        <v>2405</v>
      </c>
      <c r="Q275" t="s">
        <v>2406</v>
      </c>
    </row>
    <row r="276" spans="1:17">
      <c r="A276" t="s">
        <v>2407</v>
      </c>
      <c r="B276" t="s">
        <v>2408</v>
      </c>
      <c r="C276" t="s">
        <v>1985</v>
      </c>
      <c r="E276">
        <v>917</v>
      </c>
      <c r="F276" s="2">
        <v>2299</v>
      </c>
      <c r="G276" s="1">
        <v>0.6</v>
      </c>
      <c r="H276">
        <v>4.2</v>
      </c>
      <c r="I276" s="4">
        <v>3300</v>
      </c>
      <c r="J276" t="s">
        <v>2409</v>
      </c>
      <c r="K276" t="s">
        <v>2410</v>
      </c>
      <c r="L276" t="s">
        <v>2411</v>
      </c>
      <c r="M276" t="s">
        <v>2412</v>
      </c>
      <c r="N276" t="s">
        <v>2413</v>
      </c>
      <c r="O276" t="s">
        <v>2414</v>
      </c>
      <c r="P276" t="s">
        <v>2415</v>
      </c>
      <c r="Q276" t="s">
        <v>2416</v>
      </c>
    </row>
    <row r="277" spans="1:17">
      <c r="A277" t="s">
        <v>2417</v>
      </c>
      <c r="B277" t="s">
        <v>2418</v>
      </c>
      <c r="C277" t="s">
        <v>462</v>
      </c>
      <c r="E277">
        <v>399</v>
      </c>
      <c r="F277">
        <v>999</v>
      </c>
      <c r="G277" s="1">
        <v>0.6</v>
      </c>
      <c r="H277">
        <v>3.3</v>
      </c>
      <c r="I277" s="4">
        <v>23</v>
      </c>
      <c r="J277" t="s">
        <v>2419</v>
      </c>
      <c r="K277" t="s">
        <v>2420</v>
      </c>
      <c r="L277" t="s">
        <v>2421</v>
      </c>
      <c r="M277" t="s">
        <v>2422</v>
      </c>
      <c r="N277" t="s">
        <v>2423</v>
      </c>
      <c r="O277" t="s">
        <v>2424</v>
      </c>
      <c r="P277" t="s">
        <v>2425</v>
      </c>
      <c r="Q277" t="s">
        <v>2426</v>
      </c>
    </row>
    <row r="278" spans="1:17">
      <c r="A278" t="s">
        <v>2427</v>
      </c>
      <c r="B278" t="s">
        <v>2428</v>
      </c>
      <c r="C278" t="s">
        <v>169</v>
      </c>
      <c r="E278" s="2">
        <v>45999</v>
      </c>
      <c r="F278" s="2">
        <v>69900</v>
      </c>
      <c r="G278" s="1">
        <v>0.34</v>
      </c>
      <c r="H278">
        <v>4.3</v>
      </c>
      <c r="I278" s="4">
        <v>7109</v>
      </c>
      <c r="J278" t="s">
        <v>2429</v>
      </c>
      <c r="K278" t="s">
        <v>579</v>
      </c>
      <c r="L278" t="s">
        <v>580</v>
      </c>
      <c r="M278" t="s">
        <v>581</v>
      </c>
      <c r="N278" t="s">
        <v>582</v>
      </c>
      <c r="O278" t="s">
        <v>583</v>
      </c>
      <c r="P278" t="s">
        <v>2430</v>
      </c>
      <c r="Q278" t="s">
        <v>2431</v>
      </c>
    </row>
    <row r="279" spans="1:17">
      <c r="A279" t="s">
        <v>2432</v>
      </c>
      <c r="B279" t="s">
        <v>2433</v>
      </c>
      <c r="C279" t="s">
        <v>18</v>
      </c>
      <c r="E279">
        <v>119</v>
      </c>
      <c r="F279">
        <v>299</v>
      </c>
      <c r="G279" s="1">
        <v>0.6</v>
      </c>
      <c r="H279">
        <v>3.8</v>
      </c>
      <c r="I279" s="4">
        <v>51</v>
      </c>
      <c r="J279" t="s">
        <v>2434</v>
      </c>
      <c r="K279" t="s">
        <v>2435</v>
      </c>
      <c r="L279" t="s">
        <v>2436</v>
      </c>
      <c r="M279" t="s">
        <v>2437</v>
      </c>
      <c r="N279" t="s">
        <v>2438</v>
      </c>
      <c r="O279" t="s">
        <v>2439</v>
      </c>
      <c r="P279" t="s">
        <v>2440</v>
      </c>
      <c r="Q279" t="s">
        <v>2441</v>
      </c>
    </row>
    <row r="280" spans="1:17">
      <c r="A280" t="s">
        <v>2442</v>
      </c>
      <c r="B280" t="s">
        <v>2443</v>
      </c>
      <c r="C280" t="s">
        <v>169</v>
      </c>
      <c r="E280" s="2">
        <v>21999</v>
      </c>
      <c r="F280" s="2">
        <v>29999</v>
      </c>
      <c r="G280" s="1">
        <v>0.27</v>
      </c>
      <c r="H280">
        <v>4.2</v>
      </c>
      <c r="I280" s="4">
        <v>32840</v>
      </c>
      <c r="J280" t="s">
        <v>2444</v>
      </c>
      <c r="K280" t="s">
        <v>171</v>
      </c>
      <c r="L280" t="s">
        <v>172</v>
      </c>
      <c r="M280" t="s">
        <v>173</v>
      </c>
      <c r="N280" t="s">
        <v>174</v>
      </c>
      <c r="O280" t="s">
        <v>948</v>
      </c>
      <c r="P280" t="s">
        <v>2445</v>
      </c>
      <c r="Q280" t="s">
        <v>2446</v>
      </c>
    </row>
    <row r="281" spans="1:17">
      <c r="A281" t="s">
        <v>2447</v>
      </c>
      <c r="B281" t="s">
        <v>2448</v>
      </c>
      <c r="C281" t="s">
        <v>462</v>
      </c>
      <c r="E281">
        <v>299</v>
      </c>
      <c r="F281">
        <v>599</v>
      </c>
      <c r="G281" s="1">
        <v>0.5</v>
      </c>
      <c r="H281">
        <v>3.7</v>
      </c>
      <c r="I281" s="4">
        <v>708</v>
      </c>
      <c r="J281" t="s">
        <v>2449</v>
      </c>
      <c r="K281" t="s">
        <v>2450</v>
      </c>
      <c r="L281" t="s">
        <v>2451</v>
      </c>
      <c r="M281" t="s">
        <v>2452</v>
      </c>
      <c r="N281" t="s">
        <v>2453</v>
      </c>
      <c r="O281" t="s">
        <v>2454</v>
      </c>
      <c r="P281" t="s">
        <v>2455</v>
      </c>
      <c r="Q281" t="s">
        <v>2456</v>
      </c>
    </row>
    <row r="282" spans="1:17">
      <c r="A282" t="s">
        <v>2457</v>
      </c>
      <c r="B282" t="s">
        <v>2458</v>
      </c>
      <c r="C282" t="s">
        <v>169</v>
      </c>
      <c r="E282" s="2">
        <v>21990</v>
      </c>
      <c r="F282" s="2">
        <v>34990</v>
      </c>
      <c r="G282" s="1">
        <v>0.37</v>
      </c>
      <c r="H282">
        <v>4.3</v>
      </c>
      <c r="I282" s="4">
        <v>1657</v>
      </c>
      <c r="J282" t="s">
        <v>2459</v>
      </c>
      <c r="K282" t="s">
        <v>2460</v>
      </c>
      <c r="L282" t="s">
        <v>2461</v>
      </c>
      <c r="M282" t="s">
        <v>2462</v>
      </c>
      <c r="N282" t="s">
        <v>2463</v>
      </c>
      <c r="O282" t="s">
        <v>2464</v>
      </c>
      <c r="P282" t="s">
        <v>2465</v>
      </c>
      <c r="Q282" t="s">
        <v>2466</v>
      </c>
    </row>
    <row r="283" spans="1:17">
      <c r="A283" t="s">
        <v>2467</v>
      </c>
      <c r="B283" t="s">
        <v>2468</v>
      </c>
      <c r="C283" t="s">
        <v>18</v>
      </c>
      <c r="E283">
        <v>417.44</v>
      </c>
      <c r="F283">
        <v>670</v>
      </c>
      <c r="G283" s="1">
        <v>0.38</v>
      </c>
      <c r="H283">
        <v>3.9</v>
      </c>
      <c r="I283" s="4">
        <v>523</v>
      </c>
      <c r="J283" t="s">
        <v>2469</v>
      </c>
      <c r="K283" t="s">
        <v>2470</v>
      </c>
      <c r="L283" t="s">
        <v>2471</v>
      </c>
      <c r="M283" t="s">
        <v>2472</v>
      </c>
      <c r="N283" t="s">
        <v>2473</v>
      </c>
      <c r="O283" t="s">
        <v>2474</v>
      </c>
      <c r="P283" t="s">
        <v>2475</v>
      </c>
      <c r="Q283" t="s">
        <v>2476</v>
      </c>
    </row>
    <row r="284" spans="1:17">
      <c r="A284" t="s">
        <v>2477</v>
      </c>
      <c r="B284" t="s">
        <v>2478</v>
      </c>
      <c r="C284" t="s">
        <v>18</v>
      </c>
      <c r="E284">
        <v>199</v>
      </c>
      <c r="F284">
        <v>999</v>
      </c>
      <c r="G284" s="1">
        <v>0.8</v>
      </c>
      <c r="H284">
        <v>3</v>
      </c>
      <c r="I284" s="6"/>
      <c r="J284" t="s">
        <v>2479</v>
      </c>
      <c r="K284" t="s">
        <v>2480</v>
      </c>
      <c r="L284" t="s">
        <v>2481</v>
      </c>
      <c r="M284" t="s">
        <v>2482</v>
      </c>
      <c r="N284" t="s">
        <v>2483</v>
      </c>
      <c r="O284" t="s">
        <v>2484</v>
      </c>
      <c r="P284" t="s">
        <v>2485</v>
      </c>
      <c r="Q284" t="s">
        <v>2486</v>
      </c>
    </row>
    <row r="285" spans="1:17">
      <c r="A285" t="s">
        <v>2487</v>
      </c>
      <c r="B285" t="s">
        <v>2488</v>
      </c>
      <c r="C285" t="s">
        <v>169</v>
      </c>
      <c r="E285" s="2">
        <v>47990</v>
      </c>
      <c r="F285" s="2">
        <v>79990</v>
      </c>
      <c r="G285" s="1">
        <v>0.4</v>
      </c>
      <c r="H285">
        <v>4.3</v>
      </c>
      <c r="I285" s="4">
        <v>1376</v>
      </c>
      <c r="J285" t="s">
        <v>1224</v>
      </c>
      <c r="K285" t="s">
        <v>1225</v>
      </c>
      <c r="L285" t="s">
        <v>1226</v>
      </c>
      <c r="M285" t="s">
        <v>1227</v>
      </c>
      <c r="N285" t="s">
        <v>1228</v>
      </c>
      <c r="O285" t="s">
        <v>1229</v>
      </c>
      <c r="P285" t="s">
        <v>2489</v>
      </c>
      <c r="Q285" t="s">
        <v>2490</v>
      </c>
    </row>
    <row r="286" spans="1:17">
      <c r="A286" t="s">
        <v>2491</v>
      </c>
      <c r="B286" t="s">
        <v>2492</v>
      </c>
      <c r="C286" t="s">
        <v>462</v>
      </c>
      <c r="E286">
        <v>215</v>
      </c>
      <c r="F286">
        <v>499</v>
      </c>
      <c r="G286" s="1">
        <v>0.56999999999999995</v>
      </c>
      <c r="H286">
        <v>3.5</v>
      </c>
      <c r="I286" s="4">
        <v>121</v>
      </c>
      <c r="J286" t="s">
        <v>2493</v>
      </c>
      <c r="K286" t="s">
        <v>2494</v>
      </c>
      <c r="L286" t="s">
        <v>2495</v>
      </c>
      <c r="M286" t="s">
        <v>2496</v>
      </c>
      <c r="N286" t="s">
        <v>2497</v>
      </c>
      <c r="O286" t="s">
        <v>2498</v>
      </c>
      <c r="P286" t="s">
        <v>2499</v>
      </c>
      <c r="Q286" t="s">
        <v>2500</v>
      </c>
    </row>
    <row r="287" spans="1:17">
      <c r="A287" t="s">
        <v>2501</v>
      </c>
      <c r="B287" t="s">
        <v>2502</v>
      </c>
      <c r="C287" t="s">
        <v>18</v>
      </c>
      <c r="E287">
        <v>99</v>
      </c>
      <c r="F287">
        <v>800</v>
      </c>
      <c r="G287" s="1">
        <v>0.88</v>
      </c>
      <c r="H287">
        <v>3.9</v>
      </c>
      <c r="I287" s="4">
        <v>1075</v>
      </c>
      <c r="J287" t="s">
        <v>997</v>
      </c>
      <c r="K287" t="s">
        <v>343</v>
      </c>
      <c r="L287" t="s">
        <v>344</v>
      </c>
      <c r="M287" t="s">
        <v>345</v>
      </c>
      <c r="N287" t="s">
        <v>346</v>
      </c>
      <c r="O287" t="s">
        <v>2503</v>
      </c>
      <c r="P287" t="s">
        <v>2504</v>
      </c>
      <c r="Q287" t="s">
        <v>2505</v>
      </c>
    </row>
    <row r="288" spans="1:17">
      <c r="A288" t="s">
        <v>2506</v>
      </c>
      <c r="B288" t="s">
        <v>2507</v>
      </c>
      <c r="C288" t="s">
        <v>169</v>
      </c>
      <c r="E288" s="2">
        <v>18999</v>
      </c>
      <c r="F288" s="2">
        <v>35000</v>
      </c>
      <c r="G288" s="1">
        <v>0.46</v>
      </c>
      <c r="H288">
        <v>4</v>
      </c>
      <c r="I288" s="4">
        <v>1001</v>
      </c>
      <c r="J288" t="s">
        <v>2508</v>
      </c>
      <c r="K288" t="s">
        <v>2509</v>
      </c>
      <c r="L288" t="s">
        <v>2510</v>
      </c>
      <c r="M288" t="s">
        <v>2511</v>
      </c>
      <c r="N288" t="s">
        <v>2512</v>
      </c>
      <c r="O288" t="s">
        <v>2513</v>
      </c>
      <c r="P288" t="s">
        <v>2514</v>
      </c>
      <c r="Q288" t="s">
        <v>2515</v>
      </c>
    </row>
    <row r="289" spans="1:17">
      <c r="A289" t="s">
        <v>2516</v>
      </c>
      <c r="B289" t="s">
        <v>2517</v>
      </c>
      <c r="C289" t="s">
        <v>18</v>
      </c>
      <c r="E289">
        <v>249</v>
      </c>
      <c r="F289">
        <v>999</v>
      </c>
      <c r="G289" s="1">
        <v>0.75</v>
      </c>
      <c r="H289">
        <v>4.3</v>
      </c>
      <c r="I289" s="4">
        <v>112</v>
      </c>
      <c r="J289" t="s">
        <v>2518</v>
      </c>
      <c r="K289" t="s">
        <v>2519</v>
      </c>
      <c r="L289" t="s">
        <v>2520</v>
      </c>
      <c r="M289" t="s">
        <v>2521</v>
      </c>
      <c r="N289" t="s">
        <v>2522</v>
      </c>
      <c r="O289" t="s">
        <v>2523</v>
      </c>
      <c r="P289" t="s">
        <v>2524</v>
      </c>
      <c r="Q289" t="s">
        <v>2525</v>
      </c>
    </row>
    <row r="290" spans="1:17">
      <c r="A290" t="s">
        <v>2526</v>
      </c>
      <c r="B290" t="s">
        <v>2527</v>
      </c>
      <c r="C290" t="s">
        <v>508</v>
      </c>
      <c r="E290" s="2">
        <v>7999</v>
      </c>
      <c r="F290" s="2">
        <v>15999</v>
      </c>
      <c r="G290" s="1">
        <v>0.5</v>
      </c>
      <c r="H290">
        <v>3.8</v>
      </c>
      <c r="I290" s="4">
        <v>3022</v>
      </c>
      <c r="J290" t="s">
        <v>2528</v>
      </c>
      <c r="K290" t="s">
        <v>2529</v>
      </c>
      <c r="L290" t="s">
        <v>2530</v>
      </c>
      <c r="M290" t="s">
        <v>2531</v>
      </c>
      <c r="N290" t="s">
        <v>2532</v>
      </c>
      <c r="O290" t="s">
        <v>2533</v>
      </c>
      <c r="P290" t="s">
        <v>2534</v>
      </c>
      <c r="Q290" t="s">
        <v>2535</v>
      </c>
    </row>
    <row r="291" spans="1:17">
      <c r="A291" t="s">
        <v>2536</v>
      </c>
      <c r="B291" t="s">
        <v>2537</v>
      </c>
      <c r="C291" t="s">
        <v>18</v>
      </c>
      <c r="E291">
        <v>649</v>
      </c>
      <c r="F291" s="2">
        <v>1600</v>
      </c>
      <c r="G291" s="1">
        <v>0.59</v>
      </c>
      <c r="H291">
        <v>4.3</v>
      </c>
      <c r="I291" s="4">
        <v>5451</v>
      </c>
      <c r="J291" t="s">
        <v>2538</v>
      </c>
      <c r="K291" t="s">
        <v>1634</v>
      </c>
      <c r="L291" t="s">
        <v>1635</v>
      </c>
      <c r="M291" t="s">
        <v>1636</v>
      </c>
      <c r="N291" t="s">
        <v>1637</v>
      </c>
      <c r="O291" t="s">
        <v>1638</v>
      </c>
      <c r="P291" t="s">
        <v>2539</v>
      </c>
      <c r="Q291" t="s">
        <v>2540</v>
      </c>
    </row>
    <row r="292" spans="1:17">
      <c r="A292" t="s">
        <v>2541</v>
      </c>
      <c r="B292" t="s">
        <v>747</v>
      </c>
      <c r="C292" t="s">
        <v>462</v>
      </c>
      <c r="E292" s="2">
        <v>1289</v>
      </c>
      <c r="F292" s="2">
        <v>2499</v>
      </c>
      <c r="G292" s="1">
        <v>0.48</v>
      </c>
      <c r="H292">
        <v>3.3</v>
      </c>
      <c r="I292" s="4">
        <v>73</v>
      </c>
      <c r="J292" t="s">
        <v>2542</v>
      </c>
      <c r="K292" t="s">
        <v>2543</v>
      </c>
      <c r="L292" t="s">
        <v>2544</v>
      </c>
      <c r="M292" t="s">
        <v>2545</v>
      </c>
      <c r="N292" t="s">
        <v>2546</v>
      </c>
      <c r="O292" t="s">
        <v>2547</v>
      </c>
      <c r="P292" t="s">
        <v>2548</v>
      </c>
      <c r="Q292" t="s">
        <v>2549</v>
      </c>
    </row>
    <row r="293" spans="1:17">
      <c r="A293" t="s">
        <v>2550</v>
      </c>
      <c r="B293" t="s">
        <v>2551</v>
      </c>
      <c r="C293" t="s">
        <v>129</v>
      </c>
      <c r="E293">
        <v>609</v>
      </c>
      <c r="F293" s="2">
        <v>1500</v>
      </c>
      <c r="G293" s="1">
        <v>0.59</v>
      </c>
      <c r="H293">
        <v>4.5</v>
      </c>
      <c r="I293" s="4">
        <v>1029</v>
      </c>
      <c r="J293" t="s">
        <v>2552</v>
      </c>
      <c r="K293" t="s">
        <v>2553</v>
      </c>
      <c r="L293" t="s">
        <v>2554</v>
      </c>
      <c r="M293" t="s">
        <v>2555</v>
      </c>
      <c r="N293" t="s">
        <v>2556</v>
      </c>
      <c r="O293" t="s">
        <v>2557</v>
      </c>
      <c r="P293" t="s">
        <v>2558</v>
      </c>
      <c r="Q293" t="s">
        <v>2559</v>
      </c>
    </row>
    <row r="294" spans="1:17">
      <c r="A294" t="s">
        <v>2560</v>
      </c>
      <c r="B294" t="s">
        <v>2561</v>
      </c>
      <c r="C294" t="s">
        <v>169</v>
      </c>
      <c r="E294" s="2">
        <v>32990</v>
      </c>
      <c r="F294" s="2">
        <v>54990</v>
      </c>
      <c r="G294" s="1">
        <v>0.4</v>
      </c>
      <c r="H294">
        <v>4.0999999999999996</v>
      </c>
      <c r="I294" s="4">
        <v>1555</v>
      </c>
      <c r="J294" t="s">
        <v>2562</v>
      </c>
      <c r="K294" t="s">
        <v>2563</v>
      </c>
      <c r="L294" t="s">
        <v>2564</v>
      </c>
      <c r="M294" t="s">
        <v>2565</v>
      </c>
      <c r="N294" t="s">
        <v>2566</v>
      </c>
      <c r="O294" t="s">
        <v>2567</v>
      </c>
      <c r="P294" t="s">
        <v>2568</v>
      </c>
      <c r="Q294" t="s">
        <v>2569</v>
      </c>
    </row>
    <row r="295" spans="1:17">
      <c r="A295" t="s">
        <v>2570</v>
      </c>
      <c r="B295" t="s">
        <v>2571</v>
      </c>
      <c r="C295" t="s">
        <v>129</v>
      </c>
      <c r="E295">
        <v>599</v>
      </c>
      <c r="F295" s="2">
        <v>1999</v>
      </c>
      <c r="G295" s="1">
        <v>0.7</v>
      </c>
      <c r="H295">
        <v>4.2</v>
      </c>
      <c r="I295" s="4">
        <v>47</v>
      </c>
      <c r="J295" t="s">
        <v>2572</v>
      </c>
      <c r="K295" t="s">
        <v>2573</v>
      </c>
      <c r="L295" t="s">
        <v>2574</v>
      </c>
      <c r="M295" t="s">
        <v>2575</v>
      </c>
      <c r="N295" t="s">
        <v>2576</v>
      </c>
      <c r="O295" t="s">
        <v>2577</v>
      </c>
      <c r="P295" t="s">
        <v>2578</v>
      </c>
      <c r="Q295" t="s">
        <v>2579</v>
      </c>
    </row>
    <row r="296" spans="1:17">
      <c r="A296" t="s">
        <v>2580</v>
      </c>
      <c r="B296" t="s">
        <v>2581</v>
      </c>
      <c r="C296" t="s">
        <v>18</v>
      </c>
      <c r="E296">
        <v>349</v>
      </c>
      <c r="F296">
        <v>899</v>
      </c>
      <c r="G296" s="1">
        <v>0.61</v>
      </c>
      <c r="H296">
        <v>4.0999999999999996</v>
      </c>
      <c r="I296" s="4">
        <v>14896</v>
      </c>
      <c r="J296" t="s">
        <v>2582</v>
      </c>
      <c r="K296" t="s">
        <v>2583</v>
      </c>
      <c r="L296" t="s">
        <v>2584</v>
      </c>
      <c r="M296" t="s">
        <v>2585</v>
      </c>
      <c r="N296" t="s">
        <v>2586</v>
      </c>
      <c r="O296" t="s">
        <v>2587</v>
      </c>
      <c r="P296" t="s">
        <v>2588</v>
      </c>
      <c r="Q296" t="s">
        <v>2589</v>
      </c>
    </row>
    <row r="297" spans="1:17">
      <c r="A297" t="s">
        <v>2590</v>
      </c>
      <c r="B297" t="s">
        <v>2591</v>
      </c>
      <c r="C297" t="s">
        <v>169</v>
      </c>
      <c r="E297" s="2">
        <v>29999</v>
      </c>
      <c r="F297" s="2">
        <v>50999</v>
      </c>
      <c r="G297" s="1">
        <v>0.41</v>
      </c>
      <c r="H297">
        <v>4.4000000000000004</v>
      </c>
      <c r="I297" s="4">
        <v>1712</v>
      </c>
      <c r="J297" t="s">
        <v>2592</v>
      </c>
      <c r="K297" t="s">
        <v>2593</v>
      </c>
      <c r="L297" t="s">
        <v>2594</v>
      </c>
      <c r="M297" t="s">
        <v>2595</v>
      </c>
      <c r="N297" t="s">
        <v>2596</v>
      </c>
      <c r="O297" t="s">
        <v>2597</v>
      </c>
      <c r="P297" t="s">
        <v>2598</v>
      </c>
      <c r="Q297" t="s">
        <v>2599</v>
      </c>
    </row>
    <row r="298" spans="1:17">
      <c r="A298" t="s">
        <v>2600</v>
      </c>
      <c r="B298" t="s">
        <v>2158</v>
      </c>
      <c r="C298" t="s">
        <v>462</v>
      </c>
      <c r="E298">
        <v>199</v>
      </c>
      <c r="F298">
        <v>399</v>
      </c>
      <c r="G298" s="1">
        <v>0.5</v>
      </c>
      <c r="H298">
        <v>4.2</v>
      </c>
      <c r="I298" s="4">
        <v>1335</v>
      </c>
      <c r="J298" t="s">
        <v>2159</v>
      </c>
      <c r="K298" t="s">
        <v>2160</v>
      </c>
      <c r="L298" t="s">
        <v>2161</v>
      </c>
      <c r="M298" t="s">
        <v>2162</v>
      </c>
      <c r="N298" t="s">
        <v>2163</v>
      </c>
      <c r="O298" t="s">
        <v>2164</v>
      </c>
      <c r="P298" t="s">
        <v>2165</v>
      </c>
      <c r="Q298" t="s">
        <v>2601</v>
      </c>
    </row>
    <row r="299" spans="1:17">
      <c r="A299" t="s">
        <v>2602</v>
      </c>
      <c r="B299" t="s">
        <v>2603</v>
      </c>
      <c r="C299" t="s">
        <v>462</v>
      </c>
      <c r="E299">
        <v>349</v>
      </c>
      <c r="F299">
        <v>699</v>
      </c>
      <c r="G299" s="1">
        <v>0.5</v>
      </c>
      <c r="H299">
        <v>3.9</v>
      </c>
      <c r="I299" s="4">
        <v>214</v>
      </c>
      <c r="J299" t="s">
        <v>2604</v>
      </c>
      <c r="K299" t="s">
        <v>2605</v>
      </c>
      <c r="L299" t="s">
        <v>2606</v>
      </c>
      <c r="M299" t="s">
        <v>2607</v>
      </c>
      <c r="N299" t="s">
        <v>2608</v>
      </c>
      <c r="O299" t="s">
        <v>2609</v>
      </c>
      <c r="P299" t="s">
        <v>2610</v>
      </c>
      <c r="Q299" t="s">
        <v>2611</v>
      </c>
    </row>
    <row r="300" spans="1:17">
      <c r="A300" t="s">
        <v>2612</v>
      </c>
      <c r="B300" t="s">
        <v>2613</v>
      </c>
      <c r="C300" t="s">
        <v>643</v>
      </c>
      <c r="E300" s="2">
        <v>1850</v>
      </c>
      <c r="F300" s="2">
        <v>4500</v>
      </c>
      <c r="G300" s="1">
        <v>0.59</v>
      </c>
      <c r="H300">
        <v>4</v>
      </c>
      <c r="I300" s="4">
        <v>184</v>
      </c>
      <c r="J300" t="s">
        <v>2614</v>
      </c>
      <c r="K300" t="s">
        <v>2615</v>
      </c>
      <c r="L300" t="s">
        <v>2616</v>
      </c>
      <c r="M300" t="s">
        <v>2617</v>
      </c>
      <c r="N300" t="s">
        <v>2618</v>
      </c>
      <c r="O300" t="s">
        <v>2619</v>
      </c>
      <c r="P300" t="s">
        <v>2620</v>
      </c>
      <c r="Q300" t="s">
        <v>2621</v>
      </c>
    </row>
    <row r="301" spans="1:17">
      <c r="A301" t="s">
        <v>2622</v>
      </c>
      <c r="B301" t="s">
        <v>2623</v>
      </c>
      <c r="C301" t="s">
        <v>1404</v>
      </c>
      <c r="E301" s="2">
        <v>13990</v>
      </c>
      <c r="F301" s="2">
        <v>28900</v>
      </c>
      <c r="G301" s="1">
        <v>0.52</v>
      </c>
      <c r="H301">
        <v>4.5</v>
      </c>
      <c r="I301" s="4">
        <v>7</v>
      </c>
      <c r="J301" t="s">
        <v>2624</v>
      </c>
      <c r="K301" t="s">
        <v>2625</v>
      </c>
      <c r="L301" t="s">
        <v>2626</v>
      </c>
      <c r="M301" t="s">
        <v>2627</v>
      </c>
      <c r="N301" t="s">
        <v>2628</v>
      </c>
      <c r="O301" t="s">
        <v>2629</v>
      </c>
      <c r="P301" t="s">
        <v>2630</v>
      </c>
      <c r="Q301" t="s">
        <v>2631</v>
      </c>
    </row>
    <row r="302" spans="1:17">
      <c r="A302" t="s">
        <v>2632</v>
      </c>
      <c r="B302" t="s">
        <v>2633</v>
      </c>
      <c r="C302" t="s">
        <v>18</v>
      </c>
      <c r="E302">
        <v>129</v>
      </c>
      <c r="F302">
        <v>449</v>
      </c>
      <c r="G302" s="1">
        <v>0.71</v>
      </c>
      <c r="H302">
        <v>3.7</v>
      </c>
      <c r="I302" s="4">
        <v>41</v>
      </c>
      <c r="J302" t="s">
        <v>2634</v>
      </c>
      <c r="K302" t="s">
        <v>2635</v>
      </c>
      <c r="L302" t="s">
        <v>2636</v>
      </c>
      <c r="M302" t="s">
        <v>2637</v>
      </c>
      <c r="N302" t="s">
        <v>2638</v>
      </c>
      <c r="O302" t="s">
        <v>2639</v>
      </c>
      <c r="P302" t="s">
        <v>2640</v>
      </c>
      <c r="Q302" t="s">
        <v>2641</v>
      </c>
    </row>
    <row r="303" spans="1:17">
      <c r="A303" t="s">
        <v>2642</v>
      </c>
      <c r="B303" t="s">
        <v>2643</v>
      </c>
      <c r="C303" t="s">
        <v>129</v>
      </c>
      <c r="E303">
        <v>379</v>
      </c>
      <c r="F303">
        <v>999</v>
      </c>
      <c r="G303" s="1">
        <v>0.62</v>
      </c>
      <c r="H303">
        <v>4.2</v>
      </c>
      <c r="I303" s="4">
        <v>12153</v>
      </c>
      <c r="J303" t="s">
        <v>2644</v>
      </c>
      <c r="K303" t="s">
        <v>255</v>
      </c>
      <c r="L303" t="s">
        <v>256</v>
      </c>
      <c r="M303" t="s">
        <v>257</v>
      </c>
      <c r="N303" t="s">
        <v>258</v>
      </c>
      <c r="O303" t="s">
        <v>259</v>
      </c>
      <c r="P303" t="s">
        <v>2645</v>
      </c>
      <c r="Q303" t="s">
        <v>2646</v>
      </c>
    </row>
    <row r="304" spans="1:17">
      <c r="A304" t="s">
        <v>2647</v>
      </c>
      <c r="B304" t="s">
        <v>2648</v>
      </c>
      <c r="C304" t="s">
        <v>129</v>
      </c>
      <c r="E304">
        <v>185</v>
      </c>
      <c r="F304">
        <v>499</v>
      </c>
      <c r="G304" s="1">
        <v>0.63</v>
      </c>
      <c r="H304">
        <v>4.2</v>
      </c>
      <c r="I304" s="4">
        <v>25</v>
      </c>
      <c r="J304" t="s">
        <v>2649</v>
      </c>
      <c r="K304" t="s">
        <v>2650</v>
      </c>
      <c r="L304" t="s">
        <v>2651</v>
      </c>
      <c r="M304" t="s">
        <v>2652</v>
      </c>
      <c r="N304" t="s">
        <v>2653</v>
      </c>
      <c r="O304" t="s">
        <v>2654</v>
      </c>
      <c r="P304" t="s">
        <v>2655</v>
      </c>
      <c r="Q304" t="s">
        <v>2656</v>
      </c>
    </row>
    <row r="305" spans="1:17">
      <c r="A305" t="s">
        <v>2657</v>
      </c>
      <c r="B305" t="s">
        <v>2658</v>
      </c>
      <c r="C305" t="s">
        <v>98</v>
      </c>
      <c r="E305">
        <v>218</v>
      </c>
      <c r="F305">
        <v>999</v>
      </c>
      <c r="G305" s="1">
        <v>0.78</v>
      </c>
      <c r="H305">
        <v>4.2</v>
      </c>
      <c r="I305" s="4">
        <v>163</v>
      </c>
      <c r="J305" t="s">
        <v>2659</v>
      </c>
      <c r="K305" t="s">
        <v>2660</v>
      </c>
      <c r="L305" t="s">
        <v>2661</v>
      </c>
      <c r="M305" t="s">
        <v>2662</v>
      </c>
      <c r="N305" t="s">
        <v>2663</v>
      </c>
      <c r="O305" t="s">
        <v>2664</v>
      </c>
      <c r="P305" t="s">
        <v>2665</v>
      </c>
      <c r="Q305" t="s">
        <v>2666</v>
      </c>
    </row>
    <row r="306" spans="1:17">
      <c r="A306" t="s">
        <v>2667</v>
      </c>
      <c r="B306" t="s">
        <v>2668</v>
      </c>
      <c r="C306" t="s">
        <v>18</v>
      </c>
      <c r="E306">
        <v>199</v>
      </c>
      <c r="F306">
        <v>999</v>
      </c>
      <c r="G306" s="1">
        <v>0.8</v>
      </c>
      <c r="H306">
        <v>4.3</v>
      </c>
      <c r="I306" s="4">
        <v>87</v>
      </c>
      <c r="J306" t="s">
        <v>2669</v>
      </c>
      <c r="K306" t="s">
        <v>2670</v>
      </c>
      <c r="L306" t="s">
        <v>2671</v>
      </c>
      <c r="M306" t="s">
        <v>2672</v>
      </c>
      <c r="N306" t="s">
        <v>2673</v>
      </c>
      <c r="O306" t="s">
        <v>2674</v>
      </c>
      <c r="P306" t="s">
        <v>2675</v>
      </c>
      <c r="Q306" t="s">
        <v>2676</v>
      </c>
    </row>
    <row r="307" spans="1:17">
      <c r="A307" t="s">
        <v>2677</v>
      </c>
      <c r="B307" t="s">
        <v>2678</v>
      </c>
      <c r="C307" t="s">
        <v>129</v>
      </c>
      <c r="E307">
        <v>499</v>
      </c>
      <c r="F307">
        <v>900</v>
      </c>
      <c r="G307" s="1">
        <v>0.45</v>
      </c>
      <c r="H307">
        <v>4.4000000000000004</v>
      </c>
      <c r="I307" s="4">
        <v>2165</v>
      </c>
      <c r="J307" t="s">
        <v>2679</v>
      </c>
      <c r="K307" t="s">
        <v>2680</v>
      </c>
      <c r="L307" t="s">
        <v>2681</v>
      </c>
      <c r="M307" t="s">
        <v>2682</v>
      </c>
      <c r="N307" t="s">
        <v>2683</v>
      </c>
      <c r="O307" t="s">
        <v>2684</v>
      </c>
      <c r="P307" t="s">
        <v>2558</v>
      </c>
      <c r="Q307" t="s">
        <v>2685</v>
      </c>
    </row>
    <row r="308" spans="1:17">
      <c r="A308" t="s">
        <v>2686</v>
      </c>
      <c r="B308" t="s">
        <v>2687</v>
      </c>
      <c r="C308" t="s">
        <v>169</v>
      </c>
      <c r="E308" s="2">
        <v>26999</v>
      </c>
      <c r="F308" s="2">
        <v>42999</v>
      </c>
      <c r="G308" s="1">
        <v>0.37</v>
      </c>
      <c r="H308">
        <v>4.2</v>
      </c>
      <c r="I308" s="4">
        <v>1510</v>
      </c>
      <c r="J308" t="s">
        <v>2688</v>
      </c>
      <c r="K308" t="s">
        <v>2689</v>
      </c>
      <c r="L308" t="s">
        <v>2690</v>
      </c>
      <c r="M308" t="s">
        <v>2691</v>
      </c>
      <c r="N308" t="s">
        <v>2692</v>
      </c>
      <c r="O308" t="s">
        <v>2693</v>
      </c>
      <c r="P308" t="s">
        <v>2694</v>
      </c>
      <c r="Q308" t="s">
        <v>2695</v>
      </c>
    </row>
    <row r="309" spans="1:17">
      <c r="A309" t="s">
        <v>2696</v>
      </c>
      <c r="B309" t="s">
        <v>2697</v>
      </c>
      <c r="C309" t="s">
        <v>643</v>
      </c>
      <c r="E309">
        <v>893</v>
      </c>
      <c r="F309" s="2">
        <v>1052</v>
      </c>
      <c r="G309" s="1">
        <v>0.15</v>
      </c>
      <c r="H309">
        <v>4.3</v>
      </c>
      <c r="I309" s="4">
        <v>106</v>
      </c>
      <c r="J309" t="s">
        <v>2698</v>
      </c>
      <c r="K309" t="s">
        <v>2699</v>
      </c>
      <c r="L309" t="s">
        <v>2700</v>
      </c>
      <c r="M309" t="s">
        <v>2701</v>
      </c>
      <c r="N309" t="s">
        <v>2702</v>
      </c>
      <c r="O309" t="s">
        <v>2703</v>
      </c>
      <c r="P309" t="s">
        <v>2704</v>
      </c>
      <c r="Q309" t="s">
        <v>2705</v>
      </c>
    </row>
    <row r="310" spans="1:17">
      <c r="A310" t="s">
        <v>2706</v>
      </c>
      <c r="B310" t="s">
        <v>2707</v>
      </c>
      <c r="C310" t="s">
        <v>169</v>
      </c>
      <c r="E310" s="2">
        <v>10990</v>
      </c>
      <c r="F310" s="2">
        <v>19990</v>
      </c>
      <c r="G310" s="1">
        <v>0.45</v>
      </c>
      <c r="H310">
        <v>3.7</v>
      </c>
      <c r="I310" s="4">
        <v>129</v>
      </c>
      <c r="J310" t="s">
        <v>2708</v>
      </c>
      <c r="K310" t="s">
        <v>2709</v>
      </c>
      <c r="L310" t="s">
        <v>2710</v>
      </c>
      <c r="M310" t="s">
        <v>2711</v>
      </c>
      <c r="N310" t="s">
        <v>2712</v>
      </c>
      <c r="O310" t="s">
        <v>2713</v>
      </c>
      <c r="P310" t="s">
        <v>2714</v>
      </c>
      <c r="Q310" t="s">
        <v>2715</v>
      </c>
    </row>
    <row r="311" spans="1:17">
      <c r="A311" t="s">
        <v>2716</v>
      </c>
      <c r="B311" t="s">
        <v>2717</v>
      </c>
      <c r="C311" t="s">
        <v>18</v>
      </c>
      <c r="E311">
        <v>379</v>
      </c>
      <c r="F311" s="2">
        <v>1099</v>
      </c>
      <c r="G311" s="1">
        <v>0.66</v>
      </c>
      <c r="H311">
        <v>4.3</v>
      </c>
      <c r="I311" s="4">
        <v>3049</v>
      </c>
      <c r="J311" t="s">
        <v>2718</v>
      </c>
      <c r="K311" t="s">
        <v>2719</v>
      </c>
      <c r="L311" t="s">
        <v>2720</v>
      </c>
      <c r="M311" t="s">
        <v>2721</v>
      </c>
      <c r="N311" t="s">
        <v>2722</v>
      </c>
      <c r="O311" t="s">
        <v>2723</v>
      </c>
      <c r="P311" t="s">
        <v>2724</v>
      </c>
      <c r="Q311" t="s">
        <v>2725</v>
      </c>
    </row>
    <row r="312" spans="1:17">
      <c r="A312" t="s">
        <v>2726</v>
      </c>
      <c r="B312" t="s">
        <v>2727</v>
      </c>
      <c r="C312" t="s">
        <v>169</v>
      </c>
      <c r="E312" s="2">
        <v>16999</v>
      </c>
      <c r="F312" s="2">
        <v>25999</v>
      </c>
      <c r="G312" s="1">
        <v>0.35</v>
      </c>
      <c r="H312">
        <v>4.2</v>
      </c>
      <c r="I312" s="4">
        <v>32840</v>
      </c>
      <c r="J312" t="s">
        <v>2728</v>
      </c>
      <c r="K312" t="s">
        <v>171</v>
      </c>
      <c r="L312" t="s">
        <v>172</v>
      </c>
      <c r="M312" t="s">
        <v>173</v>
      </c>
      <c r="N312" t="s">
        <v>174</v>
      </c>
      <c r="O312" t="s">
        <v>175</v>
      </c>
      <c r="P312" t="s">
        <v>2729</v>
      </c>
      <c r="Q312" t="s">
        <v>2730</v>
      </c>
    </row>
    <row r="313" spans="1:17">
      <c r="A313" t="s">
        <v>2731</v>
      </c>
      <c r="B313" t="s">
        <v>2732</v>
      </c>
      <c r="C313" t="s">
        <v>129</v>
      </c>
      <c r="E313">
        <v>699</v>
      </c>
      <c r="F313" s="2">
        <v>1899</v>
      </c>
      <c r="G313" s="1">
        <v>0.63</v>
      </c>
      <c r="H313">
        <v>4.4000000000000004</v>
      </c>
      <c r="I313" s="4">
        <v>390</v>
      </c>
      <c r="J313" t="s">
        <v>2733</v>
      </c>
      <c r="K313" t="s">
        <v>2734</v>
      </c>
      <c r="L313" t="s">
        <v>2735</v>
      </c>
      <c r="M313" t="s">
        <v>2736</v>
      </c>
      <c r="N313" t="s">
        <v>2737</v>
      </c>
      <c r="O313" t="s">
        <v>2738</v>
      </c>
      <c r="P313" t="s">
        <v>2739</v>
      </c>
      <c r="Q313" t="s">
        <v>2740</v>
      </c>
    </row>
    <row r="314" spans="1:17">
      <c r="A314" t="s">
        <v>2741</v>
      </c>
      <c r="B314" t="s">
        <v>2742</v>
      </c>
      <c r="C314" t="s">
        <v>2743</v>
      </c>
      <c r="E314" s="2">
        <v>2699</v>
      </c>
      <c r="F314" s="2">
        <v>3500</v>
      </c>
      <c r="G314" s="1">
        <v>0.23</v>
      </c>
      <c r="H314">
        <v>3.5</v>
      </c>
      <c r="I314" s="4">
        <v>621</v>
      </c>
      <c r="J314" t="s">
        <v>2744</v>
      </c>
      <c r="K314" t="s">
        <v>2745</v>
      </c>
      <c r="L314" t="s">
        <v>2746</v>
      </c>
      <c r="M314" t="s">
        <v>2747</v>
      </c>
      <c r="N314" t="s">
        <v>2748</v>
      </c>
      <c r="O314" t="s">
        <v>2749</v>
      </c>
      <c r="P314" t="s">
        <v>2750</v>
      </c>
      <c r="Q314" t="s">
        <v>2751</v>
      </c>
    </row>
    <row r="315" spans="1:17">
      <c r="A315" t="s">
        <v>2752</v>
      </c>
      <c r="B315" t="s">
        <v>2753</v>
      </c>
      <c r="C315" t="s">
        <v>18</v>
      </c>
      <c r="E315">
        <v>129</v>
      </c>
      <c r="F315">
        <v>599</v>
      </c>
      <c r="G315" s="1">
        <v>0.78</v>
      </c>
      <c r="H315">
        <v>4.0999999999999996</v>
      </c>
      <c r="I315" s="4">
        <v>265</v>
      </c>
      <c r="J315" t="s">
        <v>2754</v>
      </c>
      <c r="K315" t="s">
        <v>2755</v>
      </c>
      <c r="L315" t="s">
        <v>2756</v>
      </c>
      <c r="M315" t="s">
        <v>2757</v>
      </c>
      <c r="N315" t="s">
        <v>2758</v>
      </c>
      <c r="O315" t="s">
        <v>2759</v>
      </c>
      <c r="P315" t="s">
        <v>2760</v>
      </c>
      <c r="Q315" t="s">
        <v>2761</v>
      </c>
    </row>
    <row r="316" spans="1:17">
      <c r="A316" t="s">
        <v>2762</v>
      </c>
      <c r="B316" t="s">
        <v>2763</v>
      </c>
      <c r="C316" t="s">
        <v>18</v>
      </c>
      <c r="E316">
        <v>389</v>
      </c>
      <c r="F316">
        <v>999</v>
      </c>
      <c r="G316" s="1">
        <v>0.61</v>
      </c>
      <c r="H316">
        <v>4.3</v>
      </c>
      <c r="I316" s="4">
        <v>838</v>
      </c>
      <c r="J316" t="s">
        <v>2764</v>
      </c>
      <c r="K316" t="s">
        <v>2765</v>
      </c>
      <c r="L316" t="s">
        <v>2766</v>
      </c>
      <c r="M316" t="s">
        <v>2767</v>
      </c>
      <c r="N316" t="s">
        <v>2768</v>
      </c>
      <c r="O316" t="s">
        <v>2769</v>
      </c>
      <c r="P316" t="s">
        <v>2770</v>
      </c>
      <c r="Q316" t="s">
        <v>2771</v>
      </c>
    </row>
    <row r="317" spans="1:17">
      <c r="A317" t="s">
        <v>2772</v>
      </c>
      <c r="B317" t="s">
        <v>2773</v>
      </c>
      <c r="C317" t="s">
        <v>462</v>
      </c>
      <c r="E317">
        <v>246</v>
      </c>
      <c r="F317">
        <v>600</v>
      </c>
      <c r="G317" s="1">
        <v>0.59</v>
      </c>
      <c r="H317">
        <v>4.2</v>
      </c>
      <c r="I317" s="4">
        <v>143</v>
      </c>
      <c r="J317" t="s">
        <v>2774</v>
      </c>
      <c r="K317" t="s">
        <v>2775</v>
      </c>
      <c r="L317" t="s">
        <v>2776</v>
      </c>
      <c r="M317" t="s">
        <v>2777</v>
      </c>
      <c r="N317" t="s">
        <v>2778</v>
      </c>
      <c r="O317" t="s">
        <v>2779</v>
      </c>
      <c r="P317" t="s">
        <v>2780</v>
      </c>
      <c r="Q317" t="s">
        <v>2781</v>
      </c>
    </row>
    <row r="318" spans="1:17">
      <c r="A318" t="s">
        <v>2782</v>
      </c>
      <c r="B318" t="s">
        <v>2783</v>
      </c>
      <c r="C318" t="s">
        <v>18</v>
      </c>
      <c r="E318">
        <v>299</v>
      </c>
      <c r="F318">
        <v>799</v>
      </c>
      <c r="G318" s="1">
        <v>0.63</v>
      </c>
      <c r="H318">
        <v>4</v>
      </c>
      <c r="I318" s="4">
        <v>151</v>
      </c>
      <c r="J318" t="s">
        <v>2784</v>
      </c>
      <c r="K318" t="s">
        <v>2785</v>
      </c>
      <c r="L318" t="s">
        <v>2786</v>
      </c>
      <c r="M318" t="s">
        <v>2787</v>
      </c>
      <c r="N318" t="s">
        <v>2788</v>
      </c>
      <c r="O318" t="s">
        <v>2789</v>
      </c>
      <c r="P318" t="s">
        <v>2790</v>
      </c>
      <c r="Q318" t="s">
        <v>2791</v>
      </c>
    </row>
    <row r="319" spans="1:17">
      <c r="A319" t="s">
        <v>2792</v>
      </c>
      <c r="B319" t="s">
        <v>2793</v>
      </c>
      <c r="C319" t="s">
        <v>462</v>
      </c>
      <c r="E319">
        <v>247</v>
      </c>
      <c r="F319">
        <v>399</v>
      </c>
      <c r="G319" s="1">
        <v>0.38</v>
      </c>
      <c r="H319">
        <v>3.9</v>
      </c>
      <c r="I319" s="4">
        <v>200</v>
      </c>
      <c r="J319" t="s">
        <v>2794</v>
      </c>
      <c r="K319" t="s">
        <v>2795</v>
      </c>
      <c r="L319" t="s">
        <v>2796</v>
      </c>
      <c r="M319" t="s">
        <v>2797</v>
      </c>
      <c r="N319" t="s">
        <v>2798</v>
      </c>
      <c r="O319" t="s">
        <v>13036</v>
      </c>
      <c r="P319" t="s">
        <v>2799</v>
      </c>
      <c r="Q319" t="s">
        <v>2800</v>
      </c>
    </row>
    <row r="320" spans="1:17">
      <c r="A320" t="s">
        <v>2801</v>
      </c>
      <c r="B320" t="s">
        <v>2802</v>
      </c>
      <c r="C320" t="s">
        <v>462</v>
      </c>
      <c r="E320" s="2">
        <v>1369</v>
      </c>
      <c r="F320" s="2">
        <v>2999</v>
      </c>
      <c r="G320" s="1">
        <v>0.54</v>
      </c>
      <c r="H320">
        <v>3.3</v>
      </c>
      <c r="I320" s="4">
        <v>227</v>
      </c>
      <c r="J320" t="s">
        <v>2803</v>
      </c>
      <c r="K320" t="s">
        <v>2804</v>
      </c>
      <c r="L320" t="s">
        <v>2805</v>
      </c>
      <c r="M320" t="s">
        <v>2806</v>
      </c>
      <c r="N320" t="s">
        <v>2807</v>
      </c>
      <c r="O320" t="s">
        <v>2808</v>
      </c>
      <c r="P320" t="s">
        <v>2809</v>
      </c>
      <c r="Q320" t="s">
        <v>2810</v>
      </c>
    </row>
    <row r="321" spans="1:17">
      <c r="A321" t="s">
        <v>2811</v>
      </c>
      <c r="B321" t="s">
        <v>2812</v>
      </c>
      <c r="C321" t="s">
        <v>462</v>
      </c>
      <c r="E321">
        <v>199</v>
      </c>
      <c r="F321">
        <v>499</v>
      </c>
      <c r="G321" s="1">
        <v>0.6</v>
      </c>
      <c r="H321">
        <v>3.8</v>
      </c>
      <c r="I321" s="4">
        <v>538</v>
      </c>
      <c r="J321" t="s">
        <v>2813</v>
      </c>
      <c r="K321" t="s">
        <v>2814</v>
      </c>
      <c r="L321" t="s">
        <v>2815</v>
      </c>
      <c r="M321" t="s">
        <v>2816</v>
      </c>
      <c r="N321" t="s">
        <v>2817</v>
      </c>
      <c r="O321" t="s">
        <v>2818</v>
      </c>
      <c r="P321" t="s">
        <v>2819</v>
      </c>
      <c r="Q321" t="s">
        <v>2820</v>
      </c>
    </row>
    <row r="322" spans="1:17">
      <c r="A322" t="s">
        <v>2821</v>
      </c>
      <c r="B322" t="s">
        <v>2822</v>
      </c>
      <c r="C322" t="s">
        <v>129</v>
      </c>
      <c r="E322">
        <v>299</v>
      </c>
      <c r="F322">
        <v>599</v>
      </c>
      <c r="G322" s="1">
        <v>0.5</v>
      </c>
      <c r="H322">
        <v>4</v>
      </c>
      <c r="I322" s="4">
        <v>171</v>
      </c>
      <c r="J322" t="s">
        <v>2823</v>
      </c>
      <c r="K322" t="s">
        <v>2824</v>
      </c>
      <c r="L322" t="s">
        <v>2825</v>
      </c>
      <c r="M322" t="s">
        <v>2826</v>
      </c>
      <c r="N322" t="s">
        <v>2827</v>
      </c>
      <c r="O322" t="s">
        <v>2828</v>
      </c>
      <c r="P322" t="s">
        <v>2829</v>
      </c>
      <c r="Q322" t="s">
        <v>2830</v>
      </c>
    </row>
    <row r="323" spans="1:17">
      <c r="A323" t="s">
        <v>2831</v>
      </c>
      <c r="B323" t="s">
        <v>2832</v>
      </c>
      <c r="C323" t="s">
        <v>169</v>
      </c>
      <c r="E323" s="2">
        <v>14999</v>
      </c>
      <c r="F323" s="2">
        <v>14999</v>
      </c>
      <c r="G323" s="1">
        <v>0</v>
      </c>
      <c r="H323">
        <v>4.3</v>
      </c>
      <c r="I323" s="4">
        <v>27508</v>
      </c>
      <c r="J323" t="s">
        <v>2833</v>
      </c>
      <c r="K323" t="s">
        <v>2834</v>
      </c>
      <c r="L323" t="s">
        <v>2835</v>
      </c>
      <c r="M323" t="s">
        <v>2836</v>
      </c>
      <c r="N323" t="s">
        <v>2837</v>
      </c>
      <c r="O323" t="s">
        <v>2838</v>
      </c>
      <c r="P323" t="s">
        <v>2839</v>
      </c>
      <c r="Q323" t="s">
        <v>2840</v>
      </c>
    </row>
    <row r="324" spans="1:17">
      <c r="A324" t="s">
        <v>2841</v>
      </c>
      <c r="B324" t="s">
        <v>2842</v>
      </c>
      <c r="C324" t="s">
        <v>18</v>
      </c>
      <c r="E324">
        <v>299</v>
      </c>
      <c r="F324">
        <v>699</v>
      </c>
      <c r="G324" s="1">
        <v>0.56999999999999995</v>
      </c>
      <c r="H324">
        <v>3.9</v>
      </c>
      <c r="I324" s="4">
        <v>1454</v>
      </c>
      <c r="J324" t="s">
        <v>2843</v>
      </c>
      <c r="K324" t="s">
        <v>2844</v>
      </c>
      <c r="L324" t="s">
        <v>2845</v>
      </c>
      <c r="M324" t="s">
        <v>2846</v>
      </c>
      <c r="N324" t="s">
        <v>2847</v>
      </c>
      <c r="O324" t="s">
        <v>2848</v>
      </c>
      <c r="P324" t="s">
        <v>2849</v>
      </c>
      <c r="Q324" t="s">
        <v>2850</v>
      </c>
    </row>
    <row r="325" spans="1:17">
      <c r="A325" t="s">
        <v>2851</v>
      </c>
      <c r="B325" t="s">
        <v>2852</v>
      </c>
      <c r="C325" t="s">
        <v>169</v>
      </c>
      <c r="E325" s="2">
        <v>24990</v>
      </c>
      <c r="F325" s="2">
        <v>51990</v>
      </c>
      <c r="G325" s="1">
        <v>0.52</v>
      </c>
      <c r="H325">
        <v>4.2</v>
      </c>
      <c r="I325" s="4">
        <v>2951</v>
      </c>
      <c r="J325" t="s">
        <v>2853</v>
      </c>
      <c r="K325" t="s">
        <v>2854</v>
      </c>
      <c r="L325" t="s">
        <v>2855</v>
      </c>
      <c r="M325" t="s">
        <v>2856</v>
      </c>
      <c r="N325" t="s">
        <v>2857</v>
      </c>
      <c r="O325" t="s">
        <v>2858</v>
      </c>
      <c r="P325" t="s">
        <v>2859</v>
      </c>
      <c r="Q325" t="s">
        <v>2860</v>
      </c>
    </row>
    <row r="326" spans="1:17">
      <c r="A326" t="s">
        <v>2861</v>
      </c>
      <c r="B326" t="s">
        <v>2862</v>
      </c>
      <c r="C326" t="s">
        <v>18</v>
      </c>
      <c r="E326">
        <v>249</v>
      </c>
      <c r="F326">
        <v>999</v>
      </c>
      <c r="G326" s="1">
        <v>0.75</v>
      </c>
      <c r="H326">
        <v>5</v>
      </c>
      <c r="I326" s="6"/>
      <c r="J326" t="s">
        <v>2863</v>
      </c>
      <c r="K326" t="s">
        <v>2864</v>
      </c>
      <c r="L326" t="s">
        <v>2865</v>
      </c>
      <c r="M326" t="s">
        <v>2866</v>
      </c>
      <c r="N326" t="s">
        <v>2867</v>
      </c>
      <c r="O326" t="s">
        <v>2868</v>
      </c>
      <c r="P326" t="s">
        <v>2869</v>
      </c>
      <c r="Q326" t="s">
        <v>2870</v>
      </c>
    </row>
    <row r="327" spans="1:17">
      <c r="A327" t="s">
        <v>2871</v>
      </c>
      <c r="B327" t="s">
        <v>2872</v>
      </c>
      <c r="C327" t="s">
        <v>169</v>
      </c>
      <c r="E327" s="2">
        <v>61999</v>
      </c>
      <c r="F327" s="2">
        <v>69999</v>
      </c>
      <c r="G327" s="1">
        <v>0.11</v>
      </c>
      <c r="H327">
        <v>4.0999999999999996</v>
      </c>
      <c r="I327" s="4">
        <v>6753</v>
      </c>
      <c r="J327" t="s">
        <v>2873</v>
      </c>
      <c r="K327" t="s">
        <v>1911</v>
      </c>
      <c r="L327" t="s">
        <v>1912</v>
      </c>
      <c r="M327" t="s">
        <v>1913</v>
      </c>
      <c r="N327" t="s">
        <v>1914</v>
      </c>
      <c r="O327" t="s">
        <v>1915</v>
      </c>
      <c r="P327" t="s">
        <v>2874</v>
      </c>
      <c r="Q327" t="s">
        <v>2875</v>
      </c>
    </row>
    <row r="328" spans="1:17">
      <c r="A328" t="s">
        <v>2876</v>
      </c>
      <c r="B328" t="s">
        <v>2877</v>
      </c>
      <c r="C328" t="s">
        <v>169</v>
      </c>
      <c r="E328" s="2">
        <v>24499</v>
      </c>
      <c r="F328" s="2">
        <v>50000</v>
      </c>
      <c r="G328" s="1">
        <v>0.51</v>
      </c>
      <c r="H328">
        <v>3.9</v>
      </c>
      <c r="I328" s="4">
        <v>3518</v>
      </c>
      <c r="J328" t="s">
        <v>2878</v>
      </c>
      <c r="K328" t="s">
        <v>2879</v>
      </c>
      <c r="L328" t="s">
        <v>2880</v>
      </c>
      <c r="M328" t="s">
        <v>2881</v>
      </c>
      <c r="N328" t="s">
        <v>2882</v>
      </c>
      <c r="O328" t="s">
        <v>2883</v>
      </c>
      <c r="P328" t="s">
        <v>2884</v>
      </c>
      <c r="Q328" t="s">
        <v>2885</v>
      </c>
    </row>
    <row r="329" spans="1:17">
      <c r="A329" t="s">
        <v>2886</v>
      </c>
      <c r="B329" t="s">
        <v>2887</v>
      </c>
      <c r="C329" t="s">
        <v>169</v>
      </c>
      <c r="E329" s="2">
        <v>10499</v>
      </c>
      <c r="F329" s="2">
        <v>19499</v>
      </c>
      <c r="G329" s="1">
        <v>0.46</v>
      </c>
      <c r="H329">
        <v>4.2</v>
      </c>
      <c r="I329" s="4">
        <v>1510</v>
      </c>
      <c r="J329" t="s">
        <v>2888</v>
      </c>
      <c r="K329" t="s">
        <v>2689</v>
      </c>
      <c r="L329" t="s">
        <v>2690</v>
      </c>
      <c r="M329" t="s">
        <v>2691</v>
      </c>
      <c r="N329" t="s">
        <v>2692</v>
      </c>
      <c r="O329" t="s">
        <v>2693</v>
      </c>
      <c r="P329" t="s">
        <v>2889</v>
      </c>
      <c r="Q329" t="s">
        <v>2890</v>
      </c>
    </row>
    <row r="330" spans="1:17">
      <c r="A330" t="s">
        <v>2891</v>
      </c>
      <c r="B330" t="s">
        <v>2892</v>
      </c>
      <c r="C330" t="s">
        <v>18</v>
      </c>
      <c r="E330">
        <v>349</v>
      </c>
      <c r="F330">
        <v>999</v>
      </c>
      <c r="G330" s="1">
        <v>0.65</v>
      </c>
      <c r="H330">
        <v>4.3</v>
      </c>
      <c r="I330" s="4">
        <v>838</v>
      </c>
      <c r="J330" t="s">
        <v>2893</v>
      </c>
      <c r="K330" t="s">
        <v>2765</v>
      </c>
      <c r="L330" t="s">
        <v>2766</v>
      </c>
      <c r="M330" t="s">
        <v>2767</v>
      </c>
      <c r="N330" t="s">
        <v>2768</v>
      </c>
      <c r="O330" t="s">
        <v>2769</v>
      </c>
      <c r="P330" t="s">
        <v>2894</v>
      </c>
      <c r="Q330" t="s">
        <v>2895</v>
      </c>
    </row>
    <row r="331" spans="1:17">
      <c r="A331" t="s">
        <v>2896</v>
      </c>
      <c r="B331" t="s">
        <v>2897</v>
      </c>
      <c r="C331" t="s">
        <v>462</v>
      </c>
      <c r="E331">
        <v>197</v>
      </c>
      <c r="F331">
        <v>499</v>
      </c>
      <c r="G331" s="1">
        <v>0.61</v>
      </c>
      <c r="H331">
        <v>3.8</v>
      </c>
      <c r="I331" s="4">
        <v>136</v>
      </c>
      <c r="J331" t="s">
        <v>2898</v>
      </c>
      <c r="K331" t="s">
        <v>2899</v>
      </c>
      <c r="L331" t="s">
        <v>2900</v>
      </c>
      <c r="M331" t="s">
        <v>2901</v>
      </c>
      <c r="N331" t="s">
        <v>2902</v>
      </c>
      <c r="O331" t="s">
        <v>2903</v>
      </c>
      <c r="P331" t="s">
        <v>2904</v>
      </c>
      <c r="Q331" t="s">
        <v>2905</v>
      </c>
    </row>
    <row r="332" spans="1:17">
      <c r="A332" t="s">
        <v>2906</v>
      </c>
      <c r="B332" t="s">
        <v>2907</v>
      </c>
      <c r="C332" t="s">
        <v>1985</v>
      </c>
      <c r="E332" s="2">
        <v>1299</v>
      </c>
      <c r="F332" s="2">
        <v>2499</v>
      </c>
      <c r="G332" s="1">
        <v>0.48</v>
      </c>
      <c r="H332">
        <v>4.3</v>
      </c>
      <c r="I332" s="4">
        <v>301</v>
      </c>
      <c r="J332" t="s">
        <v>2908</v>
      </c>
      <c r="K332" t="s">
        <v>2909</v>
      </c>
      <c r="L332" t="s">
        <v>2910</v>
      </c>
      <c r="M332" t="s">
        <v>2911</v>
      </c>
      <c r="N332" t="s">
        <v>2912</v>
      </c>
      <c r="O332" t="s">
        <v>2913</v>
      </c>
      <c r="P332" t="s">
        <v>2914</v>
      </c>
      <c r="Q332" t="s">
        <v>2915</v>
      </c>
    </row>
    <row r="333" spans="1:17">
      <c r="A333" t="s">
        <v>2916</v>
      </c>
      <c r="B333" t="s">
        <v>2917</v>
      </c>
      <c r="C333" t="s">
        <v>18</v>
      </c>
      <c r="E333" s="2">
        <v>1519</v>
      </c>
      <c r="F333" s="2">
        <v>1899</v>
      </c>
      <c r="G333" s="1">
        <v>0.2</v>
      </c>
      <c r="H333">
        <v>4.4000000000000004</v>
      </c>
      <c r="I333" s="4">
        <v>19763</v>
      </c>
      <c r="J333" t="s">
        <v>2918</v>
      </c>
      <c r="K333" t="s">
        <v>2919</v>
      </c>
      <c r="L333" t="s">
        <v>2920</v>
      </c>
      <c r="M333" t="s">
        <v>2921</v>
      </c>
      <c r="N333" t="s">
        <v>2922</v>
      </c>
      <c r="O333" t="s">
        <v>2923</v>
      </c>
      <c r="P333" t="s">
        <v>2924</v>
      </c>
      <c r="Q333" t="s">
        <v>2925</v>
      </c>
    </row>
    <row r="334" spans="1:17">
      <c r="A334" t="s">
        <v>2926</v>
      </c>
      <c r="B334" t="s">
        <v>2927</v>
      </c>
      <c r="C334" t="s">
        <v>169</v>
      </c>
      <c r="E334" s="2">
        <v>46999</v>
      </c>
      <c r="F334" s="2">
        <v>69999</v>
      </c>
      <c r="G334" s="1">
        <v>0.33</v>
      </c>
      <c r="H334">
        <v>4.3</v>
      </c>
      <c r="I334" s="4">
        <v>21252</v>
      </c>
      <c r="J334" t="s">
        <v>2928</v>
      </c>
      <c r="K334" t="s">
        <v>2929</v>
      </c>
      <c r="L334" t="s">
        <v>2930</v>
      </c>
      <c r="M334" t="s">
        <v>2931</v>
      </c>
      <c r="N334" t="s">
        <v>2932</v>
      </c>
      <c r="O334" t="s">
        <v>2933</v>
      </c>
      <c r="P334" t="s">
        <v>2934</v>
      </c>
      <c r="Q334" t="s">
        <v>2935</v>
      </c>
    </row>
    <row r="335" spans="1:17">
      <c r="A335" t="s">
        <v>2936</v>
      </c>
      <c r="B335" t="s">
        <v>2937</v>
      </c>
      <c r="C335" t="s">
        <v>18</v>
      </c>
      <c r="E335">
        <v>299</v>
      </c>
      <c r="F335">
        <v>799</v>
      </c>
      <c r="G335" s="1">
        <v>0.63</v>
      </c>
      <c r="H335">
        <v>4.3</v>
      </c>
      <c r="I335" s="4">
        <v>1902</v>
      </c>
      <c r="J335" t="s">
        <v>2938</v>
      </c>
      <c r="K335" t="s">
        <v>2939</v>
      </c>
      <c r="L335" t="s">
        <v>2940</v>
      </c>
      <c r="M335" t="s">
        <v>2941</v>
      </c>
      <c r="N335" t="s">
        <v>2942</v>
      </c>
      <c r="O335" t="s">
        <v>2943</v>
      </c>
      <c r="P335" t="s">
        <v>2944</v>
      </c>
      <c r="Q335" t="s">
        <v>2945</v>
      </c>
    </row>
    <row r="336" spans="1:17">
      <c r="A336" t="s">
        <v>2946</v>
      </c>
      <c r="B336" t="s">
        <v>2947</v>
      </c>
      <c r="C336" t="s">
        <v>2948</v>
      </c>
      <c r="E336" s="2">
        <v>1799</v>
      </c>
      <c r="F336" s="2">
        <v>19999</v>
      </c>
      <c r="G336" s="1">
        <v>0.91</v>
      </c>
      <c r="H336">
        <v>4.2</v>
      </c>
      <c r="I336" s="4">
        <v>13937</v>
      </c>
      <c r="J336" t="s">
        <v>2949</v>
      </c>
      <c r="K336" t="s">
        <v>2950</v>
      </c>
      <c r="L336" t="s">
        <v>2951</v>
      </c>
      <c r="M336" t="s">
        <v>2952</v>
      </c>
      <c r="N336" t="s">
        <v>2953</v>
      </c>
      <c r="O336" t="s">
        <v>2954</v>
      </c>
      <c r="P336" t="s">
        <v>2955</v>
      </c>
      <c r="Q336" t="s">
        <v>2956</v>
      </c>
    </row>
    <row r="337" spans="1:17">
      <c r="A337" t="s">
        <v>2957</v>
      </c>
      <c r="B337" t="s">
        <v>2958</v>
      </c>
      <c r="C337" t="s">
        <v>2948</v>
      </c>
      <c r="E337" s="2">
        <v>1998</v>
      </c>
      <c r="F337" s="2">
        <v>9999</v>
      </c>
      <c r="G337" s="1">
        <v>0.8</v>
      </c>
      <c r="H337">
        <v>4.3</v>
      </c>
      <c r="I337" s="4">
        <v>27696</v>
      </c>
      <c r="J337" t="s">
        <v>2959</v>
      </c>
      <c r="K337" t="s">
        <v>2960</v>
      </c>
      <c r="L337" t="s">
        <v>2961</v>
      </c>
      <c r="M337" t="s">
        <v>2962</v>
      </c>
      <c r="N337" t="s">
        <v>2963</v>
      </c>
      <c r="O337" t="s">
        <v>2964</v>
      </c>
      <c r="P337" t="s">
        <v>2965</v>
      </c>
      <c r="Q337" t="s">
        <v>2966</v>
      </c>
    </row>
    <row r="338" spans="1:17">
      <c r="A338" t="s">
        <v>2967</v>
      </c>
      <c r="B338" t="s">
        <v>2968</v>
      </c>
      <c r="C338" t="s">
        <v>2948</v>
      </c>
      <c r="E338" s="2">
        <v>1999</v>
      </c>
      <c r="F338" s="2">
        <v>7990</v>
      </c>
      <c r="G338" s="1">
        <v>0.75</v>
      </c>
      <c r="H338">
        <v>3.8</v>
      </c>
      <c r="I338" s="4">
        <v>17831</v>
      </c>
      <c r="J338" t="s">
        <v>2969</v>
      </c>
      <c r="K338" t="s">
        <v>2970</v>
      </c>
      <c r="L338" t="s">
        <v>2971</v>
      </c>
      <c r="M338" t="s">
        <v>2972</v>
      </c>
      <c r="N338" t="s">
        <v>2973</v>
      </c>
      <c r="O338" t="s">
        <v>2974</v>
      </c>
      <c r="P338" t="s">
        <v>2975</v>
      </c>
      <c r="Q338" t="s">
        <v>2976</v>
      </c>
    </row>
    <row r="339" spans="1:17">
      <c r="A339" t="s">
        <v>2977</v>
      </c>
      <c r="B339" t="s">
        <v>2978</v>
      </c>
      <c r="C339" t="s">
        <v>2979</v>
      </c>
      <c r="E339" s="2">
        <v>2049</v>
      </c>
      <c r="F339" s="2">
        <v>2199</v>
      </c>
      <c r="G339" s="1">
        <v>7.0000000000000007E-2</v>
      </c>
      <c r="H339">
        <v>4.3</v>
      </c>
      <c r="I339" s="4">
        <v>178912</v>
      </c>
      <c r="J339" t="s">
        <v>2980</v>
      </c>
      <c r="K339" t="s">
        <v>2981</v>
      </c>
      <c r="L339" t="s">
        <v>2982</v>
      </c>
      <c r="M339" t="s">
        <v>2983</v>
      </c>
      <c r="N339" t="s">
        <v>2984</v>
      </c>
      <c r="O339" t="s">
        <v>2985</v>
      </c>
      <c r="P339" t="s">
        <v>2986</v>
      </c>
      <c r="Q339" t="s">
        <v>2987</v>
      </c>
    </row>
    <row r="340" spans="1:17">
      <c r="A340" t="s">
        <v>2988</v>
      </c>
      <c r="B340" t="s">
        <v>2989</v>
      </c>
      <c r="C340" t="s">
        <v>2990</v>
      </c>
      <c r="E340" s="2">
        <v>6499</v>
      </c>
      <c r="F340" s="2">
        <v>8999</v>
      </c>
      <c r="G340" s="1">
        <v>0.28000000000000003</v>
      </c>
      <c r="H340">
        <v>4</v>
      </c>
      <c r="I340" s="4">
        <v>7807</v>
      </c>
      <c r="J340" t="s">
        <v>2991</v>
      </c>
      <c r="K340" t="s">
        <v>2992</v>
      </c>
      <c r="L340" t="s">
        <v>2993</v>
      </c>
      <c r="M340" t="s">
        <v>2994</v>
      </c>
      <c r="N340" t="s">
        <v>2995</v>
      </c>
      <c r="O340" t="s">
        <v>2996</v>
      </c>
      <c r="P340" t="s">
        <v>2997</v>
      </c>
      <c r="Q340" t="s">
        <v>2998</v>
      </c>
    </row>
    <row r="341" spans="1:17">
      <c r="A341" t="s">
        <v>2999</v>
      </c>
      <c r="B341" t="s">
        <v>3000</v>
      </c>
      <c r="C341" t="s">
        <v>2990</v>
      </c>
      <c r="E341" s="2">
        <v>28999</v>
      </c>
      <c r="F341" s="2">
        <v>28999</v>
      </c>
      <c r="G341" s="1">
        <v>0</v>
      </c>
      <c r="H341">
        <v>4.3</v>
      </c>
      <c r="I341" s="4">
        <v>17415</v>
      </c>
      <c r="J341" t="s">
        <v>3001</v>
      </c>
      <c r="K341" t="s">
        <v>3002</v>
      </c>
      <c r="L341" t="s">
        <v>3003</v>
      </c>
      <c r="M341" t="s">
        <v>3004</v>
      </c>
      <c r="N341" t="s">
        <v>3005</v>
      </c>
      <c r="O341" t="s">
        <v>3006</v>
      </c>
      <c r="P341" t="s">
        <v>3007</v>
      </c>
      <c r="Q341" t="s">
        <v>3008</v>
      </c>
    </row>
    <row r="342" spans="1:17">
      <c r="A342" t="s">
        <v>3009</v>
      </c>
      <c r="B342" t="s">
        <v>3010</v>
      </c>
      <c r="C342" t="s">
        <v>2990</v>
      </c>
      <c r="E342" s="2">
        <v>28999</v>
      </c>
      <c r="F342" s="2">
        <v>28999</v>
      </c>
      <c r="G342" s="1">
        <v>0</v>
      </c>
      <c r="H342">
        <v>4.3</v>
      </c>
      <c r="I342" s="4">
        <v>17415</v>
      </c>
      <c r="J342" t="s">
        <v>3011</v>
      </c>
      <c r="K342" t="s">
        <v>3002</v>
      </c>
      <c r="L342" t="s">
        <v>3003</v>
      </c>
      <c r="M342" t="s">
        <v>3004</v>
      </c>
      <c r="N342" t="s">
        <v>3005</v>
      </c>
      <c r="O342" t="s">
        <v>3006</v>
      </c>
      <c r="P342" t="s">
        <v>3012</v>
      </c>
      <c r="Q342" t="s">
        <v>3013</v>
      </c>
    </row>
    <row r="343" spans="1:17">
      <c r="A343" t="s">
        <v>3014</v>
      </c>
      <c r="B343" t="s">
        <v>3015</v>
      </c>
      <c r="C343" t="s">
        <v>2990</v>
      </c>
      <c r="E343" s="2">
        <v>6499</v>
      </c>
      <c r="F343" s="2">
        <v>8999</v>
      </c>
      <c r="G343" s="1">
        <v>0.28000000000000003</v>
      </c>
      <c r="H343">
        <v>4</v>
      </c>
      <c r="I343" s="4">
        <v>7807</v>
      </c>
      <c r="J343" t="s">
        <v>2991</v>
      </c>
      <c r="K343" t="s">
        <v>2992</v>
      </c>
      <c r="L343" t="s">
        <v>2993</v>
      </c>
      <c r="M343" t="s">
        <v>2994</v>
      </c>
      <c r="N343" t="s">
        <v>2995</v>
      </c>
      <c r="O343" t="s">
        <v>2996</v>
      </c>
      <c r="P343" t="s">
        <v>3016</v>
      </c>
      <c r="Q343" t="s">
        <v>3017</v>
      </c>
    </row>
    <row r="344" spans="1:17">
      <c r="A344" t="s">
        <v>3018</v>
      </c>
      <c r="B344" t="s">
        <v>3019</v>
      </c>
      <c r="C344" t="s">
        <v>2990</v>
      </c>
      <c r="E344" s="2">
        <v>6499</v>
      </c>
      <c r="F344" s="2">
        <v>8999</v>
      </c>
      <c r="G344" s="1">
        <v>0.28000000000000003</v>
      </c>
      <c r="H344">
        <v>4</v>
      </c>
      <c r="I344" s="4">
        <v>7807</v>
      </c>
      <c r="J344" t="s">
        <v>2991</v>
      </c>
      <c r="K344" t="s">
        <v>2992</v>
      </c>
      <c r="L344" t="s">
        <v>2993</v>
      </c>
      <c r="M344" t="s">
        <v>2994</v>
      </c>
      <c r="N344" t="s">
        <v>2995</v>
      </c>
      <c r="O344" t="s">
        <v>2996</v>
      </c>
      <c r="P344" t="s">
        <v>3020</v>
      </c>
      <c r="Q344" t="s">
        <v>3021</v>
      </c>
    </row>
    <row r="345" spans="1:17">
      <c r="A345" t="s">
        <v>3022</v>
      </c>
      <c r="B345" t="s">
        <v>3023</v>
      </c>
      <c r="C345" t="s">
        <v>3024</v>
      </c>
      <c r="E345">
        <v>569</v>
      </c>
      <c r="F345" s="2">
        <v>1000</v>
      </c>
      <c r="G345" s="1">
        <v>0.43</v>
      </c>
      <c r="H345">
        <v>4.4000000000000004</v>
      </c>
      <c r="I345" s="4">
        <v>67259</v>
      </c>
      <c r="J345" t="s">
        <v>3025</v>
      </c>
      <c r="K345" t="s">
        <v>3026</v>
      </c>
      <c r="L345" t="s">
        <v>3027</v>
      </c>
      <c r="M345" t="s">
        <v>3028</v>
      </c>
      <c r="N345" t="s">
        <v>3029</v>
      </c>
      <c r="O345" t="s">
        <v>3030</v>
      </c>
      <c r="P345" t="s">
        <v>3031</v>
      </c>
      <c r="Q345" t="s">
        <v>3032</v>
      </c>
    </row>
    <row r="346" spans="1:17">
      <c r="A346" t="s">
        <v>3033</v>
      </c>
      <c r="B346" t="s">
        <v>3034</v>
      </c>
      <c r="C346" t="s">
        <v>2948</v>
      </c>
      <c r="E346" s="2">
        <v>1898</v>
      </c>
      <c r="F346" s="2">
        <v>4999</v>
      </c>
      <c r="G346" s="1">
        <v>0.62</v>
      </c>
      <c r="H346">
        <v>4.0999999999999996</v>
      </c>
      <c r="I346" s="4">
        <v>10689</v>
      </c>
      <c r="J346" t="s">
        <v>3035</v>
      </c>
      <c r="K346" t="s">
        <v>3036</v>
      </c>
      <c r="L346" t="s">
        <v>3037</v>
      </c>
      <c r="M346" t="s">
        <v>3038</v>
      </c>
      <c r="N346" t="s">
        <v>3039</v>
      </c>
      <c r="O346" t="s">
        <v>3040</v>
      </c>
      <c r="P346" t="s">
        <v>3041</v>
      </c>
      <c r="Q346" t="s">
        <v>3042</v>
      </c>
    </row>
    <row r="347" spans="1:17">
      <c r="A347" t="s">
        <v>3043</v>
      </c>
      <c r="B347" t="s">
        <v>3044</v>
      </c>
      <c r="C347" t="s">
        <v>3045</v>
      </c>
      <c r="E347" s="2">
        <v>1299</v>
      </c>
      <c r="F347" s="2">
        <v>1599</v>
      </c>
      <c r="G347" s="1">
        <v>0.19</v>
      </c>
      <c r="H347">
        <v>4</v>
      </c>
      <c r="I347" s="4">
        <v>128311</v>
      </c>
      <c r="J347" t="s">
        <v>3046</v>
      </c>
      <c r="K347" t="s">
        <v>3047</v>
      </c>
      <c r="L347" t="s">
        <v>3048</v>
      </c>
      <c r="M347" t="s">
        <v>3049</v>
      </c>
      <c r="N347" t="s">
        <v>3050</v>
      </c>
      <c r="O347" t="s">
        <v>3051</v>
      </c>
      <c r="P347" t="s">
        <v>3052</v>
      </c>
      <c r="Q347" t="s">
        <v>3053</v>
      </c>
    </row>
    <row r="348" spans="1:17">
      <c r="A348" t="s">
        <v>3054</v>
      </c>
      <c r="B348" t="s">
        <v>3055</v>
      </c>
      <c r="C348" t="s">
        <v>2948</v>
      </c>
      <c r="E348" s="2">
        <v>1499</v>
      </c>
      <c r="F348" s="2">
        <v>6990</v>
      </c>
      <c r="G348" s="1">
        <v>0.79</v>
      </c>
      <c r="H348">
        <v>3.9</v>
      </c>
      <c r="I348" s="4">
        <v>21796</v>
      </c>
      <c r="J348" t="s">
        <v>3056</v>
      </c>
      <c r="K348" t="s">
        <v>3057</v>
      </c>
      <c r="L348" t="s">
        <v>3058</v>
      </c>
      <c r="M348" t="s">
        <v>3059</v>
      </c>
      <c r="N348" t="s">
        <v>3060</v>
      </c>
      <c r="O348" t="s">
        <v>3061</v>
      </c>
      <c r="P348" t="s">
        <v>3062</v>
      </c>
      <c r="Q348" t="s">
        <v>3063</v>
      </c>
    </row>
    <row r="349" spans="1:17">
      <c r="A349" t="s">
        <v>3064</v>
      </c>
      <c r="B349" t="s">
        <v>3065</v>
      </c>
      <c r="C349" t="s">
        <v>3066</v>
      </c>
      <c r="E349">
        <v>599</v>
      </c>
      <c r="F349">
        <v>999</v>
      </c>
      <c r="G349" s="1">
        <v>0.4</v>
      </c>
      <c r="H349">
        <v>4.0999999999999996</v>
      </c>
      <c r="I349" s="4">
        <v>192590</v>
      </c>
      <c r="J349" t="s">
        <v>3067</v>
      </c>
      <c r="K349" t="s">
        <v>3068</v>
      </c>
      <c r="L349" t="s">
        <v>3069</v>
      </c>
      <c r="M349" t="s">
        <v>3070</v>
      </c>
      <c r="N349" t="s">
        <v>3071</v>
      </c>
      <c r="O349" t="s">
        <v>3072</v>
      </c>
      <c r="P349" t="s">
        <v>3073</v>
      </c>
      <c r="Q349" t="s">
        <v>3074</v>
      </c>
    </row>
    <row r="350" spans="1:17">
      <c r="A350" t="s">
        <v>3075</v>
      </c>
      <c r="B350" t="s">
        <v>3076</v>
      </c>
      <c r="C350" t="s">
        <v>2990</v>
      </c>
      <c r="E350" s="2">
        <v>9499</v>
      </c>
      <c r="F350" s="2">
        <v>11999</v>
      </c>
      <c r="G350" s="1">
        <v>0.21</v>
      </c>
      <c r="H350">
        <v>4.2</v>
      </c>
      <c r="I350" s="4">
        <v>284</v>
      </c>
      <c r="J350" t="s">
        <v>3077</v>
      </c>
      <c r="K350" t="s">
        <v>3078</v>
      </c>
      <c r="L350" t="s">
        <v>3079</v>
      </c>
      <c r="M350" t="s">
        <v>3080</v>
      </c>
      <c r="N350" t="s">
        <v>3081</v>
      </c>
      <c r="O350" t="s">
        <v>3082</v>
      </c>
      <c r="P350" t="s">
        <v>3083</v>
      </c>
      <c r="Q350" t="s">
        <v>3084</v>
      </c>
    </row>
    <row r="351" spans="1:17">
      <c r="A351" t="s">
        <v>3085</v>
      </c>
      <c r="B351" t="s">
        <v>3086</v>
      </c>
      <c r="C351" t="s">
        <v>3066</v>
      </c>
      <c r="E351">
        <v>599</v>
      </c>
      <c r="F351" s="2">
        <v>2499</v>
      </c>
      <c r="G351" s="1">
        <v>0.76</v>
      </c>
      <c r="H351">
        <v>3.9</v>
      </c>
      <c r="I351" s="4">
        <v>58162</v>
      </c>
      <c r="J351" t="s">
        <v>3087</v>
      </c>
      <c r="K351" t="s">
        <v>3088</v>
      </c>
      <c r="L351" t="s">
        <v>3089</v>
      </c>
      <c r="M351" t="s">
        <v>3090</v>
      </c>
      <c r="N351" t="s">
        <v>3091</v>
      </c>
      <c r="O351" t="s">
        <v>3092</v>
      </c>
      <c r="P351" t="s">
        <v>3093</v>
      </c>
      <c r="Q351" t="s">
        <v>3094</v>
      </c>
    </row>
    <row r="352" spans="1:17">
      <c r="A352" t="s">
        <v>3095</v>
      </c>
      <c r="B352" t="s">
        <v>3096</v>
      </c>
      <c r="C352" t="s">
        <v>2990</v>
      </c>
      <c r="E352" s="2">
        <v>8999</v>
      </c>
      <c r="F352" s="2">
        <v>11999</v>
      </c>
      <c r="G352" s="1">
        <v>0.25</v>
      </c>
      <c r="H352">
        <v>4</v>
      </c>
      <c r="I352" s="4">
        <v>12796</v>
      </c>
      <c r="J352" t="s">
        <v>3097</v>
      </c>
      <c r="K352" t="s">
        <v>3098</v>
      </c>
      <c r="L352" t="s">
        <v>3099</v>
      </c>
      <c r="M352" t="s">
        <v>3100</v>
      </c>
      <c r="N352" t="s">
        <v>3101</v>
      </c>
      <c r="O352" t="s">
        <v>3102</v>
      </c>
      <c r="P352" t="s">
        <v>3103</v>
      </c>
      <c r="Q352" t="s">
        <v>3104</v>
      </c>
    </row>
    <row r="353" spans="1:17">
      <c r="A353" t="s">
        <v>3105</v>
      </c>
      <c r="B353" t="s">
        <v>3106</v>
      </c>
      <c r="C353" t="s">
        <v>3107</v>
      </c>
      <c r="E353">
        <v>349</v>
      </c>
      <c r="F353" s="2">
        <v>1299</v>
      </c>
      <c r="G353" s="1">
        <v>0.73</v>
      </c>
      <c r="H353">
        <v>4</v>
      </c>
      <c r="I353" s="4">
        <v>14282</v>
      </c>
      <c r="J353" t="s">
        <v>3108</v>
      </c>
      <c r="K353" t="s">
        <v>3109</v>
      </c>
      <c r="L353" t="s">
        <v>3110</v>
      </c>
      <c r="M353" t="s">
        <v>3111</v>
      </c>
      <c r="N353" t="s">
        <v>3112</v>
      </c>
      <c r="O353" t="s">
        <v>3113</v>
      </c>
      <c r="P353" t="s">
        <v>3114</v>
      </c>
      <c r="Q353" t="s">
        <v>3115</v>
      </c>
    </row>
    <row r="354" spans="1:17">
      <c r="A354" t="s">
        <v>3116</v>
      </c>
      <c r="B354" t="s">
        <v>3117</v>
      </c>
      <c r="C354" t="s">
        <v>3066</v>
      </c>
      <c r="E354">
        <v>349</v>
      </c>
      <c r="F354">
        <v>999</v>
      </c>
      <c r="G354" s="1">
        <v>0.65</v>
      </c>
      <c r="H354">
        <v>4.0999999999999996</v>
      </c>
      <c r="I354" s="4">
        <v>363713</v>
      </c>
      <c r="J354" t="s">
        <v>3118</v>
      </c>
      <c r="K354" t="s">
        <v>3119</v>
      </c>
      <c r="L354" t="s">
        <v>3120</v>
      </c>
      <c r="M354" t="s">
        <v>3121</v>
      </c>
      <c r="N354" t="s">
        <v>3122</v>
      </c>
      <c r="O354" t="s">
        <v>3123</v>
      </c>
      <c r="P354" t="s">
        <v>3124</v>
      </c>
      <c r="Q354" t="s">
        <v>3125</v>
      </c>
    </row>
    <row r="355" spans="1:17">
      <c r="A355" t="s">
        <v>3126</v>
      </c>
      <c r="B355" t="s">
        <v>3127</v>
      </c>
      <c r="C355" t="s">
        <v>3024</v>
      </c>
      <c r="E355">
        <v>959</v>
      </c>
      <c r="F355" s="2">
        <v>1800</v>
      </c>
      <c r="G355" s="1">
        <v>0.47</v>
      </c>
      <c r="H355">
        <v>4.4000000000000004</v>
      </c>
      <c r="I355" s="4">
        <v>67259</v>
      </c>
      <c r="J355" t="s">
        <v>3025</v>
      </c>
      <c r="K355" t="s">
        <v>3026</v>
      </c>
      <c r="L355" t="s">
        <v>3027</v>
      </c>
      <c r="M355" t="s">
        <v>3028</v>
      </c>
      <c r="N355" t="s">
        <v>3029</v>
      </c>
      <c r="O355" t="s">
        <v>3030</v>
      </c>
      <c r="P355" t="s">
        <v>3128</v>
      </c>
      <c r="Q355" t="s">
        <v>3129</v>
      </c>
    </row>
    <row r="356" spans="1:17">
      <c r="A356" t="s">
        <v>3130</v>
      </c>
      <c r="B356" t="s">
        <v>3131</v>
      </c>
      <c r="C356" t="s">
        <v>2990</v>
      </c>
      <c r="E356" s="2">
        <v>9499</v>
      </c>
      <c r="F356" s="2">
        <v>11999</v>
      </c>
      <c r="G356" s="1">
        <v>0.21</v>
      </c>
      <c r="H356">
        <v>4.2</v>
      </c>
      <c r="I356" s="4">
        <v>284</v>
      </c>
      <c r="J356" t="s">
        <v>3077</v>
      </c>
      <c r="K356" t="s">
        <v>3078</v>
      </c>
      <c r="L356" t="s">
        <v>3079</v>
      </c>
      <c r="M356" t="s">
        <v>3080</v>
      </c>
      <c r="N356" t="s">
        <v>3081</v>
      </c>
      <c r="O356" t="s">
        <v>3082</v>
      </c>
      <c r="P356" t="s">
        <v>3132</v>
      </c>
      <c r="Q356" t="s">
        <v>3133</v>
      </c>
    </row>
    <row r="357" spans="1:17">
      <c r="A357" t="s">
        <v>3134</v>
      </c>
      <c r="B357" t="s">
        <v>3135</v>
      </c>
      <c r="C357" t="s">
        <v>2979</v>
      </c>
      <c r="E357" s="2">
        <v>1499</v>
      </c>
      <c r="F357" s="2">
        <v>2499</v>
      </c>
      <c r="G357" s="1">
        <v>0.4</v>
      </c>
      <c r="H357">
        <v>4.3</v>
      </c>
      <c r="I357" s="4">
        <v>15970</v>
      </c>
      <c r="J357" t="s">
        <v>3136</v>
      </c>
      <c r="K357" t="s">
        <v>3137</v>
      </c>
      <c r="L357" t="s">
        <v>3138</v>
      </c>
      <c r="M357" t="s">
        <v>3139</v>
      </c>
      <c r="N357" t="s">
        <v>3140</v>
      </c>
      <c r="O357" t="s">
        <v>3141</v>
      </c>
      <c r="P357" t="s">
        <v>3142</v>
      </c>
      <c r="Q357" t="s">
        <v>3143</v>
      </c>
    </row>
    <row r="358" spans="1:17">
      <c r="A358" t="s">
        <v>3144</v>
      </c>
      <c r="B358" t="s">
        <v>3145</v>
      </c>
      <c r="C358" t="s">
        <v>2979</v>
      </c>
      <c r="E358" s="2">
        <v>1149</v>
      </c>
      <c r="F358" s="2">
        <v>2199</v>
      </c>
      <c r="G358" s="1">
        <v>0.48</v>
      </c>
      <c r="H358">
        <v>4.3</v>
      </c>
      <c r="I358" s="4">
        <v>178912</v>
      </c>
      <c r="J358" t="s">
        <v>3146</v>
      </c>
      <c r="K358" t="s">
        <v>2981</v>
      </c>
      <c r="L358" t="s">
        <v>2982</v>
      </c>
      <c r="M358" t="s">
        <v>2983</v>
      </c>
      <c r="N358" t="s">
        <v>2984</v>
      </c>
      <c r="O358" t="s">
        <v>2985</v>
      </c>
      <c r="P358" t="s">
        <v>3147</v>
      </c>
      <c r="Q358" t="s">
        <v>3148</v>
      </c>
    </row>
    <row r="359" spans="1:17">
      <c r="A359" t="s">
        <v>3149</v>
      </c>
      <c r="B359" t="s">
        <v>3150</v>
      </c>
      <c r="C359" t="s">
        <v>3151</v>
      </c>
      <c r="E359">
        <v>349</v>
      </c>
      <c r="F359">
        <v>999</v>
      </c>
      <c r="G359" s="1">
        <v>0.65</v>
      </c>
      <c r="H359">
        <v>3.9</v>
      </c>
      <c r="I359" s="4">
        <v>46399</v>
      </c>
      <c r="J359" t="s">
        <v>3152</v>
      </c>
      <c r="K359" t="s">
        <v>3153</v>
      </c>
      <c r="L359" t="s">
        <v>3154</v>
      </c>
      <c r="M359" t="s">
        <v>3155</v>
      </c>
      <c r="N359" t="s">
        <v>3156</v>
      </c>
      <c r="O359" t="s">
        <v>3157</v>
      </c>
      <c r="P359" t="s">
        <v>3158</v>
      </c>
      <c r="Q359" t="s">
        <v>3159</v>
      </c>
    </row>
    <row r="360" spans="1:17">
      <c r="A360" t="s">
        <v>3160</v>
      </c>
      <c r="B360" t="s">
        <v>3161</v>
      </c>
      <c r="C360" t="s">
        <v>3162</v>
      </c>
      <c r="E360" s="2">
        <v>1219</v>
      </c>
      <c r="F360" s="2">
        <v>1699</v>
      </c>
      <c r="G360" s="1">
        <v>0.28000000000000003</v>
      </c>
      <c r="H360">
        <v>4.4000000000000004</v>
      </c>
      <c r="I360" s="4">
        <v>8891</v>
      </c>
      <c r="J360" t="s">
        <v>3163</v>
      </c>
      <c r="K360" t="s">
        <v>3164</v>
      </c>
      <c r="L360" t="s">
        <v>3165</v>
      </c>
      <c r="M360" t="s">
        <v>3166</v>
      </c>
      <c r="N360" t="s">
        <v>3167</v>
      </c>
      <c r="O360" t="s">
        <v>3168</v>
      </c>
      <c r="P360" t="s">
        <v>3169</v>
      </c>
      <c r="Q360" t="s">
        <v>3170</v>
      </c>
    </row>
    <row r="361" spans="1:17">
      <c r="A361" t="s">
        <v>3171</v>
      </c>
      <c r="B361" t="s">
        <v>3172</v>
      </c>
      <c r="C361" t="s">
        <v>2948</v>
      </c>
      <c r="E361" s="2">
        <v>1599</v>
      </c>
      <c r="F361" s="2">
        <v>3999</v>
      </c>
      <c r="G361" s="1">
        <v>0.6</v>
      </c>
      <c r="H361">
        <v>4</v>
      </c>
      <c r="I361" s="4">
        <v>30254</v>
      </c>
      <c r="J361" t="s">
        <v>3173</v>
      </c>
      <c r="K361" t="s">
        <v>3174</v>
      </c>
      <c r="L361" t="s">
        <v>3175</v>
      </c>
      <c r="M361" t="s">
        <v>3176</v>
      </c>
      <c r="N361" t="s">
        <v>3177</v>
      </c>
      <c r="O361" t="s">
        <v>3178</v>
      </c>
      <c r="P361" t="s">
        <v>3179</v>
      </c>
      <c r="Q361" t="s">
        <v>3180</v>
      </c>
    </row>
    <row r="362" spans="1:17">
      <c r="A362" t="s">
        <v>3181</v>
      </c>
      <c r="B362" t="s">
        <v>3182</v>
      </c>
      <c r="C362" t="s">
        <v>2948</v>
      </c>
      <c r="E362" s="2">
        <v>1499</v>
      </c>
      <c r="F362" s="2">
        <v>7999</v>
      </c>
      <c r="G362" s="1">
        <v>0.81</v>
      </c>
      <c r="H362">
        <v>4.2</v>
      </c>
      <c r="I362" s="4">
        <v>22636</v>
      </c>
      <c r="J362" t="s">
        <v>3183</v>
      </c>
      <c r="K362" t="s">
        <v>3184</v>
      </c>
      <c r="L362" t="s">
        <v>3185</v>
      </c>
      <c r="M362" t="s">
        <v>3186</v>
      </c>
      <c r="N362" t="s">
        <v>3187</v>
      </c>
      <c r="O362" t="s">
        <v>3188</v>
      </c>
      <c r="P362" t="s">
        <v>3189</v>
      </c>
      <c r="Q362" t="s">
        <v>3190</v>
      </c>
    </row>
    <row r="363" spans="1:17">
      <c r="A363" t="s">
        <v>3191</v>
      </c>
      <c r="B363" t="s">
        <v>3192</v>
      </c>
      <c r="C363" t="s">
        <v>2990</v>
      </c>
      <c r="E363" s="2">
        <v>18499</v>
      </c>
      <c r="F363" s="2">
        <v>25999</v>
      </c>
      <c r="G363" s="1">
        <v>0.28999999999999998</v>
      </c>
      <c r="H363">
        <v>4.0999999999999996</v>
      </c>
      <c r="I363" s="4">
        <v>22318</v>
      </c>
      <c r="J363" t="s">
        <v>3193</v>
      </c>
      <c r="K363" t="s">
        <v>3194</v>
      </c>
      <c r="L363" t="s">
        <v>3195</v>
      </c>
      <c r="M363" t="s">
        <v>3196</v>
      </c>
      <c r="N363" t="s">
        <v>3197</v>
      </c>
      <c r="O363" t="s">
        <v>3198</v>
      </c>
      <c r="P363" t="s">
        <v>3199</v>
      </c>
      <c r="Q363" t="s">
        <v>3200</v>
      </c>
    </row>
    <row r="364" spans="1:17">
      <c r="A364" t="s">
        <v>3201</v>
      </c>
      <c r="B364" t="s">
        <v>3202</v>
      </c>
      <c r="C364" t="s">
        <v>3024</v>
      </c>
      <c r="E364">
        <v>369</v>
      </c>
      <c r="F364">
        <v>700</v>
      </c>
      <c r="G364" s="1">
        <v>0.47</v>
      </c>
      <c r="H364">
        <v>4.4000000000000004</v>
      </c>
      <c r="I364" s="4">
        <v>67259</v>
      </c>
      <c r="J364" t="s">
        <v>3203</v>
      </c>
      <c r="K364" t="s">
        <v>3026</v>
      </c>
      <c r="L364" t="s">
        <v>3027</v>
      </c>
      <c r="M364" t="s">
        <v>3028</v>
      </c>
      <c r="N364" t="s">
        <v>3029</v>
      </c>
      <c r="O364" t="s">
        <v>3030</v>
      </c>
      <c r="P364" t="s">
        <v>3204</v>
      </c>
      <c r="Q364" t="s">
        <v>3205</v>
      </c>
    </row>
    <row r="365" spans="1:17">
      <c r="A365" t="s">
        <v>3206</v>
      </c>
      <c r="B365" t="s">
        <v>3207</v>
      </c>
      <c r="C365" t="s">
        <v>2990</v>
      </c>
      <c r="E365" s="2">
        <v>12999</v>
      </c>
      <c r="F365" s="2">
        <v>17999</v>
      </c>
      <c r="G365" s="1">
        <v>0.28000000000000003</v>
      </c>
      <c r="H365">
        <v>4.0999999999999996</v>
      </c>
      <c r="I365" s="4">
        <v>18998</v>
      </c>
      <c r="J365" t="s">
        <v>3208</v>
      </c>
      <c r="K365" t="s">
        <v>3209</v>
      </c>
      <c r="L365" t="s">
        <v>3210</v>
      </c>
      <c r="M365" t="s">
        <v>3211</v>
      </c>
      <c r="N365" t="s">
        <v>3212</v>
      </c>
      <c r="O365" t="s">
        <v>3213</v>
      </c>
      <c r="P365" t="s">
        <v>3214</v>
      </c>
      <c r="Q365" t="s">
        <v>3215</v>
      </c>
    </row>
    <row r="366" spans="1:17">
      <c r="A366" t="s">
        <v>3216</v>
      </c>
      <c r="B366" t="s">
        <v>2947</v>
      </c>
      <c r="C366" t="s">
        <v>2948</v>
      </c>
      <c r="E366" s="2">
        <v>1799</v>
      </c>
      <c r="F366" s="2">
        <v>19999</v>
      </c>
      <c r="G366" s="1">
        <v>0.91</v>
      </c>
      <c r="H366">
        <v>4.2</v>
      </c>
      <c r="I366" s="4">
        <v>13937</v>
      </c>
      <c r="J366" t="s">
        <v>3217</v>
      </c>
      <c r="K366" t="s">
        <v>2950</v>
      </c>
      <c r="L366" t="s">
        <v>2951</v>
      </c>
      <c r="M366" t="s">
        <v>2952</v>
      </c>
      <c r="N366" t="s">
        <v>2953</v>
      </c>
      <c r="O366" t="s">
        <v>2954</v>
      </c>
      <c r="P366" t="s">
        <v>3218</v>
      </c>
      <c r="Q366" t="s">
        <v>3219</v>
      </c>
    </row>
    <row r="367" spans="1:17">
      <c r="A367" t="s">
        <v>3220</v>
      </c>
      <c r="B367" t="s">
        <v>3221</v>
      </c>
      <c r="C367" t="s">
        <v>2948</v>
      </c>
      <c r="E367" s="2">
        <v>2199</v>
      </c>
      <c r="F367" s="2">
        <v>9999</v>
      </c>
      <c r="G367" s="1">
        <v>0.78</v>
      </c>
      <c r="H367">
        <v>4.2</v>
      </c>
      <c r="I367" s="4">
        <v>29471</v>
      </c>
      <c r="J367" t="s">
        <v>3222</v>
      </c>
      <c r="K367" t="s">
        <v>3223</v>
      </c>
      <c r="L367" t="s">
        <v>3224</v>
      </c>
      <c r="M367" t="s">
        <v>3225</v>
      </c>
      <c r="N367" t="s">
        <v>3226</v>
      </c>
      <c r="O367" t="s">
        <v>3227</v>
      </c>
      <c r="P367" t="s">
        <v>3228</v>
      </c>
      <c r="Q367" t="s">
        <v>3229</v>
      </c>
    </row>
    <row r="368" spans="1:17">
      <c r="A368" t="s">
        <v>3230</v>
      </c>
      <c r="B368" t="s">
        <v>3231</v>
      </c>
      <c r="C368" t="s">
        <v>2990</v>
      </c>
      <c r="E368" s="2">
        <v>16999</v>
      </c>
      <c r="F368" s="2">
        <v>24999</v>
      </c>
      <c r="G368" s="1">
        <v>0.32</v>
      </c>
      <c r="H368">
        <v>4.0999999999999996</v>
      </c>
      <c r="I368" s="4">
        <v>22318</v>
      </c>
      <c r="J368" t="s">
        <v>3232</v>
      </c>
      <c r="K368" t="s">
        <v>3194</v>
      </c>
      <c r="L368" t="s">
        <v>3195</v>
      </c>
      <c r="M368" t="s">
        <v>3196</v>
      </c>
      <c r="N368" t="s">
        <v>3197</v>
      </c>
      <c r="O368" t="s">
        <v>3198</v>
      </c>
      <c r="P368" t="s">
        <v>3233</v>
      </c>
      <c r="Q368" t="s">
        <v>3234</v>
      </c>
    </row>
    <row r="369" spans="1:17">
      <c r="A369" t="s">
        <v>3235</v>
      </c>
      <c r="B369" t="s">
        <v>3236</v>
      </c>
      <c r="C369" t="s">
        <v>2990</v>
      </c>
      <c r="E369" s="2">
        <v>16499</v>
      </c>
      <c r="F369" s="2">
        <v>20999</v>
      </c>
      <c r="G369" s="1">
        <v>0.21</v>
      </c>
      <c r="H369">
        <v>4</v>
      </c>
      <c r="I369" s="4">
        <v>21350</v>
      </c>
      <c r="J369" t="s">
        <v>3237</v>
      </c>
      <c r="K369" t="s">
        <v>3238</v>
      </c>
      <c r="L369" t="s">
        <v>3239</v>
      </c>
      <c r="M369" t="s">
        <v>3240</v>
      </c>
      <c r="N369" t="s">
        <v>3241</v>
      </c>
      <c r="O369" t="s">
        <v>3242</v>
      </c>
      <c r="P369" t="s">
        <v>3243</v>
      </c>
      <c r="Q369" t="s">
        <v>3244</v>
      </c>
    </row>
    <row r="370" spans="1:17">
      <c r="A370" t="s">
        <v>3245</v>
      </c>
      <c r="B370" t="s">
        <v>2947</v>
      </c>
      <c r="C370" t="s">
        <v>2948</v>
      </c>
      <c r="E370" s="2">
        <v>1799</v>
      </c>
      <c r="F370" s="2">
        <v>19999</v>
      </c>
      <c r="G370" s="1">
        <v>0.91</v>
      </c>
      <c r="H370">
        <v>4.2</v>
      </c>
      <c r="I370" s="4">
        <v>13937</v>
      </c>
      <c r="J370" t="s">
        <v>3217</v>
      </c>
      <c r="K370" t="s">
        <v>2950</v>
      </c>
      <c r="L370" t="s">
        <v>2951</v>
      </c>
      <c r="M370" t="s">
        <v>2952</v>
      </c>
      <c r="N370" t="s">
        <v>2953</v>
      </c>
      <c r="O370" t="s">
        <v>2954</v>
      </c>
      <c r="P370" t="s">
        <v>3246</v>
      </c>
      <c r="Q370" t="s">
        <v>3247</v>
      </c>
    </row>
    <row r="371" spans="1:17">
      <c r="A371" t="s">
        <v>16</v>
      </c>
      <c r="B371" t="s">
        <v>17</v>
      </c>
      <c r="C371" t="s">
        <v>18</v>
      </c>
      <c r="E371">
        <v>399</v>
      </c>
      <c r="F371" s="2">
        <v>1099</v>
      </c>
      <c r="G371" s="1">
        <v>0.64</v>
      </c>
      <c r="H371">
        <v>4.2</v>
      </c>
      <c r="I371" s="4">
        <v>24270</v>
      </c>
      <c r="J371" t="s">
        <v>19</v>
      </c>
      <c r="K371" t="s">
        <v>20</v>
      </c>
      <c r="L371" t="s">
        <v>21</v>
      </c>
      <c r="M371" t="s">
        <v>22</v>
      </c>
      <c r="N371" t="s">
        <v>23</v>
      </c>
      <c r="O371" t="s">
        <v>825</v>
      </c>
      <c r="P371" t="s">
        <v>3248</v>
      </c>
      <c r="Q371" t="s">
        <v>3249</v>
      </c>
    </row>
    <row r="372" spans="1:17">
      <c r="A372" t="s">
        <v>3250</v>
      </c>
      <c r="B372" t="s">
        <v>3251</v>
      </c>
      <c r="C372" t="s">
        <v>2990</v>
      </c>
      <c r="E372" s="2">
        <v>8499</v>
      </c>
      <c r="F372" s="2">
        <v>10999</v>
      </c>
      <c r="G372" s="1">
        <v>0.23</v>
      </c>
      <c r="H372">
        <v>4.0999999999999996</v>
      </c>
      <c r="I372" s="4">
        <v>313836</v>
      </c>
      <c r="J372" t="s">
        <v>3252</v>
      </c>
      <c r="K372" t="s">
        <v>3253</v>
      </c>
      <c r="L372" t="s">
        <v>3254</v>
      </c>
      <c r="M372" t="s">
        <v>3255</v>
      </c>
      <c r="N372" t="s">
        <v>3256</v>
      </c>
      <c r="O372" t="s">
        <v>3257</v>
      </c>
      <c r="P372" t="s">
        <v>3258</v>
      </c>
      <c r="Q372" t="s">
        <v>3259</v>
      </c>
    </row>
    <row r="373" spans="1:17">
      <c r="A373" t="s">
        <v>3260</v>
      </c>
      <c r="B373" t="s">
        <v>3261</v>
      </c>
      <c r="C373" t="s">
        <v>2990</v>
      </c>
      <c r="E373" s="2">
        <v>6499</v>
      </c>
      <c r="F373" s="2">
        <v>8499</v>
      </c>
      <c r="G373" s="1">
        <v>0.24</v>
      </c>
      <c r="H373">
        <v>4.0999999999999996</v>
      </c>
      <c r="I373" s="4">
        <v>313836</v>
      </c>
      <c r="J373" t="s">
        <v>3262</v>
      </c>
      <c r="K373" t="s">
        <v>3253</v>
      </c>
      <c r="L373" t="s">
        <v>3254</v>
      </c>
      <c r="M373" t="s">
        <v>3255</v>
      </c>
      <c r="N373" t="s">
        <v>3256</v>
      </c>
      <c r="O373" t="s">
        <v>3257</v>
      </c>
      <c r="P373" t="s">
        <v>3263</v>
      </c>
      <c r="Q373" t="s">
        <v>3264</v>
      </c>
    </row>
    <row r="374" spans="1:17">
      <c r="A374" t="s">
        <v>3265</v>
      </c>
      <c r="B374" t="s">
        <v>2947</v>
      </c>
      <c r="C374" t="s">
        <v>2948</v>
      </c>
      <c r="E374" s="2">
        <v>1799</v>
      </c>
      <c r="F374" s="2">
        <v>19999</v>
      </c>
      <c r="G374" s="1">
        <v>0.91</v>
      </c>
      <c r="H374">
        <v>4.2</v>
      </c>
      <c r="I374" s="4">
        <v>13937</v>
      </c>
      <c r="J374" t="s">
        <v>3266</v>
      </c>
      <c r="K374" t="s">
        <v>2950</v>
      </c>
      <c r="L374" t="s">
        <v>2951</v>
      </c>
      <c r="M374" t="s">
        <v>2952</v>
      </c>
      <c r="N374" t="s">
        <v>2953</v>
      </c>
      <c r="O374" t="s">
        <v>2954</v>
      </c>
      <c r="P374" t="s">
        <v>3267</v>
      </c>
      <c r="Q374" t="s">
        <v>3268</v>
      </c>
    </row>
    <row r="375" spans="1:17">
      <c r="A375" t="s">
        <v>3269</v>
      </c>
      <c r="B375" t="s">
        <v>3270</v>
      </c>
      <c r="C375" t="s">
        <v>2990</v>
      </c>
      <c r="E375" s="2">
        <v>8999</v>
      </c>
      <c r="F375" s="2">
        <v>11999</v>
      </c>
      <c r="G375" s="1">
        <v>0.25</v>
      </c>
      <c r="H375">
        <v>4</v>
      </c>
      <c r="I375" s="4">
        <v>12796</v>
      </c>
      <c r="J375" t="s">
        <v>3097</v>
      </c>
      <c r="K375" t="s">
        <v>3098</v>
      </c>
      <c r="L375" t="s">
        <v>3099</v>
      </c>
      <c r="M375" t="s">
        <v>3100</v>
      </c>
      <c r="N375" t="s">
        <v>3101</v>
      </c>
      <c r="O375" t="s">
        <v>3102</v>
      </c>
      <c r="P375" t="s">
        <v>3271</v>
      </c>
      <c r="Q375" t="s">
        <v>3272</v>
      </c>
    </row>
    <row r="376" spans="1:17">
      <c r="A376" t="s">
        <v>3273</v>
      </c>
      <c r="B376" t="s">
        <v>3274</v>
      </c>
      <c r="C376" t="s">
        <v>3275</v>
      </c>
      <c r="E376">
        <v>139</v>
      </c>
      <c r="F376">
        <v>495</v>
      </c>
      <c r="G376" s="1">
        <v>0.72</v>
      </c>
      <c r="H376">
        <v>4.3</v>
      </c>
      <c r="I376" s="4">
        <v>14185</v>
      </c>
      <c r="J376" t="s">
        <v>3276</v>
      </c>
      <c r="K376" t="s">
        <v>2037</v>
      </c>
      <c r="L376" t="s">
        <v>2038</v>
      </c>
      <c r="M376" t="s">
        <v>2039</v>
      </c>
      <c r="N376" t="s">
        <v>2040</v>
      </c>
      <c r="O376" t="s">
        <v>3277</v>
      </c>
      <c r="P376" t="s">
        <v>3278</v>
      </c>
      <c r="Q376" t="s">
        <v>3279</v>
      </c>
    </row>
    <row r="377" spans="1:17">
      <c r="A377" t="s">
        <v>3280</v>
      </c>
      <c r="B377" t="s">
        <v>3281</v>
      </c>
      <c r="C377" t="s">
        <v>2948</v>
      </c>
      <c r="E377" s="2">
        <v>3999</v>
      </c>
      <c r="F377" s="2">
        <v>16999</v>
      </c>
      <c r="G377" s="1">
        <v>0.76</v>
      </c>
      <c r="H377">
        <v>4.3</v>
      </c>
      <c r="I377" s="4">
        <v>17159</v>
      </c>
      <c r="J377" t="s">
        <v>3282</v>
      </c>
      <c r="K377" t="s">
        <v>3283</v>
      </c>
      <c r="L377" t="s">
        <v>3284</v>
      </c>
      <c r="M377" t="s">
        <v>3285</v>
      </c>
      <c r="N377" t="s">
        <v>3286</v>
      </c>
      <c r="O377" t="s">
        <v>3287</v>
      </c>
      <c r="P377" t="s">
        <v>3288</v>
      </c>
      <c r="Q377" t="s">
        <v>3289</v>
      </c>
    </row>
    <row r="378" spans="1:17">
      <c r="A378" t="s">
        <v>3290</v>
      </c>
      <c r="B378" t="s">
        <v>3291</v>
      </c>
      <c r="C378" t="s">
        <v>2948</v>
      </c>
      <c r="E378" s="2">
        <v>2998</v>
      </c>
      <c r="F378" s="2">
        <v>5999</v>
      </c>
      <c r="G378" s="1">
        <v>0.5</v>
      </c>
      <c r="H378">
        <v>4.0999999999999996</v>
      </c>
      <c r="I378" s="4">
        <v>5179</v>
      </c>
      <c r="J378" t="s">
        <v>3292</v>
      </c>
      <c r="K378" t="s">
        <v>3293</v>
      </c>
      <c r="L378" t="s">
        <v>3294</v>
      </c>
      <c r="M378" t="s">
        <v>3295</v>
      </c>
      <c r="N378" t="s">
        <v>3296</v>
      </c>
      <c r="O378" t="s">
        <v>3297</v>
      </c>
      <c r="P378" t="s">
        <v>3298</v>
      </c>
      <c r="Q378" t="s">
        <v>3299</v>
      </c>
    </row>
    <row r="379" spans="1:17">
      <c r="A379" t="s">
        <v>27</v>
      </c>
      <c r="B379" t="s">
        <v>28</v>
      </c>
      <c r="C379" t="s">
        <v>18</v>
      </c>
      <c r="E379">
        <v>199</v>
      </c>
      <c r="F379">
        <v>349</v>
      </c>
      <c r="G379" s="1">
        <v>0.43</v>
      </c>
      <c r="H379">
        <v>4</v>
      </c>
      <c r="I379" s="4">
        <v>43993</v>
      </c>
      <c r="J379" t="s">
        <v>29</v>
      </c>
      <c r="K379" t="s">
        <v>30</v>
      </c>
      <c r="L379" t="s">
        <v>31</v>
      </c>
      <c r="M379" t="s">
        <v>32</v>
      </c>
      <c r="N379" t="s">
        <v>33</v>
      </c>
      <c r="O379" t="s">
        <v>34</v>
      </c>
      <c r="P379" t="s">
        <v>3300</v>
      </c>
      <c r="Q379" t="s">
        <v>3301</v>
      </c>
    </row>
    <row r="380" spans="1:17">
      <c r="A380" t="s">
        <v>3302</v>
      </c>
      <c r="B380" t="s">
        <v>3303</v>
      </c>
      <c r="C380" t="s">
        <v>2990</v>
      </c>
      <c r="E380" s="2">
        <v>15499</v>
      </c>
      <c r="F380" s="2">
        <v>18999</v>
      </c>
      <c r="G380" s="1">
        <v>0.18</v>
      </c>
      <c r="H380">
        <v>4.0999999999999996</v>
      </c>
      <c r="I380" s="4">
        <v>19252</v>
      </c>
      <c r="J380" t="s">
        <v>3304</v>
      </c>
      <c r="K380" t="s">
        <v>3305</v>
      </c>
      <c r="L380" t="s">
        <v>3306</v>
      </c>
      <c r="M380" t="s">
        <v>3307</v>
      </c>
      <c r="N380" t="s">
        <v>3308</v>
      </c>
      <c r="O380" t="s">
        <v>3309</v>
      </c>
      <c r="P380" t="s">
        <v>3310</v>
      </c>
      <c r="Q380" t="s">
        <v>3311</v>
      </c>
    </row>
    <row r="381" spans="1:17">
      <c r="A381" t="s">
        <v>37</v>
      </c>
      <c r="B381" t="s">
        <v>38</v>
      </c>
      <c r="C381" t="s">
        <v>18</v>
      </c>
      <c r="E381">
        <v>199</v>
      </c>
      <c r="F381">
        <v>999</v>
      </c>
      <c r="G381" s="1">
        <v>0.8</v>
      </c>
      <c r="H381">
        <v>3.9</v>
      </c>
      <c r="I381" s="4">
        <v>7928</v>
      </c>
      <c r="J381" t="s">
        <v>3312</v>
      </c>
      <c r="K381" t="s">
        <v>40</v>
      </c>
      <c r="L381" t="s">
        <v>41</v>
      </c>
      <c r="M381" t="s">
        <v>42</v>
      </c>
      <c r="N381" t="s">
        <v>43</v>
      </c>
      <c r="O381" t="s">
        <v>3313</v>
      </c>
      <c r="P381" t="s">
        <v>3314</v>
      </c>
      <c r="Q381" t="s">
        <v>3315</v>
      </c>
    </row>
    <row r="382" spans="1:17">
      <c r="A382" t="s">
        <v>3316</v>
      </c>
      <c r="B382" t="s">
        <v>2947</v>
      </c>
      <c r="C382" t="s">
        <v>2948</v>
      </c>
      <c r="E382" s="2">
        <v>1799</v>
      </c>
      <c r="F382" s="2">
        <v>19999</v>
      </c>
      <c r="G382" s="1">
        <v>0.91</v>
      </c>
      <c r="H382">
        <v>4.2</v>
      </c>
      <c r="I382" s="4">
        <v>13937</v>
      </c>
      <c r="J382" t="s">
        <v>2949</v>
      </c>
      <c r="K382" t="s">
        <v>2950</v>
      </c>
      <c r="L382" t="s">
        <v>2951</v>
      </c>
      <c r="M382" t="s">
        <v>2952</v>
      </c>
      <c r="N382" t="s">
        <v>2953</v>
      </c>
      <c r="O382" t="s">
        <v>2954</v>
      </c>
      <c r="P382" t="s">
        <v>3317</v>
      </c>
      <c r="Q382" t="s">
        <v>3318</v>
      </c>
    </row>
    <row r="383" spans="1:17">
      <c r="A383" t="s">
        <v>3319</v>
      </c>
      <c r="B383" t="s">
        <v>3320</v>
      </c>
      <c r="C383" t="s">
        <v>2990</v>
      </c>
      <c r="E383" s="2">
        <v>8999</v>
      </c>
      <c r="F383" s="2">
        <v>11999</v>
      </c>
      <c r="G383" s="1">
        <v>0.25</v>
      </c>
      <c r="H383">
        <v>4</v>
      </c>
      <c r="I383" s="4">
        <v>12796</v>
      </c>
      <c r="J383" t="s">
        <v>3097</v>
      </c>
      <c r="K383" t="s">
        <v>3098</v>
      </c>
      <c r="L383" t="s">
        <v>3099</v>
      </c>
      <c r="M383" t="s">
        <v>3100</v>
      </c>
      <c r="N383" t="s">
        <v>3101</v>
      </c>
      <c r="O383" t="s">
        <v>3102</v>
      </c>
      <c r="P383" t="s">
        <v>3321</v>
      </c>
      <c r="Q383" t="s">
        <v>3322</v>
      </c>
    </row>
    <row r="384" spans="1:17">
      <c r="A384" t="s">
        <v>3323</v>
      </c>
      <c r="B384" t="s">
        <v>3324</v>
      </c>
      <c r="C384" t="s">
        <v>3107</v>
      </c>
      <c r="E384">
        <v>873</v>
      </c>
      <c r="F384" s="2">
        <v>1699</v>
      </c>
      <c r="G384" s="1">
        <v>0.49</v>
      </c>
      <c r="H384">
        <v>4.4000000000000004</v>
      </c>
      <c r="I384" s="4">
        <v>1680</v>
      </c>
      <c r="J384" t="s">
        <v>3325</v>
      </c>
      <c r="K384" t="s">
        <v>3326</v>
      </c>
      <c r="L384" t="s">
        <v>3327</v>
      </c>
      <c r="M384" t="s">
        <v>3328</v>
      </c>
      <c r="N384" t="s">
        <v>3329</v>
      </c>
      <c r="O384" t="s">
        <v>3330</v>
      </c>
      <c r="P384" t="s">
        <v>3331</v>
      </c>
      <c r="Q384" t="s">
        <v>3332</v>
      </c>
    </row>
    <row r="385" spans="1:17">
      <c r="A385" t="s">
        <v>3333</v>
      </c>
      <c r="B385" t="s">
        <v>3334</v>
      </c>
      <c r="C385" t="s">
        <v>2990</v>
      </c>
      <c r="E385" s="2">
        <v>12999</v>
      </c>
      <c r="F385" s="2">
        <v>15999</v>
      </c>
      <c r="G385" s="1">
        <v>0.19</v>
      </c>
      <c r="H385">
        <v>4.2</v>
      </c>
      <c r="I385" s="4">
        <v>13246</v>
      </c>
      <c r="J385" t="s">
        <v>3335</v>
      </c>
      <c r="K385" t="s">
        <v>3336</v>
      </c>
      <c r="L385" t="s">
        <v>3337</v>
      </c>
      <c r="M385" t="s">
        <v>3338</v>
      </c>
      <c r="N385" t="s">
        <v>3339</v>
      </c>
      <c r="O385" t="s">
        <v>3340</v>
      </c>
      <c r="P385" t="s">
        <v>3341</v>
      </c>
      <c r="Q385" t="s">
        <v>3342</v>
      </c>
    </row>
    <row r="386" spans="1:17">
      <c r="A386" t="s">
        <v>3343</v>
      </c>
      <c r="B386" t="s">
        <v>3344</v>
      </c>
      <c r="C386" t="s">
        <v>3345</v>
      </c>
      <c r="E386">
        <v>539</v>
      </c>
      <c r="F386" s="2">
        <v>1599</v>
      </c>
      <c r="G386" s="1">
        <v>0.66</v>
      </c>
      <c r="H386">
        <v>3.8</v>
      </c>
      <c r="I386" s="4">
        <v>14648</v>
      </c>
      <c r="J386" t="s">
        <v>3346</v>
      </c>
      <c r="K386" t="s">
        <v>3347</v>
      </c>
      <c r="L386" t="s">
        <v>3348</v>
      </c>
      <c r="M386" t="s">
        <v>3349</v>
      </c>
      <c r="N386" t="s">
        <v>3350</v>
      </c>
      <c r="O386" t="s">
        <v>3351</v>
      </c>
      <c r="P386" t="s">
        <v>3352</v>
      </c>
      <c r="Q386" t="s">
        <v>3353</v>
      </c>
    </row>
    <row r="387" spans="1:17">
      <c r="A387" t="s">
        <v>3354</v>
      </c>
      <c r="B387" t="s">
        <v>2958</v>
      </c>
      <c r="C387" t="s">
        <v>2948</v>
      </c>
      <c r="E387" s="2">
        <v>1999</v>
      </c>
      <c r="F387" s="2">
        <v>9999</v>
      </c>
      <c r="G387" s="1">
        <v>0.8</v>
      </c>
      <c r="H387">
        <v>4.3</v>
      </c>
      <c r="I387" s="4">
        <v>27696</v>
      </c>
      <c r="J387" t="s">
        <v>3355</v>
      </c>
      <c r="K387" t="s">
        <v>2960</v>
      </c>
      <c r="L387" t="s">
        <v>2961</v>
      </c>
      <c r="M387" t="s">
        <v>2962</v>
      </c>
      <c r="N387" t="s">
        <v>2963</v>
      </c>
      <c r="O387" t="s">
        <v>2964</v>
      </c>
      <c r="P387" t="s">
        <v>3356</v>
      </c>
      <c r="Q387" t="s">
        <v>3357</v>
      </c>
    </row>
    <row r="388" spans="1:17">
      <c r="A388" t="s">
        <v>3358</v>
      </c>
      <c r="B388" t="s">
        <v>3359</v>
      </c>
      <c r="C388" t="s">
        <v>2990</v>
      </c>
      <c r="E388" s="2">
        <v>15490</v>
      </c>
      <c r="F388" s="2">
        <v>20990</v>
      </c>
      <c r="G388" s="1">
        <v>0.26</v>
      </c>
      <c r="H388">
        <v>4.2</v>
      </c>
      <c r="I388" s="4">
        <v>32916</v>
      </c>
      <c r="J388" t="s">
        <v>3360</v>
      </c>
      <c r="K388" t="s">
        <v>3361</v>
      </c>
      <c r="L388" t="s">
        <v>3362</v>
      </c>
      <c r="M388" t="s">
        <v>3363</v>
      </c>
      <c r="N388" t="s">
        <v>3364</v>
      </c>
      <c r="O388" t="s">
        <v>3365</v>
      </c>
      <c r="P388" t="s">
        <v>3366</v>
      </c>
      <c r="Q388" t="s">
        <v>3367</v>
      </c>
    </row>
    <row r="389" spans="1:17">
      <c r="A389" t="s">
        <v>3368</v>
      </c>
      <c r="B389" t="s">
        <v>3369</v>
      </c>
      <c r="C389" t="s">
        <v>2990</v>
      </c>
      <c r="E389" s="2">
        <v>19999</v>
      </c>
      <c r="F389" s="2">
        <v>24999</v>
      </c>
      <c r="G389" s="1">
        <v>0.2</v>
      </c>
      <c r="H389">
        <v>3.9</v>
      </c>
      <c r="I389" s="4">
        <v>25824</v>
      </c>
      <c r="J389" t="s">
        <v>3370</v>
      </c>
      <c r="K389" t="s">
        <v>3371</v>
      </c>
      <c r="L389" t="s">
        <v>3372</v>
      </c>
      <c r="M389" t="s">
        <v>3373</v>
      </c>
      <c r="N389" t="s">
        <v>3374</v>
      </c>
      <c r="O389" t="s">
        <v>3375</v>
      </c>
      <c r="P389" t="s">
        <v>3376</v>
      </c>
      <c r="Q389" t="s">
        <v>3377</v>
      </c>
    </row>
    <row r="390" spans="1:17">
      <c r="A390" t="s">
        <v>3378</v>
      </c>
      <c r="B390" t="s">
        <v>3379</v>
      </c>
      <c r="C390" t="s">
        <v>3162</v>
      </c>
      <c r="E390" s="2">
        <v>1075</v>
      </c>
      <c r="F390" s="2">
        <v>1699</v>
      </c>
      <c r="G390" s="1">
        <v>0.37</v>
      </c>
      <c r="H390">
        <v>4.4000000000000004</v>
      </c>
      <c r="I390" s="4">
        <v>7462</v>
      </c>
      <c r="J390" t="s">
        <v>3380</v>
      </c>
      <c r="K390" t="s">
        <v>3381</v>
      </c>
      <c r="L390" t="s">
        <v>3382</v>
      </c>
      <c r="M390" t="s">
        <v>3383</v>
      </c>
      <c r="N390" t="s">
        <v>3384</v>
      </c>
      <c r="O390" t="s">
        <v>3385</v>
      </c>
      <c r="P390" t="s">
        <v>3386</v>
      </c>
      <c r="Q390" t="s">
        <v>3387</v>
      </c>
    </row>
    <row r="391" spans="1:17">
      <c r="A391" t="s">
        <v>3388</v>
      </c>
      <c r="B391" t="s">
        <v>3389</v>
      </c>
      <c r="C391" t="s">
        <v>3066</v>
      </c>
      <c r="E391">
        <v>399</v>
      </c>
      <c r="F391">
        <v>699</v>
      </c>
      <c r="G391" s="1">
        <v>0.43</v>
      </c>
      <c r="H391">
        <v>4</v>
      </c>
      <c r="I391" s="4">
        <v>37817</v>
      </c>
      <c r="J391" t="s">
        <v>3390</v>
      </c>
      <c r="K391" t="s">
        <v>3391</v>
      </c>
      <c r="L391" t="s">
        <v>3392</v>
      </c>
      <c r="M391" t="s">
        <v>3393</v>
      </c>
      <c r="N391" t="s">
        <v>3394</v>
      </c>
      <c r="O391" t="s">
        <v>3395</v>
      </c>
      <c r="P391" t="s">
        <v>3396</v>
      </c>
      <c r="Q391" t="s">
        <v>3397</v>
      </c>
    </row>
    <row r="392" spans="1:17">
      <c r="A392" t="s">
        <v>3398</v>
      </c>
      <c r="B392" t="s">
        <v>3399</v>
      </c>
      <c r="C392" t="s">
        <v>2948</v>
      </c>
      <c r="E392" s="2">
        <v>1999</v>
      </c>
      <c r="F392" s="2">
        <v>3990</v>
      </c>
      <c r="G392" s="1">
        <v>0.5</v>
      </c>
      <c r="H392">
        <v>4</v>
      </c>
      <c r="I392" s="4">
        <v>30254</v>
      </c>
      <c r="J392" t="s">
        <v>3400</v>
      </c>
      <c r="K392" t="s">
        <v>3174</v>
      </c>
      <c r="L392" t="s">
        <v>3175</v>
      </c>
      <c r="M392" t="s">
        <v>3176</v>
      </c>
      <c r="N392" t="s">
        <v>3177</v>
      </c>
      <c r="O392" t="s">
        <v>3178</v>
      </c>
      <c r="P392" t="s">
        <v>3401</v>
      </c>
      <c r="Q392" t="s">
        <v>3402</v>
      </c>
    </row>
    <row r="393" spans="1:17">
      <c r="A393" t="s">
        <v>3403</v>
      </c>
      <c r="B393" t="s">
        <v>3404</v>
      </c>
      <c r="C393" t="s">
        <v>2948</v>
      </c>
      <c r="E393" s="2">
        <v>1999</v>
      </c>
      <c r="F393" s="2">
        <v>7990</v>
      </c>
      <c r="G393" s="1">
        <v>0.75</v>
      </c>
      <c r="H393">
        <v>3.8</v>
      </c>
      <c r="I393" s="4">
        <v>17831</v>
      </c>
      <c r="J393" t="s">
        <v>2969</v>
      </c>
      <c r="K393" t="s">
        <v>2970</v>
      </c>
      <c r="L393" t="s">
        <v>2971</v>
      </c>
      <c r="M393" t="s">
        <v>2972</v>
      </c>
      <c r="N393" t="s">
        <v>2973</v>
      </c>
      <c r="O393" t="s">
        <v>2974</v>
      </c>
      <c r="P393" t="s">
        <v>3405</v>
      </c>
      <c r="Q393" t="s">
        <v>3406</v>
      </c>
    </row>
    <row r="394" spans="1:17">
      <c r="A394" t="s">
        <v>47</v>
      </c>
      <c r="B394" t="s">
        <v>48</v>
      </c>
      <c r="C394" t="s">
        <v>18</v>
      </c>
      <c r="E394">
        <v>329</v>
      </c>
      <c r="F394">
        <v>699</v>
      </c>
      <c r="G394" s="1">
        <v>0.53</v>
      </c>
      <c r="H394">
        <v>4.2</v>
      </c>
      <c r="I394" s="4">
        <v>94364</v>
      </c>
      <c r="J394" t="s">
        <v>49</v>
      </c>
      <c r="K394" t="s">
        <v>50</v>
      </c>
      <c r="L394" t="s">
        <v>51</v>
      </c>
      <c r="M394" t="s">
        <v>52</v>
      </c>
      <c r="N394" t="s">
        <v>53</v>
      </c>
      <c r="O394" t="s">
        <v>54</v>
      </c>
      <c r="P394" t="s">
        <v>3407</v>
      </c>
      <c r="Q394" t="s">
        <v>3408</v>
      </c>
    </row>
    <row r="395" spans="1:17">
      <c r="A395" t="s">
        <v>57</v>
      </c>
      <c r="B395" t="s">
        <v>58</v>
      </c>
      <c r="C395" t="s">
        <v>18</v>
      </c>
      <c r="E395">
        <v>154</v>
      </c>
      <c r="F395">
        <v>399</v>
      </c>
      <c r="G395" s="1">
        <v>0.61</v>
      </c>
      <c r="H395">
        <v>4.2</v>
      </c>
      <c r="I395" s="4">
        <v>16905</v>
      </c>
      <c r="J395" t="s">
        <v>59</v>
      </c>
      <c r="K395" t="s">
        <v>60</v>
      </c>
      <c r="L395" t="s">
        <v>61</v>
      </c>
      <c r="M395" t="s">
        <v>62</v>
      </c>
      <c r="N395" t="s">
        <v>63</v>
      </c>
      <c r="O395" t="s">
        <v>13023</v>
      </c>
      <c r="P395" t="s">
        <v>3409</v>
      </c>
      <c r="Q395" t="s">
        <v>3410</v>
      </c>
    </row>
    <row r="396" spans="1:17">
      <c r="A396" t="s">
        <v>3411</v>
      </c>
      <c r="B396" t="s">
        <v>3412</v>
      </c>
      <c r="C396" t="s">
        <v>2990</v>
      </c>
      <c r="E396" s="2">
        <v>28999</v>
      </c>
      <c r="F396" s="2">
        <v>34999</v>
      </c>
      <c r="G396" s="1">
        <v>0.17</v>
      </c>
      <c r="H396">
        <v>4.4000000000000004</v>
      </c>
      <c r="I396" s="4">
        <v>20311</v>
      </c>
      <c r="J396" t="s">
        <v>3413</v>
      </c>
      <c r="K396" t="s">
        <v>3414</v>
      </c>
      <c r="L396" t="s">
        <v>3415</v>
      </c>
      <c r="M396" t="s">
        <v>3416</v>
      </c>
      <c r="N396" t="s">
        <v>3417</v>
      </c>
      <c r="O396" t="s">
        <v>3418</v>
      </c>
      <c r="P396" t="s">
        <v>3419</v>
      </c>
      <c r="Q396" t="s">
        <v>3420</v>
      </c>
    </row>
    <row r="397" spans="1:17">
      <c r="A397" t="s">
        <v>3421</v>
      </c>
      <c r="B397" t="s">
        <v>3422</v>
      </c>
      <c r="C397" t="s">
        <v>2948</v>
      </c>
      <c r="E397" s="2">
        <v>2299</v>
      </c>
      <c r="F397" s="2">
        <v>7990</v>
      </c>
      <c r="G397" s="1">
        <v>0.71</v>
      </c>
      <c r="H397">
        <v>4.2</v>
      </c>
      <c r="I397" s="4">
        <v>69622</v>
      </c>
      <c r="J397" t="s">
        <v>3423</v>
      </c>
      <c r="K397" t="s">
        <v>3424</v>
      </c>
      <c r="L397" t="s">
        <v>3425</v>
      </c>
      <c r="M397" t="s">
        <v>3426</v>
      </c>
      <c r="N397" t="s">
        <v>3427</v>
      </c>
      <c r="O397" t="s">
        <v>3428</v>
      </c>
      <c r="P397" t="s">
        <v>3429</v>
      </c>
      <c r="Q397" t="s">
        <v>3430</v>
      </c>
    </row>
    <row r="398" spans="1:17">
      <c r="A398" t="s">
        <v>3431</v>
      </c>
      <c r="B398" t="s">
        <v>3432</v>
      </c>
      <c r="C398" t="s">
        <v>3433</v>
      </c>
      <c r="E398">
        <v>399</v>
      </c>
      <c r="F398" s="2">
        <v>1999</v>
      </c>
      <c r="G398" s="1">
        <v>0.8</v>
      </c>
      <c r="H398">
        <v>4</v>
      </c>
      <c r="I398" s="4">
        <v>3382</v>
      </c>
      <c r="J398" t="s">
        <v>3434</v>
      </c>
      <c r="K398" t="s">
        <v>3435</v>
      </c>
      <c r="L398" t="s">
        <v>3436</v>
      </c>
      <c r="M398" t="s">
        <v>3437</v>
      </c>
      <c r="N398" t="s">
        <v>3438</v>
      </c>
      <c r="O398" t="s">
        <v>13037</v>
      </c>
      <c r="P398" t="s">
        <v>3439</v>
      </c>
      <c r="Q398" t="s">
        <v>3440</v>
      </c>
    </row>
    <row r="399" spans="1:17">
      <c r="A399" t="s">
        <v>3441</v>
      </c>
      <c r="B399" t="s">
        <v>3442</v>
      </c>
      <c r="C399" t="s">
        <v>3024</v>
      </c>
      <c r="E399" s="2">
        <v>1149</v>
      </c>
      <c r="F399" s="2">
        <v>3999</v>
      </c>
      <c r="G399" s="1">
        <v>0.71</v>
      </c>
      <c r="H399">
        <v>4.3</v>
      </c>
      <c r="I399" s="4">
        <v>140036</v>
      </c>
      <c r="J399" t="s">
        <v>3443</v>
      </c>
      <c r="K399" t="s">
        <v>3444</v>
      </c>
      <c r="L399" t="s">
        <v>3445</v>
      </c>
      <c r="M399" t="s">
        <v>3446</v>
      </c>
      <c r="N399" t="s">
        <v>3447</v>
      </c>
      <c r="O399" t="s">
        <v>3448</v>
      </c>
      <c r="P399" t="s">
        <v>3449</v>
      </c>
      <c r="Q399" t="s">
        <v>3450</v>
      </c>
    </row>
    <row r="400" spans="1:17">
      <c r="A400" t="s">
        <v>3451</v>
      </c>
      <c r="B400" t="s">
        <v>3452</v>
      </c>
      <c r="C400" t="s">
        <v>3162</v>
      </c>
      <c r="E400">
        <v>529</v>
      </c>
      <c r="F400" s="2">
        <v>1499</v>
      </c>
      <c r="G400" s="1">
        <v>0.65</v>
      </c>
      <c r="H400">
        <v>4.0999999999999996</v>
      </c>
      <c r="I400" s="4">
        <v>8599</v>
      </c>
      <c r="J400" t="s">
        <v>3453</v>
      </c>
      <c r="K400" t="s">
        <v>3454</v>
      </c>
      <c r="L400" t="s">
        <v>3455</v>
      </c>
      <c r="M400" t="s">
        <v>3456</v>
      </c>
      <c r="N400" t="s">
        <v>3457</v>
      </c>
      <c r="O400" t="s">
        <v>3458</v>
      </c>
      <c r="P400" t="s">
        <v>3459</v>
      </c>
      <c r="Q400" t="s">
        <v>3460</v>
      </c>
    </row>
    <row r="401" spans="1:17">
      <c r="A401" t="s">
        <v>3461</v>
      </c>
      <c r="B401" t="s">
        <v>3462</v>
      </c>
      <c r="C401" t="s">
        <v>2990</v>
      </c>
      <c r="E401" s="2">
        <v>13999</v>
      </c>
      <c r="F401" s="2">
        <v>19499</v>
      </c>
      <c r="G401" s="1">
        <v>0.28000000000000003</v>
      </c>
      <c r="H401">
        <v>4.0999999999999996</v>
      </c>
      <c r="I401" s="4">
        <v>18998</v>
      </c>
      <c r="J401" t="s">
        <v>3463</v>
      </c>
      <c r="K401" t="s">
        <v>3209</v>
      </c>
      <c r="L401" t="s">
        <v>3210</v>
      </c>
      <c r="M401" t="s">
        <v>3211</v>
      </c>
      <c r="N401" t="s">
        <v>3212</v>
      </c>
      <c r="O401" t="s">
        <v>3213</v>
      </c>
      <c r="P401" t="s">
        <v>3464</v>
      </c>
      <c r="Q401" t="s">
        <v>3465</v>
      </c>
    </row>
    <row r="402" spans="1:17">
      <c r="A402" t="s">
        <v>3466</v>
      </c>
      <c r="B402" t="s">
        <v>3467</v>
      </c>
      <c r="C402" t="s">
        <v>3066</v>
      </c>
      <c r="E402">
        <v>379</v>
      </c>
      <c r="F402">
        <v>999</v>
      </c>
      <c r="G402" s="1">
        <v>0.62</v>
      </c>
      <c r="H402">
        <v>4.0999999999999996</v>
      </c>
      <c r="I402" s="4">
        <v>363713</v>
      </c>
      <c r="J402" t="s">
        <v>3468</v>
      </c>
      <c r="K402" t="s">
        <v>3119</v>
      </c>
      <c r="L402" t="s">
        <v>3120</v>
      </c>
      <c r="M402" t="s">
        <v>3121</v>
      </c>
      <c r="N402" t="s">
        <v>3122</v>
      </c>
      <c r="O402" t="s">
        <v>3123</v>
      </c>
      <c r="P402" t="s">
        <v>3469</v>
      </c>
      <c r="Q402" t="s">
        <v>3470</v>
      </c>
    </row>
    <row r="403" spans="1:17">
      <c r="A403" t="s">
        <v>3471</v>
      </c>
      <c r="B403" t="s">
        <v>3472</v>
      </c>
      <c r="C403" t="s">
        <v>2990</v>
      </c>
      <c r="E403" s="2">
        <v>13999</v>
      </c>
      <c r="F403" s="2">
        <v>19999</v>
      </c>
      <c r="G403" s="1">
        <v>0.3</v>
      </c>
      <c r="H403">
        <v>4.0999999999999996</v>
      </c>
      <c r="I403" s="4">
        <v>19252</v>
      </c>
      <c r="J403" t="s">
        <v>3473</v>
      </c>
      <c r="K403" t="s">
        <v>3305</v>
      </c>
      <c r="L403" t="s">
        <v>3306</v>
      </c>
      <c r="M403" t="s">
        <v>3307</v>
      </c>
      <c r="N403" t="s">
        <v>3308</v>
      </c>
      <c r="O403" t="s">
        <v>3309</v>
      </c>
      <c r="P403" t="s">
        <v>3474</v>
      </c>
      <c r="Q403" t="s">
        <v>3475</v>
      </c>
    </row>
    <row r="404" spans="1:17">
      <c r="A404" t="s">
        <v>3476</v>
      </c>
      <c r="B404" t="s">
        <v>3477</v>
      </c>
      <c r="C404" t="s">
        <v>2948</v>
      </c>
      <c r="E404" s="2">
        <v>3999</v>
      </c>
      <c r="F404" s="2">
        <v>9999</v>
      </c>
      <c r="G404" s="1">
        <v>0.6</v>
      </c>
      <c r="H404">
        <v>4.4000000000000004</v>
      </c>
      <c r="I404" s="4">
        <v>73</v>
      </c>
      <c r="J404" t="s">
        <v>3478</v>
      </c>
      <c r="K404" t="s">
        <v>3479</v>
      </c>
      <c r="L404" t="s">
        <v>3480</v>
      </c>
      <c r="M404" t="s">
        <v>3481</v>
      </c>
      <c r="N404" t="s">
        <v>3482</v>
      </c>
      <c r="O404" t="s">
        <v>3483</v>
      </c>
      <c r="P404" t="s">
        <v>3484</v>
      </c>
      <c r="Q404" t="s">
        <v>3485</v>
      </c>
    </row>
    <row r="405" spans="1:17">
      <c r="A405" t="s">
        <v>66</v>
      </c>
      <c r="B405" t="s">
        <v>67</v>
      </c>
      <c r="C405" t="s">
        <v>18</v>
      </c>
      <c r="E405">
        <v>149</v>
      </c>
      <c r="F405" s="2">
        <v>1000</v>
      </c>
      <c r="G405" s="1">
        <v>0.85</v>
      </c>
      <c r="H405">
        <v>3.9</v>
      </c>
      <c r="I405" s="4">
        <v>24870</v>
      </c>
      <c r="J405" t="s">
        <v>68</v>
      </c>
      <c r="K405" t="s">
        <v>3486</v>
      </c>
      <c r="L405" t="s">
        <v>3487</v>
      </c>
      <c r="M405" t="s">
        <v>3488</v>
      </c>
      <c r="N405" t="s">
        <v>3489</v>
      </c>
      <c r="O405" t="s">
        <v>3490</v>
      </c>
      <c r="P405" t="s">
        <v>3491</v>
      </c>
      <c r="Q405" t="s">
        <v>3492</v>
      </c>
    </row>
    <row r="406" spans="1:17">
      <c r="A406" t="s">
        <v>3493</v>
      </c>
      <c r="B406" t="s">
        <v>3494</v>
      </c>
      <c r="C406" t="s">
        <v>3495</v>
      </c>
      <c r="E406">
        <v>99</v>
      </c>
      <c r="F406">
        <v>499</v>
      </c>
      <c r="G406" s="1">
        <v>0.8</v>
      </c>
      <c r="H406">
        <v>4.3</v>
      </c>
      <c r="I406" s="4">
        <v>42641</v>
      </c>
      <c r="J406" t="s">
        <v>3496</v>
      </c>
      <c r="K406" t="s">
        <v>3497</v>
      </c>
      <c r="L406" t="s">
        <v>3498</v>
      </c>
      <c r="M406" t="s">
        <v>3499</v>
      </c>
      <c r="N406" t="s">
        <v>3500</v>
      </c>
      <c r="O406" t="s">
        <v>13038</v>
      </c>
      <c r="P406" t="s">
        <v>3501</v>
      </c>
      <c r="Q406" t="s">
        <v>3502</v>
      </c>
    </row>
    <row r="407" spans="1:17">
      <c r="A407" t="s">
        <v>3503</v>
      </c>
      <c r="B407" t="s">
        <v>3504</v>
      </c>
      <c r="C407" t="s">
        <v>3066</v>
      </c>
      <c r="E407" s="2">
        <v>4790</v>
      </c>
      <c r="F407" s="2">
        <v>15990</v>
      </c>
      <c r="G407" s="1">
        <v>0.7</v>
      </c>
      <c r="H407">
        <v>4</v>
      </c>
      <c r="I407" s="4">
        <v>4390</v>
      </c>
      <c r="J407" t="s">
        <v>3505</v>
      </c>
      <c r="K407" t="s">
        <v>3506</v>
      </c>
      <c r="L407" t="s">
        <v>3507</v>
      </c>
      <c r="M407" t="s">
        <v>3508</v>
      </c>
      <c r="N407" t="s">
        <v>3509</v>
      </c>
      <c r="O407" t="s">
        <v>3510</v>
      </c>
      <c r="P407" t="s">
        <v>3511</v>
      </c>
      <c r="Q407" t="s">
        <v>3512</v>
      </c>
    </row>
    <row r="408" spans="1:17">
      <c r="A408" t="s">
        <v>3513</v>
      </c>
      <c r="B408" t="s">
        <v>3514</v>
      </c>
      <c r="C408" t="s">
        <v>2990</v>
      </c>
      <c r="E408" s="2">
        <v>33999</v>
      </c>
      <c r="F408" s="2">
        <v>33999</v>
      </c>
      <c r="G408" s="1">
        <v>0</v>
      </c>
      <c r="H408">
        <v>4.3</v>
      </c>
      <c r="I408" s="4">
        <v>17415</v>
      </c>
      <c r="J408" t="s">
        <v>3515</v>
      </c>
      <c r="K408" t="s">
        <v>3002</v>
      </c>
      <c r="L408" t="s">
        <v>3003</v>
      </c>
      <c r="M408" t="s">
        <v>3004</v>
      </c>
      <c r="N408" t="s">
        <v>3005</v>
      </c>
      <c r="O408" t="s">
        <v>3006</v>
      </c>
      <c r="P408" t="s">
        <v>3007</v>
      </c>
      <c r="Q408" t="s">
        <v>3516</v>
      </c>
    </row>
    <row r="409" spans="1:17">
      <c r="A409" t="s">
        <v>3517</v>
      </c>
      <c r="B409" t="s">
        <v>3518</v>
      </c>
      <c r="C409" t="s">
        <v>3519</v>
      </c>
      <c r="E409">
        <v>99</v>
      </c>
      <c r="F409">
        <v>999</v>
      </c>
      <c r="G409" s="1">
        <v>0.9</v>
      </c>
      <c r="H409">
        <v>4</v>
      </c>
      <c r="I409" s="4">
        <v>1396</v>
      </c>
      <c r="J409" t="s">
        <v>3520</v>
      </c>
      <c r="K409" t="s">
        <v>3521</v>
      </c>
      <c r="L409" t="s">
        <v>3522</v>
      </c>
      <c r="M409" t="s">
        <v>3523</v>
      </c>
      <c r="N409" t="s">
        <v>3524</v>
      </c>
      <c r="O409" t="s">
        <v>3525</v>
      </c>
      <c r="P409" t="s">
        <v>3526</v>
      </c>
      <c r="Q409" t="s">
        <v>3527</v>
      </c>
    </row>
    <row r="410" spans="1:17">
      <c r="A410" t="s">
        <v>3528</v>
      </c>
      <c r="B410" t="s">
        <v>3529</v>
      </c>
      <c r="C410" t="s">
        <v>3066</v>
      </c>
      <c r="E410">
        <v>299</v>
      </c>
      <c r="F410" s="2">
        <v>1900</v>
      </c>
      <c r="G410" s="1">
        <v>0.84</v>
      </c>
      <c r="H410">
        <v>3.6</v>
      </c>
      <c r="I410" s="4">
        <v>18202</v>
      </c>
      <c r="J410" t="s">
        <v>3530</v>
      </c>
      <c r="K410" t="s">
        <v>3531</v>
      </c>
      <c r="L410" t="s">
        <v>3532</v>
      </c>
      <c r="M410" t="s">
        <v>3533</v>
      </c>
      <c r="N410" t="s">
        <v>3534</v>
      </c>
      <c r="O410" t="s">
        <v>3535</v>
      </c>
      <c r="P410" t="s">
        <v>3536</v>
      </c>
      <c r="Q410" t="s">
        <v>3537</v>
      </c>
    </row>
    <row r="411" spans="1:17">
      <c r="A411" t="s">
        <v>3538</v>
      </c>
      <c r="B411" t="s">
        <v>3539</v>
      </c>
      <c r="C411" t="s">
        <v>2990</v>
      </c>
      <c r="E411" s="2">
        <v>10999</v>
      </c>
      <c r="F411" s="2">
        <v>14999</v>
      </c>
      <c r="G411" s="1">
        <v>0.27</v>
      </c>
      <c r="H411">
        <v>4.0999999999999996</v>
      </c>
      <c r="I411" s="4">
        <v>18998</v>
      </c>
      <c r="J411" t="s">
        <v>3540</v>
      </c>
      <c r="K411" t="s">
        <v>3209</v>
      </c>
      <c r="L411" t="s">
        <v>3210</v>
      </c>
      <c r="M411" t="s">
        <v>3211</v>
      </c>
      <c r="N411" t="s">
        <v>3212</v>
      </c>
      <c r="O411" t="s">
        <v>3213</v>
      </c>
      <c r="P411" t="s">
        <v>3214</v>
      </c>
      <c r="Q411" t="s">
        <v>3541</v>
      </c>
    </row>
    <row r="412" spans="1:17">
      <c r="A412" t="s">
        <v>3542</v>
      </c>
      <c r="B412" t="s">
        <v>3543</v>
      </c>
      <c r="C412" t="s">
        <v>2990</v>
      </c>
      <c r="E412" s="2">
        <v>34999</v>
      </c>
      <c r="F412" s="2">
        <v>38999</v>
      </c>
      <c r="G412" s="1">
        <v>0.1</v>
      </c>
      <c r="H412">
        <v>4.2</v>
      </c>
      <c r="I412" s="4">
        <v>11029</v>
      </c>
      <c r="J412" t="s">
        <v>3544</v>
      </c>
      <c r="K412" t="s">
        <v>3545</v>
      </c>
      <c r="L412" t="s">
        <v>3546</v>
      </c>
      <c r="M412" t="s">
        <v>3547</v>
      </c>
      <c r="N412" t="s">
        <v>3548</v>
      </c>
      <c r="O412" t="s">
        <v>3549</v>
      </c>
      <c r="P412" t="s">
        <v>3550</v>
      </c>
      <c r="Q412" t="s">
        <v>3551</v>
      </c>
    </row>
    <row r="413" spans="1:17">
      <c r="A413" t="s">
        <v>3552</v>
      </c>
      <c r="B413" t="s">
        <v>3231</v>
      </c>
      <c r="C413" t="s">
        <v>2990</v>
      </c>
      <c r="E413" s="2">
        <v>16999</v>
      </c>
      <c r="F413" s="2">
        <v>24999</v>
      </c>
      <c r="G413" s="1">
        <v>0.32</v>
      </c>
      <c r="H413">
        <v>4.0999999999999996</v>
      </c>
      <c r="I413" s="4">
        <v>22318</v>
      </c>
      <c r="J413" t="s">
        <v>3232</v>
      </c>
      <c r="K413" t="s">
        <v>3194</v>
      </c>
      <c r="L413" t="s">
        <v>3195</v>
      </c>
      <c r="M413" t="s">
        <v>3196</v>
      </c>
      <c r="N413" t="s">
        <v>3197</v>
      </c>
      <c r="O413" t="s">
        <v>3198</v>
      </c>
      <c r="P413" t="s">
        <v>3233</v>
      </c>
      <c r="Q413" t="s">
        <v>3553</v>
      </c>
    </row>
    <row r="414" spans="1:17">
      <c r="A414" t="s">
        <v>3554</v>
      </c>
      <c r="B414" t="s">
        <v>3555</v>
      </c>
      <c r="C414" t="s">
        <v>3495</v>
      </c>
      <c r="E414">
        <v>199</v>
      </c>
      <c r="F414">
        <v>499</v>
      </c>
      <c r="G414" s="1">
        <v>0.6</v>
      </c>
      <c r="H414">
        <v>4.0999999999999996</v>
      </c>
      <c r="I414" s="4">
        <v>1786</v>
      </c>
      <c r="J414" t="s">
        <v>3556</v>
      </c>
      <c r="K414" t="s">
        <v>3557</v>
      </c>
      <c r="L414" t="s">
        <v>3558</v>
      </c>
      <c r="M414" t="s">
        <v>3559</v>
      </c>
      <c r="N414" t="s">
        <v>3560</v>
      </c>
      <c r="O414" t="s">
        <v>3561</v>
      </c>
      <c r="P414" t="s">
        <v>3562</v>
      </c>
      <c r="Q414" t="s">
        <v>3563</v>
      </c>
    </row>
    <row r="415" spans="1:17">
      <c r="A415" t="s">
        <v>3564</v>
      </c>
      <c r="B415" t="s">
        <v>3565</v>
      </c>
      <c r="C415" t="s">
        <v>2979</v>
      </c>
      <c r="E415">
        <v>999</v>
      </c>
      <c r="F415" s="2">
        <v>1599</v>
      </c>
      <c r="G415" s="1">
        <v>0.38</v>
      </c>
      <c r="H415">
        <v>4</v>
      </c>
      <c r="I415" s="4">
        <v>7222</v>
      </c>
      <c r="J415" t="s">
        <v>3566</v>
      </c>
      <c r="K415" t="s">
        <v>3567</v>
      </c>
      <c r="L415" t="s">
        <v>3568</v>
      </c>
      <c r="M415" t="s">
        <v>3569</v>
      </c>
      <c r="N415" t="s">
        <v>3570</v>
      </c>
      <c r="O415" t="s">
        <v>3571</v>
      </c>
      <c r="P415" t="s">
        <v>3572</v>
      </c>
      <c r="Q415" t="s">
        <v>3573</v>
      </c>
    </row>
    <row r="416" spans="1:17">
      <c r="A416" t="s">
        <v>3574</v>
      </c>
      <c r="B416" t="s">
        <v>3575</v>
      </c>
      <c r="C416" t="s">
        <v>3045</v>
      </c>
      <c r="E416" s="2">
        <v>1299</v>
      </c>
      <c r="F416" s="2">
        <v>1599</v>
      </c>
      <c r="G416" s="1">
        <v>0.19</v>
      </c>
      <c r="H416">
        <v>4</v>
      </c>
      <c r="I416" s="4">
        <v>128311</v>
      </c>
      <c r="J416" t="s">
        <v>3046</v>
      </c>
      <c r="K416" t="s">
        <v>3047</v>
      </c>
      <c r="L416" t="s">
        <v>3048</v>
      </c>
      <c r="M416" t="s">
        <v>3049</v>
      </c>
      <c r="N416" t="s">
        <v>3050</v>
      </c>
      <c r="O416" t="s">
        <v>3051</v>
      </c>
      <c r="P416" t="s">
        <v>3576</v>
      </c>
      <c r="Q416" t="s">
        <v>3577</v>
      </c>
    </row>
    <row r="417" spans="1:17">
      <c r="A417" t="s">
        <v>3578</v>
      </c>
      <c r="B417" t="s">
        <v>3579</v>
      </c>
      <c r="C417" t="s">
        <v>3066</v>
      </c>
      <c r="E417">
        <v>599</v>
      </c>
      <c r="F417" s="2">
        <v>1800</v>
      </c>
      <c r="G417" s="1">
        <v>0.67</v>
      </c>
      <c r="H417">
        <v>3.5</v>
      </c>
      <c r="I417" s="4">
        <v>83996</v>
      </c>
      <c r="J417" t="s">
        <v>3580</v>
      </c>
      <c r="K417" t="s">
        <v>3581</v>
      </c>
      <c r="L417" t="s">
        <v>3582</v>
      </c>
      <c r="M417" t="s">
        <v>3583</v>
      </c>
      <c r="N417" t="s">
        <v>3584</v>
      </c>
      <c r="O417" t="s">
        <v>3585</v>
      </c>
      <c r="P417" t="s">
        <v>3586</v>
      </c>
      <c r="Q417" t="s">
        <v>3587</v>
      </c>
    </row>
    <row r="418" spans="1:17">
      <c r="A418" t="s">
        <v>3588</v>
      </c>
      <c r="B418" t="s">
        <v>3589</v>
      </c>
      <c r="C418" t="s">
        <v>3024</v>
      </c>
      <c r="E418">
        <v>599</v>
      </c>
      <c r="F418" s="2">
        <v>1899</v>
      </c>
      <c r="G418" s="1">
        <v>0.68</v>
      </c>
      <c r="H418">
        <v>4.3</v>
      </c>
      <c r="I418" s="4">
        <v>140036</v>
      </c>
      <c r="J418" t="s">
        <v>3443</v>
      </c>
      <c r="K418" t="s">
        <v>3444</v>
      </c>
      <c r="L418" t="s">
        <v>3445</v>
      </c>
      <c r="M418" t="s">
        <v>3446</v>
      </c>
      <c r="N418" t="s">
        <v>3447</v>
      </c>
      <c r="O418" t="s">
        <v>3448</v>
      </c>
      <c r="P418" t="s">
        <v>3590</v>
      </c>
      <c r="Q418" t="s">
        <v>3591</v>
      </c>
    </row>
    <row r="419" spans="1:17">
      <c r="A419" t="s">
        <v>3592</v>
      </c>
      <c r="B419" t="s">
        <v>3593</v>
      </c>
      <c r="C419" t="s">
        <v>2979</v>
      </c>
      <c r="E419" s="2">
        <v>1799</v>
      </c>
      <c r="F419" s="2">
        <v>2499</v>
      </c>
      <c r="G419" s="1">
        <v>0.28000000000000003</v>
      </c>
      <c r="H419">
        <v>4.0999999999999996</v>
      </c>
      <c r="I419" s="4">
        <v>18678</v>
      </c>
      <c r="J419" t="s">
        <v>3594</v>
      </c>
      <c r="K419" t="s">
        <v>3595</v>
      </c>
      <c r="L419" t="s">
        <v>3596</v>
      </c>
      <c r="M419" t="s">
        <v>3597</v>
      </c>
      <c r="N419" t="s">
        <v>3598</v>
      </c>
      <c r="O419" t="s">
        <v>13039</v>
      </c>
      <c r="P419" t="s">
        <v>3599</v>
      </c>
      <c r="Q419" t="s">
        <v>3600</v>
      </c>
    </row>
    <row r="420" spans="1:17">
      <c r="A420" t="s">
        <v>76</v>
      </c>
      <c r="B420" t="s">
        <v>77</v>
      </c>
      <c r="C420" t="s">
        <v>18</v>
      </c>
      <c r="E420">
        <v>176.63</v>
      </c>
      <c r="F420">
        <v>499</v>
      </c>
      <c r="G420" s="1">
        <v>0.65</v>
      </c>
      <c r="H420">
        <v>4.0999999999999996</v>
      </c>
      <c r="I420" s="4">
        <v>15189</v>
      </c>
      <c r="J420" t="s">
        <v>78</v>
      </c>
      <c r="K420" t="s">
        <v>79</v>
      </c>
      <c r="L420" t="s">
        <v>80</v>
      </c>
      <c r="M420" t="s">
        <v>81</v>
      </c>
      <c r="N420" t="s">
        <v>82</v>
      </c>
      <c r="O420" t="s">
        <v>83</v>
      </c>
      <c r="P420" t="s">
        <v>3601</v>
      </c>
      <c r="Q420" t="s">
        <v>3602</v>
      </c>
    </row>
    <row r="421" spans="1:17">
      <c r="A421" t="s">
        <v>3603</v>
      </c>
      <c r="B421" t="s">
        <v>3604</v>
      </c>
      <c r="C421" t="s">
        <v>2990</v>
      </c>
      <c r="E421" s="2">
        <v>10999</v>
      </c>
      <c r="F421" s="2">
        <v>14999</v>
      </c>
      <c r="G421" s="1">
        <v>0.27</v>
      </c>
      <c r="H421">
        <v>4.0999999999999996</v>
      </c>
      <c r="I421" s="4">
        <v>18998</v>
      </c>
      <c r="J421" t="s">
        <v>3540</v>
      </c>
      <c r="K421" t="s">
        <v>3209</v>
      </c>
      <c r="L421" t="s">
        <v>3210</v>
      </c>
      <c r="M421" t="s">
        <v>3211</v>
      </c>
      <c r="N421" t="s">
        <v>3212</v>
      </c>
      <c r="O421" t="s">
        <v>3213</v>
      </c>
      <c r="P421" t="s">
        <v>3605</v>
      </c>
      <c r="Q421" t="s">
        <v>3606</v>
      </c>
    </row>
    <row r="422" spans="1:17">
      <c r="A422" t="s">
        <v>3607</v>
      </c>
      <c r="B422" t="s">
        <v>3608</v>
      </c>
      <c r="C422" t="s">
        <v>2948</v>
      </c>
      <c r="E422" s="2">
        <v>2999</v>
      </c>
      <c r="F422" s="2">
        <v>7990</v>
      </c>
      <c r="G422" s="1">
        <v>0.62</v>
      </c>
      <c r="H422">
        <v>4.0999999999999996</v>
      </c>
      <c r="I422" s="4">
        <v>48449</v>
      </c>
      <c r="J422" t="s">
        <v>3423</v>
      </c>
      <c r="K422" t="s">
        <v>3609</v>
      </c>
      <c r="L422" t="s">
        <v>3610</v>
      </c>
      <c r="M422" t="s">
        <v>3611</v>
      </c>
      <c r="N422" t="s">
        <v>3612</v>
      </c>
      <c r="O422" t="s">
        <v>3613</v>
      </c>
      <c r="P422" t="s">
        <v>3614</v>
      </c>
      <c r="Q422" t="s">
        <v>3615</v>
      </c>
    </row>
    <row r="423" spans="1:17">
      <c r="A423" t="s">
        <v>3616</v>
      </c>
      <c r="B423" t="s">
        <v>3617</v>
      </c>
      <c r="C423" t="s">
        <v>2948</v>
      </c>
      <c r="E423" s="2">
        <v>1999</v>
      </c>
      <c r="F423" s="2">
        <v>7990</v>
      </c>
      <c r="G423" s="1">
        <v>0.75</v>
      </c>
      <c r="H423">
        <v>3.8</v>
      </c>
      <c r="I423" s="4">
        <v>17831</v>
      </c>
      <c r="J423" t="s">
        <v>2969</v>
      </c>
      <c r="K423" t="s">
        <v>2970</v>
      </c>
      <c r="L423" t="s">
        <v>2971</v>
      </c>
      <c r="M423" t="s">
        <v>2972</v>
      </c>
      <c r="N423" t="s">
        <v>2973</v>
      </c>
      <c r="O423" t="s">
        <v>2974</v>
      </c>
      <c r="P423" t="s">
        <v>3618</v>
      </c>
      <c r="Q423" t="s">
        <v>3619</v>
      </c>
    </row>
    <row r="424" spans="1:17">
      <c r="A424" t="s">
        <v>86</v>
      </c>
      <c r="B424" t="s">
        <v>87</v>
      </c>
      <c r="C424" t="s">
        <v>18</v>
      </c>
      <c r="E424">
        <v>229</v>
      </c>
      <c r="F424">
        <v>299</v>
      </c>
      <c r="G424" s="1">
        <v>0.23</v>
      </c>
      <c r="H424">
        <v>4.3</v>
      </c>
      <c r="I424" s="4">
        <v>30411</v>
      </c>
      <c r="J424" t="s">
        <v>88</v>
      </c>
      <c r="K424" t="s">
        <v>89</v>
      </c>
      <c r="L424" t="s">
        <v>90</v>
      </c>
      <c r="M424" t="s">
        <v>91</v>
      </c>
      <c r="N424" t="s">
        <v>92</v>
      </c>
      <c r="O424" t="s">
        <v>93</v>
      </c>
      <c r="P424" t="s">
        <v>3620</v>
      </c>
      <c r="Q424" t="s">
        <v>3621</v>
      </c>
    </row>
    <row r="425" spans="1:17">
      <c r="A425" t="s">
        <v>107</v>
      </c>
      <c r="B425" t="s">
        <v>108</v>
      </c>
      <c r="C425" t="s">
        <v>18</v>
      </c>
      <c r="E425">
        <v>199</v>
      </c>
      <c r="F425">
        <v>299</v>
      </c>
      <c r="G425" s="1">
        <v>0.33</v>
      </c>
      <c r="H425">
        <v>4</v>
      </c>
      <c r="I425" s="4">
        <v>43994</v>
      </c>
      <c r="J425" t="s">
        <v>109</v>
      </c>
      <c r="K425" t="s">
        <v>30</v>
      </c>
      <c r="L425" t="s">
        <v>31</v>
      </c>
      <c r="M425" t="s">
        <v>32</v>
      </c>
      <c r="N425" t="s">
        <v>33</v>
      </c>
      <c r="O425" t="s">
        <v>34</v>
      </c>
      <c r="P425" t="s">
        <v>3622</v>
      </c>
      <c r="Q425" t="s">
        <v>3623</v>
      </c>
    </row>
    <row r="426" spans="1:17">
      <c r="A426" t="s">
        <v>3624</v>
      </c>
      <c r="B426" t="s">
        <v>3625</v>
      </c>
      <c r="C426" t="s">
        <v>3162</v>
      </c>
      <c r="E426">
        <v>649</v>
      </c>
      <c r="F426">
        <v>999</v>
      </c>
      <c r="G426" s="1">
        <v>0.35</v>
      </c>
      <c r="H426">
        <v>4.2</v>
      </c>
      <c r="I426" s="4">
        <v>1315</v>
      </c>
      <c r="J426" t="s">
        <v>3626</v>
      </c>
      <c r="K426" t="s">
        <v>3627</v>
      </c>
      <c r="L426" t="s">
        <v>3628</v>
      </c>
      <c r="M426" t="s">
        <v>3629</v>
      </c>
      <c r="N426" t="s">
        <v>3630</v>
      </c>
      <c r="O426" t="s">
        <v>3631</v>
      </c>
      <c r="P426" t="s">
        <v>3632</v>
      </c>
      <c r="Q426" t="s">
        <v>3633</v>
      </c>
    </row>
    <row r="427" spans="1:17">
      <c r="A427" t="s">
        <v>3634</v>
      </c>
      <c r="B427" t="s">
        <v>3462</v>
      </c>
      <c r="C427" t="s">
        <v>2990</v>
      </c>
      <c r="E427" s="2">
        <v>13999</v>
      </c>
      <c r="F427" s="2">
        <v>19499</v>
      </c>
      <c r="G427" s="1">
        <v>0.28000000000000003</v>
      </c>
      <c r="H427">
        <v>4.0999999999999996</v>
      </c>
      <c r="I427" s="4">
        <v>18998</v>
      </c>
      <c r="J427" t="s">
        <v>3463</v>
      </c>
      <c r="K427" t="s">
        <v>3209</v>
      </c>
      <c r="L427" t="s">
        <v>3210</v>
      </c>
      <c r="M427" t="s">
        <v>3211</v>
      </c>
      <c r="N427" t="s">
        <v>3212</v>
      </c>
      <c r="O427" t="s">
        <v>3213</v>
      </c>
      <c r="P427" t="s">
        <v>3464</v>
      </c>
      <c r="Q427" t="s">
        <v>3635</v>
      </c>
    </row>
    <row r="428" spans="1:17">
      <c r="A428" t="s">
        <v>3636</v>
      </c>
      <c r="B428" t="s">
        <v>3637</v>
      </c>
      <c r="C428" t="s">
        <v>3638</v>
      </c>
      <c r="E428">
        <v>119</v>
      </c>
      <c r="F428">
        <v>299</v>
      </c>
      <c r="G428" s="1">
        <v>0.6</v>
      </c>
      <c r="H428">
        <v>4.0999999999999996</v>
      </c>
      <c r="I428" s="4">
        <v>5999</v>
      </c>
      <c r="J428" t="s">
        <v>3639</v>
      </c>
      <c r="K428" t="s">
        <v>3640</v>
      </c>
      <c r="L428" t="s">
        <v>3641</v>
      </c>
      <c r="M428" t="s">
        <v>3642</v>
      </c>
      <c r="N428" t="s">
        <v>3643</v>
      </c>
      <c r="O428" t="s">
        <v>3644</v>
      </c>
      <c r="P428" t="s">
        <v>3645</v>
      </c>
      <c r="Q428" t="s">
        <v>3646</v>
      </c>
    </row>
    <row r="429" spans="1:17">
      <c r="A429" t="s">
        <v>3647</v>
      </c>
      <c r="B429" t="s">
        <v>3648</v>
      </c>
      <c r="C429" t="s">
        <v>2990</v>
      </c>
      <c r="E429" s="2">
        <v>12999</v>
      </c>
      <c r="F429" s="2">
        <v>17999</v>
      </c>
      <c r="G429" s="1">
        <v>0.28000000000000003</v>
      </c>
      <c r="H429">
        <v>4.0999999999999996</v>
      </c>
      <c r="I429" s="4">
        <v>50772</v>
      </c>
      <c r="J429" t="s">
        <v>3649</v>
      </c>
      <c r="K429" t="s">
        <v>3650</v>
      </c>
      <c r="L429" t="s">
        <v>3651</v>
      </c>
      <c r="M429" t="s">
        <v>3652</v>
      </c>
      <c r="N429" t="s">
        <v>3653</v>
      </c>
      <c r="O429" t="s">
        <v>3654</v>
      </c>
      <c r="P429" t="s">
        <v>3655</v>
      </c>
      <c r="Q429" t="s">
        <v>3656</v>
      </c>
    </row>
    <row r="430" spans="1:17">
      <c r="A430" t="s">
        <v>112</v>
      </c>
      <c r="B430" t="s">
        <v>113</v>
      </c>
      <c r="C430" t="s">
        <v>18</v>
      </c>
      <c r="E430">
        <v>154</v>
      </c>
      <c r="F430">
        <v>339</v>
      </c>
      <c r="G430" s="1">
        <v>0.55000000000000004</v>
      </c>
      <c r="H430">
        <v>4.3</v>
      </c>
      <c r="I430" s="4">
        <v>13391</v>
      </c>
      <c r="J430" t="s">
        <v>1043</v>
      </c>
      <c r="K430" t="s">
        <v>115</v>
      </c>
      <c r="L430" t="s">
        <v>116</v>
      </c>
      <c r="M430" t="s">
        <v>117</v>
      </c>
      <c r="N430" t="s">
        <v>118</v>
      </c>
      <c r="O430" t="s">
        <v>119</v>
      </c>
      <c r="P430" t="s">
        <v>120</v>
      </c>
      <c r="Q430" t="s">
        <v>3657</v>
      </c>
    </row>
    <row r="431" spans="1:17">
      <c r="A431" t="s">
        <v>3658</v>
      </c>
      <c r="B431" t="s">
        <v>3659</v>
      </c>
      <c r="C431" t="s">
        <v>2990</v>
      </c>
      <c r="E431" s="2">
        <v>20999</v>
      </c>
      <c r="F431" s="2">
        <v>26999</v>
      </c>
      <c r="G431" s="1">
        <v>0.22</v>
      </c>
      <c r="H431">
        <v>3.9</v>
      </c>
      <c r="I431" s="4">
        <v>25824</v>
      </c>
      <c r="J431" t="s">
        <v>3660</v>
      </c>
      <c r="K431" t="s">
        <v>3371</v>
      </c>
      <c r="L431" t="s">
        <v>3372</v>
      </c>
      <c r="M431" t="s">
        <v>3373</v>
      </c>
      <c r="N431" t="s">
        <v>3374</v>
      </c>
      <c r="O431" t="s">
        <v>3375</v>
      </c>
      <c r="P431" t="s">
        <v>3661</v>
      </c>
      <c r="Q431" t="s">
        <v>3662</v>
      </c>
    </row>
    <row r="432" spans="1:17">
      <c r="A432" t="s">
        <v>3663</v>
      </c>
      <c r="B432" t="s">
        <v>3664</v>
      </c>
      <c r="C432" t="s">
        <v>3162</v>
      </c>
      <c r="E432">
        <v>249</v>
      </c>
      <c r="F432">
        <v>649</v>
      </c>
      <c r="G432" s="1">
        <v>0.62</v>
      </c>
      <c r="H432">
        <v>4</v>
      </c>
      <c r="I432" s="4">
        <v>14404</v>
      </c>
      <c r="J432" t="s">
        <v>3665</v>
      </c>
      <c r="K432" t="s">
        <v>3666</v>
      </c>
      <c r="L432" t="s">
        <v>3667</v>
      </c>
      <c r="M432" t="s">
        <v>3668</v>
      </c>
      <c r="N432" t="s">
        <v>3669</v>
      </c>
      <c r="O432" t="s">
        <v>3670</v>
      </c>
      <c r="P432" t="s">
        <v>3671</v>
      </c>
      <c r="Q432" t="s">
        <v>3672</v>
      </c>
    </row>
    <row r="433" spans="1:17">
      <c r="A433" t="s">
        <v>3673</v>
      </c>
      <c r="B433" t="s">
        <v>3674</v>
      </c>
      <c r="C433" t="s">
        <v>3162</v>
      </c>
      <c r="E433">
        <v>99</v>
      </c>
      <c r="F433">
        <v>171</v>
      </c>
      <c r="G433" s="1">
        <v>0.42</v>
      </c>
      <c r="H433">
        <v>4.5</v>
      </c>
      <c r="I433" s="4">
        <v>11339</v>
      </c>
      <c r="J433" t="s">
        <v>3675</v>
      </c>
      <c r="K433" t="s">
        <v>3676</v>
      </c>
      <c r="L433" t="s">
        <v>3677</v>
      </c>
      <c r="M433" t="s">
        <v>3678</v>
      </c>
      <c r="N433" t="s">
        <v>3679</v>
      </c>
      <c r="O433" t="s">
        <v>3680</v>
      </c>
      <c r="P433" t="s">
        <v>3681</v>
      </c>
      <c r="Q433" t="s">
        <v>3682</v>
      </c>
    </row>
    <row r="434" spans="1:17">
      <c r="A434" t="s">
        <v>3683</v>
      </c>
      <c r="B434" t="s">
        <v>3684</v>
      </c>
      <c r="C434" t="s">
        <v>3151</v>
      </c>
      <c r="E434">
        <v>489</v>
      </c>
      <c r="F434" s="2">
        <v>1999</v>
      </c>
      <c r="G434" s="1">
        <v>0.76</v>
      </c>
      <c r="H434">
        <v>4</v>
      </c>
      <c r="I434" s="4">
        <v>3626</v>
      </c>
      <c r="J434" t="s">
        <v>3685</v>
      </c>
      <c r="K434" t="s">
        <v>3686</v>
      </c>
      <c r="L434" t="s">
        <v>3687</v>
      </c>
      <c r="M434" t="s">
        <v>3688</v>
      </c>
      <c r="N434" t="s">
        <v>3689</v>
      </c>
      <c r="O434" t="s">
        <v>3690</v>
      </c>
      <c r="P434" t="s">
        <v>3691</v>
      </c>
      <c r="Q434" t="s">
        <v>3692</v>
      </c>
    </row>
    <row r="435" spans="1:17">
      <c r="A435" t="s">
        <v>3693</v>
      </c>
      <c r="B435" t="s">
        <v>3694</v>
      </c>
      <c r="C435" t="s">
        <v>3024</v>
      </c>
      <c r="E435">
        <v>369</v>
      </c>
      <c r="F435" s="2">
        <v>1600</v>
      </c>
      <c r="G435" s="1">
        <v>0.77</v>
      </c>
      <c r="H435">
        <v>4</v>
      </c>
      <c r="I435" s="4">
        <v>32625</v>
      </c>
      <c r="J435" t="s">
        <v>3695</v>
      </c>
      <c r="K435" t="s">
        <v>3696</v>
      </c>
      <c r="L435" t="s">
        <v>3697</v>
      </c>
      <c r="M435" t="s">
        <v>3698</v>
      </c>
      <c r="N435" t="s">
        <v>3699</v>
      </c>
      <c r="O435" t="s">
        <v>3700</v>
      </c>
      <c r="P435" t="s">
        <v>3701</v>
      </c>
      <c r="Q435" t="s">
        <v>3702</v>
      </c>
    </row>
    <row r="436" spans="1:17">
      <c r="A436" t="s">
        <v>3703</v>
      </c>
      <c r="B436" t="s">
        <v>3704</v>
      </c>
      <c r="C436" t="s">
        <v>2990</v>
      </c>
      <c r="E436" s="2">
        <v>15499</v>
      </c>
      <c r="F436" s="2">
        <v>20999</v>
      </c>
      <c r="G436" s="1">
        <v>0.26</v>
      </c>
      <c r="H436">
        <v>4.0999999999999996</v>
      </c>
      <c r="I436" s="4">
        <v>19252</v>
      </c>
      <c r="J436" t="s">
        <v>3705</v>
      </c>
      <c r="K436" t="s">
        <v>3305</v>
      </c>
      <c r="L436" t="s">
        <v>3306</v>
      </c>
      <c r="M436" t="s">
        <v>3307</v>
      </c>
      <c r="N436" t="s">
        <v>3308</v>
      </c>
      <c r="O436" t="s">
        <v>3309</v>
      </c>
      <c r="P436" t="s">
        <v>3474</v>
      </c>
      <c r="Q436" t="s">
        <v>3706</v>
      </c>
    </row>
    <row r="437" spans="1:17">
      <c r="A437" t="s">
        <v>3707</v>
      </c>
      <c r="B437" t="s">
        <v>3708</v>
      </c>
      <c r="C437" t="s">
        <v>2990</v>
      </c>
      <c r="E437" s="2">
        <v>15499</v>
      </c>
      <c r="F437" s="2">
        <v>18999</v>
      </c>
      <c r="G437" s="1">
        <v>0.18</v>
      </c>
      <c r="H437">
        <v>4.0999999999999996</v>
      </c>
      <c r="I437" s="4">
        <v>19252</v>
      </c>
      <c r="J437" t="s">
        <v>3304</v>
      </c>
      <c r="K437" t="s">
        <v>3305</v>
      </c>
      <c r="L437" t="s">
        <v>3306</v>
      </c>
      <c r="M437" t="s">
        <v>3307</v>
      </c>
      <c r="N437" t="s">
        <v>3308</v>
      </c>
      <c r="O437" t="s">
        <v>3309</v>
      </c>
      <c r="P437" t="s">
        <v>3709</v>
      </c>
      <c r="Q437" t="s">
        <v>3710</v>
      </c>
    </row>
    <row r="438" spans="1:17">
      <c r="A438" t="s">
        <v>3711</v>
      </c>
      <c r="B438" t="s">
        <v>3712</v>
      </c>
      <c r="C438" t="s">
        <v>2990</v>
      </c>
      <c r="E438" s="2">
        <v>22999</v>
      </c>
      <c r="F438" s="2">
        <v>28999</v>
      </c>
      <c r="G438" s="1">
        <v>0.21</v>
      </c>
      <c r="H438">
        <v>3.9</v>
      </c>
      <c r="I438" s="4">
        <v>25824</v>
      </c>
      <c r="J438" t="s">
        <v>3713</v>
      </c>
      <c r="K438" t="s">
        <v>3371</v>
      </c>
      <c r="L438" t="s">
        <v>3372</v>
      </c>
      <c r="M438" t="s">
        <v>3373</v>
      </c>
      <c r="N438" t="s">
        <v>3374</v>
      </c>
      <c r="O438" t="s">
        <v>3375</v>
      </c>
      <c r="P438" t="s">
        <v>3376</v>
      </c>
      <c r="Q438" t="s">
        <v>3714</v>
      </c>
    </row>
    <row r="439" spans="1:17">
      <c r="A439" t="s">
        <v>3715</v>
      </c>
      <c r="B439" t="s">
        <v>3716</v>
      </c>
      <c r="C439" t="s">
        <v>3066</v>
      </c>
      <c r="E439">
        <v>599</v>
      </c>
      <c r="F439" s="2">
        <v>1490</v>
      </c>
      <c r="G439" s="1">
        <v>0.6</v>
      </c>
      <c r="H439">
        <v>4.0999999999999996</v>
      </c>
      <c r="I439" s="4">
        <v>161679</v>
      </c>
      <c r="J439" t="s">
        <v>3717</v>
      </c>
      <c r="K439" t="s">
        <v>3718</v>
      </c>
      <c r="L439" t="s">
        <v>3719</v>
      </c>
      <c r="M439" t="s">
        <v>3720</v>
      </c>
      <c r="N439" t="s">
        <v>3721</v>
      </c>
      <c r="O439" t="s">
        <v>3722</v>
      </c>
      <c r="P439" t="s">
        <v>3723</v>
      </c>
      <c r="Q439" t="s">
        <v>3724</v>
      </c>
    </row>
    <row r="440" spans="1:17">
      <c r="A440" t="s">
        <v>3725</v>
      </c>
      <c r="B440" t="s">
        <v>3726</v>
      </c>
      <c r="C440" t="s">
        <v>3495</v>
      </c>
      <c r="E440">
        <v>134</v>
      </c>
      <c r="F440">
        <v>699</v>
      </c>
      <c r="G440" s="1">
        <v>0.81</v>
      </c>
      <c r="H440">
        <v>4.0999999999999996</v>
      </c>
      <c r="I440" s="4">
        <v>16685</v>
      </c>
      <c r="J440" t="s">
        <v>3727</v>
      </c>
      <c r="K440" t="s">
        <v>3728</v>
      </c>
      <c r="L440" t="s">
        <v>3729</v>
      </c>
      <c r="M440" t="s">
        <v>3730</v>
      </c>
      <c r="N440" t="s">
        <v>3731</v>
      </c>
      <c r="O440" t="s">
        <v>3732</v>
      </c>
      <c r="P440" t="s">
        <v>3733</v>
      </c>
      <c r="Q440" t="s">
        <v>3734</v>
      </c>
    </row>
    <row r="441" spans="1:17">
      <c r="A441" t="s">
        <v>3735</v>
      </c>
      <c r="B441" t="s">
        <v>3736</v>
      </c>
      <c r="C441" t="s">
        <v>2990</v>
      </c>
      <c r="E441" s="2">
        <v>7499</v>
      </c>
      <c r="F441" s="2">
        <v>7999</v>
      </c>
      <c r="G441" s="1">
        <v>0.06</v>
      </c>
      <c r="H441">
        <v>4</v>
      </c>
      <c r="I441" s="4">
        <v>30907</v>
      </c>
      <c r="J441" t="s">
        <v>3737</v>
      </c>
      <c r="K441" t="s">
        <v>3738</v>
      </c>
      <c r="L441" t="s">
        <v>3739</v>
      </c>
      <c r="M441" t="s">
        <v>3740</v>
      </c>
      <c r="N441" t="s">
        <v>3741</v>
      </c>
      <c r="O441" t="s">
        <v>3742</v>
      </c>
      <c r="P441" t="s">
        <v>3743</v>
      </c>
      <c r="Q441" t="s">
        <v>3744</v>
      </c>
    </row>
    <row r="442" spans="1:17">
      <c r="A442" t="s">
        <v>3745</v>
      </c>
      <c r="B442" t="s">
        <v>3746</v>
      </c>
      <c r="C442" t="s">
        <v>2979</v>
      </c>
      <c r="E442" s="2">
        <v>1149</v>
      </c>
      <c r="F442" s="2">
        <v>2199</v>
      </c>
      <c r="G442" s="1">
        <v>0.48</v>
      </c>
      <c r="H442">
        <v>4.3</v>
      </c>
      <c r="I442" s="4">
        <v>178912</v>
      </c>
      <c r="J442" t="s">
        <v>3747</v>
      </c>
      <c r="K442" t="s">
        <v>2981</v>
      </c>
      <c r="L442" t="s">
        <v>2982</v>
      </c>
      <c r="M442" t="s">
        <v>2983</v>
      </c>
      <c r="N442" t="s">
        <v>2984</v>
      </c>
      <c r="O442" t="s">
        <v>2985</v>
      </c>
      <c r="P442" t="s">
        <v>3748</v>
      </c>
      <c r="Q442" t="s">
        <v>3749</v>
      </c>
    </row>
    <row r="443" spans="1:17">
      <c r="A443" t="s">
        <v>3750</v>
      </c>
      <c r="B443" t="s">
        <v>3751</v>
      </c>
      <c r="C443" t="s">
        <v>3045</v>
      </c>
      <c r="E443" s="2">
        <v>1324</v>
      </c>
      <c r="F443" s="2">
        <v>1699</v>
      </c>
      <c r="G443" s="1">
        <v>0.22</v>
      </c>
      <c r="H443">
        <v>4</v>
      </c>
      <c r="I443" s="4">
        <v>128311</v>
      </c>
      <c r="J443" t="s">
        <v>3752</v>
      </c>
      <c r="K443" t="s">
        <v>3047</v>
      </c>
      <c r="L443" t="s">
        <v>3048</v>
      </c>
      <c r="M443" t="s">
        <v>3049</v>
      </c>
      <c r="N443" t="s">
        <v>3050</v>
      </c>
      <c r="O443" t="s">
        <v>3051</v>
      </c>
      <c r="P443" t="s">
        <v>3753</v>
      </c>
      <c r="Q443" t="s">
        <v>3754</v>
      </c>
    </row>
    <row r="444" spans="1:17">
      <c r="A444" t="s">
        <v>3755</v>
      </c>
      <c r="B444" t="s">
        <v>3756</v>
      </c>
      <c r="C444" t="s">
        <v>2990</v>
      </c>
      <c r="E444" s="2">
        <v>13999</v>
      </c>
      <c r="F444" s="2">
        <v>19999</v>
      </c>
      <c r="G444" s="1">
        <v>0.3</v>
      </c>
      <c r="H444">
        <v>4.0999999999999996</v>
      </c>
      <c r="I444" s="4">
        <v>19252</v>
      </c>
      <c r="J444" t="s">
        <v>3705</v>
      </c>
      <c r="K444" t="s">
        <v>3305</v>
      </c>
      <c r="L444" t="s">
        <v>3306</v>
      </c>
      <c r="M444" t="s">
        <v>3307</v>
      </c>
      <c r="N444" t="s">
        <v>3308</v>
      </c>
      <c r="O444" t="s">
        <v>3309</v>
      </c>
      <c r="P444" t="s">
        <v>3757</v>
      </c>
      <c r="Q444" t="s">
        <v>3758</v>
      </c>
    </row>
    <row r="445" spans="1:17">
      <c r="A445" t="s">
        <v>122</v>
      </c>
      <c r="B445" t="s">
        <v>123</v>
      </c>
      <c r="C445" t="s">
        <v>18</v>
      </c>
      <c r="E445">
        <v>299</v>
      </c>
      <c r="F445">
        <v>799</v>
      </c>
      <c r="G445" s="1">
        <v>0.63</v>
      </c>
      <c r="H445">
        <v>4.2</v>
      </c>
      <c r="I445" s="4">
        <v>94364</v>
      </c>
      <c r="J445" t="s">
        <v>124</v>
      </c>
      <c r="K445" t="s">
        <v>50</v>
      </c>
      <c r="L445" t="s">
        <v>51</v>
      </c>
      <c r="M445" t="s">
        <v>52</v>
      </c>
      <c r="N445" t="s">
        <v>53</v>
      </c>
      <c r="O445" t="s">
        <v>54</v>
      </c>
      <c r="P445" t="s">
        <v>3759</v>
      </c>
      <c r="Q445" t="s">
        <v>3760</v>
      </c>
    </row>
    <row r="446" spans="1:17">
      <c r="A446" t="s">
        <v>3761</v>
      </c>
      <c r="B446" t="s">
        <v>3762</v>
      </c>
      <c r="C446" t="s">
        <v>2979</v>
      </c>
      <c r="E446">
        <v>999</v>
      </c>
      <c r="F446" s="2">
        <v>1599</v>
      </c>
      <c r="G446" s="1">
        <v>0.38</v>
      </c>
      <c r="H446">
        <v>4</v>
      </c>
      <c r="I446" s="4">
        <v>7222</v>
      </c>
      <c r="J446" t="s">
        <v>3763</v>
      </c>
      <c r="K446" t="s">
        <v>3567</v>
      </c>
      <c r="L446" t="s">
        <v>3568</v>
      </c>
      <c r="M446" t="s">
        <v>3569</v>
      </c>
      <c r="N446" t="s">
        <v>3570</v>
      </c>
      <c r="O446" t="s">
        <v>3571</v>
      </c>
      <c r="P446" t="s">
        <v>3764</v>
      </c>
      <c r="Q446" t="s">
        <v>3765</v>
      </c>
    </row>
    <row r="447" spans="1:17">
      <c r="A447" t="s">
        <v>3766</v>
      </c>
      <c r="B447" t="s">
        <v>3767</v>
      </c>
      <c r="C447" t="s">
        <v>2990</v>
      </c>
      <c r="E447" s="2">
        <v>12999</v>
      </c>
      <c r="F447" s="2">
        <v>17999</v>
      </c>
      <c r="G447" s="1">
        <v>0.28000000000000003</v>
      </c>
      <c r="H447">
        <v>4.0999999999999996</v>
      </c>
      <c r="I447" s="4">
        <v>18998</v>
      </c>
      <c r="J447" t="s">
        <v>3208</v>
      </c>
      <c r="K447" t="s">
        <v>3209</v>
      </c>
      <c r="L447" t="s">
        <v>3210</v>
      </c>
      <c r="M447" t="s">
        <v>3211</v>
      </c>
      <c r="N447" t="s">
        <v>3212</v>
      </c>
      <c r="O447" t="s">
        <v>3213</v>
      </c>
      <c r="P447" t="s">
        <v>3768</v>
      </c>
      <c r="Q447" t="s">
        <v>3769</v>
      </c>
    </row>
    <row r="448" spans="1:17">
      <c r="A448" t="s">
        <v>3770</v>
      </c>
      <c r="B448" t="s">
        <v>3771</v>
      </c>
      <c r="C448" t="s">
        <v>2990</v>
      </c>
      <c r="E448" s="2">
        <v>15490</v>
      </c>
      <c r="F448" s="2">
        <v>20990</v>
      </c>
      <c r="G448" s="1">
        <v>0.26</v>
      </c>
      <c r="H448">
        <v>4.2</v>
      </c>
      <c r="I448" s="4">
        <v>32916</v>
      </c>
      <c r="J448" t="s">
        <v>3772</v>
      </c>
      <c r="K448" t="s">
        <v>3361</v>
      </c>
      <c r="L448" t="s">
        <v>3362</v>
      </c>
      <c r="M448" t="s">
        <v>3363</v>
      </c>
      <c r="N448" t="s">
        <v>3364</v>
      </c>
      <c r="O448" t="s">
        <v>3365</v>
      </c>
      <c r="P448" t="s">
        <v>3773</v>
      </c>
      <c r="Q448" t="s">
        <v>3774</v>
      </c>
    </row>
    <row r="449" spans="1:17">
      <c r="A449" t="s">
        <v>3775</v>
      </c>
      <c r="B449" t="s">
        <v>3776</v>
      </c>
      <c r="C449" t="s">
        <v>3777</v>
      </c>
      <c r="E449">
        <v>999</v>
      </c>
      <c r="F449" s="2">
        <v>2899</v>
      </c>
      <c r="G449" s="1">
        <v>0.66</v>
      </c>
      <c r="H449">
        <v>4.5999999999999996</v>
      </c>
      <c r="I449" s="4">
        <v>26603</v>
      </c>
      <c r="J449" t="s">
        <v>3778</v>
      </c>
      <c r="K449" t="s">
        <v>3779</v>
      </c>
      <c r="L449" t="s">
        <v>3780</v>
      </c>
      <c r="M449" t="s">
        <v>3781</v>
      </c>
      <c r="N449" t="s">
        <v>3782</v>
      </c>
      <c r="O449" t="s">
        <v>3783</v>
      </c>
      <c r="P449" t="s">
        <v>3784</v>
      </c>
      <c r="Q449" t="s">
        <v>3785</v>
      </c>
    </row>
    <row r="450" spans="1:17">
      <c r="A450" t="s">
        <v>3786</v>
      </c>
      <c r="B450" t="s">
        <v>3787</v>
      </c>
      <c r="C450" t="s">
        <v>2948</v>
      </c>
      <c r="E450" s="2">
        <v>1599</v>
      </c>
      <c r="F450" s="2">
        <v>4999</v>
      </c>
      <c r="G450" s="1">
        <v>0.68</v>
      </c>
      <c r="H450">
        <v>4</v>
      </c>
      <c r="I450" s="4">
        <v>67950</v>
      </c>
      <c r="J450" t="s">
        <v>3788</v>
      </c>
      <c r="K450" t="s">
        <v>3789</v>
      </c>
      <c r="L450" t="s">
        <v>3790</v>
      </c>
      <c r="M450" t="s">
        <v>3791</v>
      </c>
      <c r="N450" t="s">
        <v>3792</v>
      </c>
      <c r="O450" t="s">
        <v>3793</v>
      </c>
      <c r="P450" t="s">
        <v>3794</v>
      </c>
      <c r="Q450" t="s">
        <v>3795</v>
      </c>
    </row>
    <row r="451" spans="1:17">
      <c r="A451" t="s">
        <v>3796</v>
      </c>
      <c r="B451" t="s">
        <v>3797</v>
      </c>
      <c r="C451" t="s">
        <v>3045</v>
      </c>
      <c r="E451" s="2">
        <v>1324</v>
      </c>
      <c r="F451" s="2">
        <v>1699</v>
      </c>
      <c r="G451" s="1">
        <v>0.22</v>
      </c>
      <c r="H451">
        <v>4</v>
      </c>
      <c r="I451" s="4">
        <v>128311</v>
      </c>
      <c r="J451" t="s">
        <v>3752</v>
      </c>
      <c r="K451" t="s">
        <v>3047</v>
      </c>
      <c r="L451" t="s">
        <v>3048</v>
      </c>
      <c r="M451" t="s">
        <v>3049</v>
      </c>
      <c r="N451" t="s">
        <v>3050</v>
      </c>
      <c r="O451" t="s">
        <v>3051</v>
      </c>
      <c r="P451" t="s">
        <v>3052</v>
      </c>
      <c r="Q451" t="s">
        <v>3798</v>
      </c>
    </row>
    <row r="452" spans="1:17">
      <c r="A452" t="s">
        <v>3799</v>
      </c>
      <c r="B452" t="s">
        <v>3800</v>
      </c>
      <c r="C452" t="s">
        <v>2990</v>
      </c>
      <c r="E452" s="2">
        <v>20999</v>
      </c>
      <c r="F452" s="2">
        <v>29990</v>
      </c>
      <c r="G452" s="1">
        <v>0.3</v>
      </c>
      <c r="H452">
        <v>4.3</v>
      </c>
      <c r="I452" s="4">
        <v>9499</v>
      </c>
      <c r="J452" t="s">
        <v>3801</v>
      </c>
      <c r="K452" t="s">
        <v>3802</v>
      </c>
      <c r="L452" t="s">
        <v>3803</v>
      </c>
      <c r="M452" t="s">
        <v>3804</v>
      </c>
      <c r="N452" t="s">
        <v>3805</v>
      </c>
      <c r="O452" t="s">
        <v>3806</v>
      </c>
      <c r="P452" t="s">
        <v>3807</v>
      </c>
      <c r="Q452" t="s">
        <v>3808</v>
      </c>
    </row>
    <row r="453" spans="1:17">
      <c r="A453" t="s">
        <v>3809</v>
      </c>
      <c r="B453" t="s">
        <v>3810</v>
      </c>
      <c r="C453" t="s">
        <v>3162</v>
      </c>
      <c r="E453">
        <v>999</v>
      </c>
      <c r="F453" s="2">
        <v>1999</v>
      </c>
      <c r="G453" s="1">
        <v>0.5</v>
      </c>
      <c r="H453">
        <v>4.3</v>
      </c>
      <c r="I453" s="4">
        <v>1777</v>
      </c>
      <c r="J453" t="s">
        <v>3811</v>
      </c>
      <c r="K453" t="s">
        <v>3812</v>
      </c>
      <c r="L453" t="s">
        <v>3813</v>
      </c>
      <c r="M453" t="s">
        <v>3814</v>
      </c>
      <c r="N453" t="s">
        <v>3815</v>
      </c>
      <c r="O453" t="s">
        <v>3816</v>
      </c>
      <c r="P453" t="s">
        <v>3817</v>
      </c>
      <c r="Q453" t="s">
        <v>3818</v>
      </c>
    </row>
    <row r="454" spans="1:17">
      <c r="A454" t="s">
        <v>3819</v>
      </c>
      <c r="B454" t="s">
        <v>3820</v>
      </c>
      <c r="C454" t="s">
        <v>2990</v>
      </c>
      <c r="E454" s="2">
        <v>12490</v>
      </c>
      <c r="F454" s="2">
        <v>15990</v>
      </c>
      <c r="G454" s="1">
        <v>0.22</v>
      </c>
      <c r="H454">
        <v>4.2</v>
      </c>
      <c r="I454" s="4">
        <v>58506</v>
      </c>
      <c r="J454" t="s">
        <v>3821</v>
      </c>
      <c r="K454" t="s">
        <v>3822</v>
      </c>
      <c r="L454" t="s">
        <v>3823</v>
      </c>
      <c r="M454" t="s">
        <v>3824</v>
      </c>
      <c r="N454" t="s">
        <v>3825</v>
      </c>
      <c r="O454" t="s">
        <v>3826</v>
      </c>
      <c r="P454" t="s">
        <v>3827</v>
      </c>
      <c r="Q454" t="s">
        <v>3828</v>
      </c>
    </row>
    <row r="455" spans="1:17">
      <c r="A455" t="s">
        <v>3829</v>
      </c>
      <c r="B455" t="s">
        <v>3830</v>
      </c>
      <c r="C455" t="s">
        <v>2990</v>
      </c>
      <c r="E455" s="2">
        <v>17999</v>
      </c>
      <c r="F455" s="2">
        <v>21990</v>
      </c>
      <c r="G455" s="1">
        <v>0.18</v>
      </c>
      <c r="H455">
        <v>4</v>
      </c>
      <c r="I455" s="4">
        <v>21350</v>
      </c>
      <c r="J455" t="s">
        <v>3831</v>
      </c>
      <c r="K455" t="s">
        <v>3238</v>
      </c>
      <c r="L455" t="s">
        <v>3239</v>
      </c>
      <c r="M455" t="s">
        <v>3240</v>
      </c>
      <c r="N455" t="s">
        <v>3241</v>
      </c>
      <c r="O455" t="s">
        <v>3242</v>
      </c>
      <c r="P455" t="s">
        <v>3243</v>
      </c>
      <c r="Q455" t="s">
        <v>3832</v>
      </c>
    </row>
    <row r="456" spans="1:17">
      <c r="A456" t="s">
        <v>138</v>
      </c>
      <c r="B456" t="s">
        <v>139</v>
      </c>
      <c r="C456" t="s">
        <v>18</v>
      </c>
      <c r="E456">
        <v>350</v>
      </c>
      <c r="F456">
        <v>899</v>
      </c>
      <c r="G456" s="1">
        <v>0.61</v>
      </c>
      <c r="H456">
        <v>4.2</v>
      </c>
      <c r="I456" s="4">
        <v>2263</v>
      </c>
      <c r="J456" t="s">
        <v>140</v>
      </c>
      <c r="K456" t="s">
        <v>141</v>
      </c>
      <c r="L456" t="s">
        <v>142</v>
      </c>
      <c r="M456" t="s">
        <v>143</v>
      </c>
      <c r="N456" t="s">
        <v>144</v>
      </c>
      <c r="O456" t="s">
        <v>145</v>
      </c>
      <c r="P456" t="s">
        <v>3833</v>
      </c>
      <c r="Q456" t="s">
        <v>3834</v>
      </c>
    </row>
    <row r="457" spans="1:17">
      <c r="A457" t="s">
        <v>3835</v>
      </c>
      <c r="B457" t="s">
        <v>3836</v>
      </c>
      <c r="C457" t="s">
        <v>3045</v>
      </c>
      <c r="E457" s="2">
        <v>1399</v>
      </c>
      <c r="F457" s="2">
        <v>1630</v>
      </c>
      <c r="G457" s="1">
        <v>0.14000000000000001</v>
      </c>
      <c r="H457">
        <v>4</v>
      </c>
      <c r="I457" s="4">
        <v>9378</v>
      </c>
      <c r="J457" t="s">
        <v>3837</v>
      </c>
      <c r="K457" t="s">
        <v>3838</v>
      </c>
      <c r="L457" t="s">
        <v>3839</v>
      </c>
      <c r="M457" t="s">
        <v>3840</v>
      </c>
      <c r="N457" t="s">
        <v>3841</v>
      </c>
      <c r="O457" t="s">
        <v>3842</v>
      </c>
      <c r="P457" t="s">
        <v>3843</v>
      </c>
      <c r="Q457" t="s">
        <v>3844</v>
      </c>
    </row>
    <row r="458" spans="1:17">
      <c r="A458" t="s">
        <v>148</v>
      </c>
      <c r="B458" t="s">
        <v>149</v>
      </c>
      <c r="C458" t="s">
        <v>18</v>
      </c>
      <c r="E458">
        <v>159</v>
      </c>
      <c r="F458">
        <v>399</v>
      </c>
      <c r="G458" s="1">
        <v>0.6</v>
      </c>
      <c r="H458">
        <v>4.0999999999999996</v>
      </c>
      <c r="I458" s="4">
        <v>4768</v>
      </c>
      <c r="J458" t="s">
        <v>59</v>
      </c>
      <c r="K458" t="s">
        <v>150</v>
      </c>
      <c r="L458" t="s">
        <v>151</v>
      </c>
      <c r="M458" t="s">
        <v>152</v>
      </c>
      <c r="N458" t="s">
        <v>153</v>
      </c>
      <c r="O458" t="s">
        <v>154</v>
      </c>
      <c r="P458" t="s">
        <v>3845</v>
      </c>
      <c r="Q458" t="s">
        <v>3846</v>
      </c>
    </row>
    <row r="459" spans="1:17">
      <c r="A459" t="s">
        <v>3847</v>
      </c>
      <c r="B459" t="s">
        <v>3848</v>
      </c>
      <c r="C459" t="s">
        <v>2948</v>
      </c>
      <c r="E459" s="2">
        <v>1499</v>
      </c>
      <c r="F459" s="2">
        <v>6990</v>
      </c>
      <c r="G459" s="1">
        <v>0.79</v>
      </c>
      <c r="H459">
        <v>3.9</v>
      </c>
      <c r="I459" s="4">
        <v>21796</v>
      </c>
      <c r="J459" t="s">
        <v>3056</v>
      </c>
      <c r="K459" t="s">
        <v>3057</v>
      </c>
      <c r="L459" t="s">
        <v>3058</v>
      </c>
      <c r="M459" t="s">
        <v>3059</v>
      </c>
      <c r="N459" t="s">
        <v>3060</v>
      </c>
      <c r="O459" t="s">
        <v>3061</v>
      </c>
      <c r="P459" t="s">
        <v>3849</v>
      </c>
      <c r="Q459" t="s">
        <v>3850</v>
      </c>
    </row>
    <row r="460" spans="1:17">
      <c r="A460" t="s">
        <v>3851</v>
      </c>
      <c r="B460" t="s">
        <v>3852</v>
      </c>
      <c r="C460" t="s">
        <v>2948</v>
      </c>
      <c r="E460" s="2">
        <v>1999</v>
      </c>
      <c r="F460" s="2">
        <v>7990</v>
      </c>
      <c r="G460" s="1">
        <v>0.75</v>
      </c>
      <c r="H460">
        <v>3.8</v>
      </c>
      <c r="I460" s="4">
        <v>17833</v>
      </c>
      <c r="J460" t="s">
        <v>2969</v>
      </c>
      <c r="K460" t="s">
        <v>2970</v>
      </c>
      <c r="L460" t="s">
        <v>2971</v>
      </c>
      <c r="M460" t="s">
        <v>2972</v>
      </c>
      <c r="N460" t="s">
        <v>2973</v>
      </c>
      <c r="O460" t="s">
        <v>2974</v>
      </c>
      <c r="P460" t="s">
        <v>3853</v>
      </c>
      <c r="Q460" t="s">
        <v>3854</v>
      </c>
    </row>
    <row r="461" spans="1:17">
      <c r="A461" t="s">
        <v>3855</v>
      </c>
      <c r="B461" t="s">
        <v>3856</v>
      </c>
      <c r="C461" t="s">
        <v>3777</v>
      </c>
      <c r="E461">
        <v>999</v>
      </c>
      <c r="F461" s="2">
        <v>2899</v>
      </c>
      <c r="G461" s="1">
        <v>0.66</v>
      </c>
      <c r="H461">
        <v>4.7</v>
      </c>
      <c r="I461" s="4">
        <v>7779</v>
      </c>
      <c r="J461" t="s">
        <v>3857</v>
      </c>
      <c r="K461" t="s">
        <v>3858</v>
      </c>
      <c r="L461" t="s">
        <v>3859</v>
      </c>
      <c r="M461" t="s">
        <v>3860</v>
      </c>
      <c r="N461" t="s">
        <v>3861</v>
      </c>
      <c r="O461" t="s">
        <v>3862</v>
      </c>
      <c r="P461" t="s">
        <v>3863</v>
      </c>
      <c r="Q461" t="s">
        <v>3864</v>
      </c>
    </row>
    <row r="462" spans="1:17">
      <c r="A462" t="s">
        <v>3865</v>
      </c>
      <c r="B462" t="s">
        <v>3866</v>
      </c>
      <c r="C462" t="s">
        <v>3867</v>
      </c>
      <c r="E462" s="2">
        <v>2099</v>
      </c>
      <c r="F462" s="2">
        <v>5999</v>
      </c>
      <c r="G462" s="1">
        <v>0.65</v>
      </c>
      <c r="H462">
        <v>4.3</v>
      </c>
      <c r="I462" s="4">
        <v>17129</v>
      </c>
      <c r="J462" t="s">
        <v>3868</v>
      </c>
      <c r="K462" t="s">
        <v>3869</v>
      </c>
      <c r="L462" t="s">
        <v>3870</v>
      </c>
      <c r="M462" t="s">
        <v>3871</v>
      </c>
      <c r="N462" t="s">
        <v>3872</v>
      </c>
      <c r="O462" t="s">
        <v>3873</v>
      </c>
      <c r="P462" t="s">
        <v>3874</v>
      </c>
      <c r="Q462" t="s">
        <v>3875</v>
      </c>
    </row>
    <row r="463" spans="1:17">
      <c r="A463" t="s">
        <v>3876</v>
      </c>
      <c r="B463" t="s">
        <v>3877</v>
      </c>
      <c r="C463" t="s">
        <v>3107</v>
      </c>
      <c r="E463">
        <v>337</v>
      </c>
      <c r="F463">
        <v>699</v>
      </c>
      <c r="G463" s="1">
        <v>0.52</v>
      </c>
      <c r="H463">
        <v>4.2</v>
      </c>
      <c r="I463" s="4">
        <v>4969</v>
      </c>
      <c r="J463" t="s">
        <v>3878</v>
      </c>
      <c r="K463" t="s">
        <v>3879</v>
      </c>
      <c r="L463" t="s">
        <v>3880</v>
      </c>
      <c r="M463" t="s">
        <v>3881</v>
      </c>
      <c r="N463" t="s">
        <v>3882</v>
      </c>
      <c r="O463" t="s">
        <v>3883</v>
      </c>
      <c r="P463" t="s">
        <v>3884</v>
      </c>
      <c r="Q463" t="s">
        <v>3885</v>
      </c>
    </row>
    <row r="464" spans="1:17">
      <c r="A464" t="s">
        <v>3886</v>
      </c>
      <c r="B464" t="s">
        <v>3887</v>
      </c>
      <c r="C464" t="s">
        <v>2948</v>
      </c>
      <c r="E464" s="2">
        <v>2999</v>
      </c>
      <c r="F464" s="2">
        <v>7990</v>
      </c>
      <c r="G464" s="1">
        <v>0.62</v>
      </c>
      <c r="H464">
        <v>4.0999999999999996</v>
      </c>
      <c r="I464" s="4">
        <v>154</v>
      </c>
      <c r="J464" t="s">
        <v>3888</v>
      </c>
      <c r="K464" t="s">
        <v>3889</v>
      </c>
      <c r="L464" t="s">
        <v>3890</v>
      </c>
      <c r="M464" t="s">
        <v>3891</v>
      </c>
      <c r="N464" t="s">
        <v>13040</v>
      </c>
      <c r="O464" t="s">
        <v>3892</v>
      </c>
      <c r="P464" t="s">
        <v>3893</v>
      </c>
      <c r="Q464" t="s">
        <v>3894</v>
      </c>
    </row>
    <row r="465" spans="1:17">
      <c r="A465" t="s">
        <v>3895</v>
      </c>
      <c r="B465" t="s">
        <v>3896</v>
      </c>
      <c r="C465" t="s">
        <v>2948</v>
      </c>
      <c r="E465" s="2">
        <v>1299</v>
      </c>
      <c r="F465" s="2">
        <v>5999</v>
      </c>
      <c r="G465" s="1">
        <v>0.78</v>
      </c>
      <c r="H465">
        <v>3.3</v>
      </c>
      <c r="I465" s="4">
        <v>4415</v>
      </c>
      <c r="J465" t="s">
        <v>3897</v>
      </c>
      <c r="K465" t="s">
        <v>3898</v>
      </c>
      <c r="L465" t="s">
        <v>3899</v>
      </c>
      <c r="M465" t="s">
        <v>3900</v>
      </c>
      <c r="N465" t="s">
        <v>3901</v>
      </c>
      <c r="O465" t="s">
        <v>3902</v>
      </c>
      <c r="P465" t="s">
        <v>3903</v>
      </c>
      <c r="Q465" t="s">
        <v>3904</v>
      </c>
    </row>
    <row r="466" spans="1:17">
      <c r="A466" t="s">
        <v>157</v>
      </c>
      <c r="B466" t="s">
        <v>158</v>
      </c>
      <c r="C466" t="s">
        <v>18</v>
      </c>
      <c r="E466">
        <v>349</v>
      </c>
      <c r="F466">
        <v>399</v>
      </c>
      <c r="G466" s="1">
        <v>0.13</v>
      </c>
      <c r="H466">
        <v>4.4000000000000004</v>
      </c>
      <c r="I466" s="4">
        <v>18757</v>
      </c>
      <c r="J466" t="s">
        <v>159</v>
      </c>
      <c r="K466" t="s">
        <v>160</v>
      </c>
      <c r="L466" t="s">
        <v>161</v>
      </c>
      <c r="M466" t="s">
        <v>162</v>
      </c>
      <c r="N466" t="s">
        <v>163</v>
      </c>
      <c r="O466" t="s">
        <v>3905</v>
      </c>
      <c r="P466" t="s">
        <v>3906</v>
      </c>
      <c r="Q466" t="s">
        <v>3907</v>
      </c>
    </row>
    <row r="467" spans="1:17">
      <c r="A467" t="s">
        <v>3908</v>
      </c>
      <c r="B467" t="s">
        <v>3909</v>
      </c>
      <c r="C467" t="s">
        <v>2990</v>
      </c>
      <c r="E467" s="2">
        <v>16499</v>
      </c>
      <c r="F467" s="2">
        <v>20990</v>
      </c>
      <c r="G467" s="1">
        <v>0.21</v>
      </c>
      <c r="H467">
        <v>4</v>
      </c>
      <c r="I467" s="4">
        <v>21350</v>
      </c>
      <c r="J467" t="s">
        <v>3831</v>
      </c>
      <c r="K467" t="s">
        <v>3238</v>
      </c>
      <c r="L467" t="s">
        <v>3239</v>
      </c>
      <c r="M467" t="s">
        <v>3240</v>
      </c>
      <c r="N467" t="s">
        <v>3241</v>
      </c>
      <c r="O467" t="s">
        <v>3242</v>
      </c>
      <c r="P467" t="s">
        <v>3910</v>
      </c>
      <c r="Q467" t="s">
        <v>3911</v>
      </c>
    </row>
    <row r="468" spans="1:17">
      <c r="A468" t="s">
        <v>3912</v>
      </c>
      <c r="B468" t="s">
        <v>3913</v>
      </c>
      <c r="C468" t="s">
        <v>3066</v>
      </c>
      <c r="E468">
        <v>499</v>
      </c>
      <c r="F468">
        <v>499</v>
      </c>
      <c r="G468" s="1">
        <v>0</v>
      </c>
      <c r="H468">
        <v>4.2</v>
      </c>
      <c r="I468" s="4">
        <v>31539</v>
      </c>
      <c r="J468" t="s">
        <v>3914</v>
      </c>
      <c r="K468" t="s">
        <v>3915</v>
      </c>
      <c r="L468" t="s">
        <v>3916</v>
      </c>
      <c r="M468" t="s">
        <v>3917</v>
      </c>
      <c r="N468" t="s">
        <v>3918</v>
      </c>
      <c r="O468" t="s">
        <v>3919</v>
      </c>
      <c r="P468" t="s">
        <v>3920</v>
      </c>
      <c r="Q468" t="s">
        <v>3921</v>
      </c>
    </row>
    <row r="469" spans="1:17">
      <c r="A469" t="s">
        <v>203</v>
      </c>
      <c r="B469" t="s">
        <v>204</v>
      </c>
      <c r="C469" t="s">
        <v>18</v>
      </c>
      <c r="E469">
        <v>970</v>
      </c>
      <c r="F469" s="2">
        <v>1799</v>
      </c>
      <c r="G469" s="1">
        <v>0.46</v>
      </c>
      <c r="H469">
        <v>4.5</v>
      </c>
      <c r="I469" s="4">
        <v>815</v>
      </c>
      <c r="J469" t="s">
        <v>205</v>
      </c>
      <c r="K469" t="s">
        <v>206</v>
      </c>
      <c r="L469" t="s">
        <v>207</v>
      </c>
      <c r="M469" t="s">
        <v>208</v>
      </c>
      <c r="N469" t="s">
        <v>209</v>
      </c>
      <c r="O469" t="s">
        <v>210</v>
      </c>
      <c r="P469" t="s">
        <v>3922</v>
      </c>
      <c r="Q469" t="s">
        <v>3923</v>
      </c>
    </row>
    <row r="470" spans="1:17">
      <c r="A470" t="s">
        <v>3924</v>
      </c>
      <c r="B470" t="s">
        <v>3925</v>
      </c>
      <c r="C470" t="s">
        <v>3777</v>
      </c>
      <c r="E470">
        <v>999</v>
      </c>
      <c r="F470" s="2">
        <v>2899</v>
      </c>
      <c r="G470" s="1">
        <v>0.66</v>
      </c>
      <c r="H470">
        <v>4.5999999999999996</v>
      </c>
      <c r="I470" s="4">
        <v>6129</v>
      </c>
      <c r="J470" t="s">
        <v>3926</v>
      </c>
      <c r="K470" t="s">
        <v>3927</v>
      </c>
      <c r="L470" t="s">
        <v>3928</v>
      </c>
      <c r="M470" t="s">
        <v>3929</v>
      </c>
      <c r="N470" t="s">
        <v>3930</v>
      </c>
      <c r="O470" t="s">
        <v>13041</v>
      </c>
      <c r="P470" t="s">
        <v>3931</v>
      </c>
      <c r="Q470" t="s">
        <v>3932</v>
      </c>
    </row>
    <row r="471" spans="1:17">
      <c r="A471" t="s">
        <v>3933</v>
      </c>
      <c r="B471" t="s">
        <v>3934</v>
      </c>
      <c r="C471" t="s">
        <v>2990</v>
      </c>
      <c r="E471" s="2">
        <v>10499</v>
      </c>
      <c r="F471" s="2">
        <v>13499</v>
      </c>
      <c r="G471" s="1">
        <v>0.22</v>
      </c>
      <c r="H471">
        <v>4.2</v>
      </c>
      <c r="I471" s="4">
        <v>284</v>
      </c>
      <c r="J471" t="s">
        <v>3077</v>
      </c>
      <c r="K471" t="s">
        <v>3078</v>
      </c>
      <c r="L471" t="s">
        <v>3079</v>
      </c>
      <c r="M471" t="s">
        <v>3080</v>
      </c>
      <c r="N471" t="s">
        <v>3081</v>
      </c>
      <c r="O471" t="s">
        <v>3082</v>
      </c>
      <c r="P471" t="s">
        <v>3083</v>
      </c>
      <c r="Q471" t="s">
        <v>3935</v>
      </c>
    </row>
    <row r="472" spans="1:17">
      <c r="A472" t="s">
        <v>178</v>
      </c>
      <c r="B472" t="s">
        <v>179</v>
      </c>
      <c r="C472" t="s">
        <v>18</v>
      </c>
      <c r="E472">
        <v>249</v>
      </c>
      <c r="F472">
        <v>399</v>
      </c>
      <c r="G472" s="1">
        <v>0.38</v>
      </c>
      <c r="H472">
        <v>4</v>
      </c>
      <c r="I472" s="4">
        <v>43994</v>
      </c>
      <c r="J472" t="s">
        <v>180</v>
      </c>
      <c r="K472" t="s">
        <v>30</v>
      </c>
      <c r="L472" t="s">
        <v>31</v>
      </c>
      <c r="M472" t="s">
        <v>32</v>
      </c>
      <c r="N472" t="s">
        <v>33</v>
      </c>
      <c r="O472" t="s">
        <v>34</v>
      </c>
      <c r="P472" t="s">
        <v>3936</v>
      </c>
      <c r="Q472" t="s">
        <v>3937</v>
      </c>
    </row>
    <row r="473" spans="1:17">
      <c r="A473" t="s">
        <v>3938</v>
      </c>
      <c r="B473" t="s">
        <v>3939</v>
      </c>
      <c r="C473" t="s">
        <v>3940</v>
      </c>
      <c r="E473">
        <v>251</v>
      </c>
      <c r="F473">
        <v>999</v>
      </c>
      <c r="G473" s="1">
        <v>0.75</v>
      </c>
      <c r="H473">
        <v>3.7</v>
      </c>
      <c r="I473" s="4">
        <v>3234</v>
      </c>
      <c r="J473" t="s">
        <v>3941</v>
      </c>
      <c r="K473" t="s">
        <v>3942</v>
      </c>
      <c r="L473" t="s">
        <v>3943</v>
      </c>
      <c r="M473" t="s">
        <v>3944</v>
      </c>
      <c r="N473" t="s">
        <v>3945</v>
      </c>
      <c r="O473" t="s">
        <v>3946</v>
      </c>
      <c r="P473" t="s">
        <v>3947</v>
      </c>
      <c r="Q473" t="s">
        <v>3948</v>
      </c>
    </row>
    <row r="474" spans="1:17">
      <c r="A474" t="s">
        <v>183</v>
      </c>
      <c r="B474" t="s">
        <v>184</v>
      </c>
      <c r="C474" t="s">
        <v>18</v>
      </c>
      <c r="E474">
        <v>199</v>
      </c>
      <c r="F474">
        <v>499</v>
      </c>
      <c r="G474" s="1">
        <v>0.6</v>
      </c>
      <c r="H474">
        <v>4.0999999999999996</v>
      </c>
      <c r="I474" s="4">
        <v>13045</v>
      </c>
      <c r="J474" t="s">
        <v>185</v>
      </c>
      <c r="K474" t="s">
        <v>3949</v>
      </c>
      <c r="L474" t="s">
        <v>3950</v>
      </c>
      <c r="M474" t="s">
        <v>3951</v>
      </c>
      <c r="N474" t="s">
        <v>3952</v>
      </c>
      <c r="O474" t="s">
        <v>3953</v>
      </c>
      <c r="P474" t="s">
        <v>3954</v>
      </c>
      <c r="Q474" t="s">
        <v>3955</v>
      </c>
    </row>
    <row r="475" spans="1:17">
      <c r="A475" t="s">
        <v>3956</v>
      </c>
      <c r="B475" t="s">
        <v>3957</v>
      </c>
      <c r="C475" t="s">
        <v>2990</v>
      </c>
      <c r="E475" s="2">
        <v>6499</v>
      </c>
      <c r="F475" s="2">
        <v>7999</v>
      </c>
      <c r="G475" s="1">
        <v>0.19</v>
      </c>
      <c r="H475">
        <v>4.0999999999999996</v>
      </c>
      <c r="I475" s="4">
        <v>313832</v>
      </c>
      <c r="J475" t="s">
        <v>3958</v>
      </c>
      <c r="K475" t="s">
        <v>3253</v>
      </c>
      <c r="L475" t="s">
        <v>3254</v>
      </c>
      <c r="M475" t="s">
        <v>3255</v>
      </c>
      <c r="N475" t="s">
        <v>3256</v>
      </c>
      <c r="O475" t="s">
        <v>3257</v>
      </c>
      <c r="P475" t="s">
        <v>3959</v>
      </c>
      <c r="Q475" t="s">
        <v>3960</v>
      </c>
    </row>
    <row r="476" spans="1:17">
      <c r="A476" t="s">
        <v>3961</v>
      </c>
      <c r="B476" t="s">
        <v>3962</v>
      </c>
      <c r="C476" t="s">
        <v>2948</v>
      </c>
      <c r="E476" s="2">
        <v>2999</v>
      </c>
      <c r="F476" s="2">
        <v>9999</v>
      </c>
      <c r="G476" s="1">
        <v>0.7</v>
      </c>
      <c r="H476">
        <v>4.2</v>
      </c>
      <c r="I476" s="4">
        <v>20879</v>
      </c>
      <c r="J476" t="s">
        <v>3963</v>
      </c>
      <c r="K476" t="s">
        <v>3964</v>
      </c>
      <c r="L476" t="s">
        <v>3965</v>
      </c>
      <c r="M476" t="s">
        <v>3966</v>
      </c>
      <c r="N476" t="s">
        <v>3967</v>
      </c>
      <c r="O476" t="s">
        <v>3968</v>
      </c>
      <c r="P476" t="s">
        <v>3969</v>
      </c>
      <c r="Q476" t="s">
        <v>3970</v>
      </c>
    </row>
    <row r="477" spans="1:17">
      <c r="A477" t="s">
        <v>3971</v>
      </c>
      <c r="B477" t="s">
        <v>3972</v>
      </c>
      <c r="C477" t="s">
        <v>3973</v>
      </c>
      <c r="E477">
        <v>279</v>
      </c>
      <c r="F477" s="2">
        <v>1499</v>
      </c>
      <c r="G477" s="1">
        <v>0.81</v>
      </c>
      <c r="H477">
        <v>4.2</v>
      </c>
      <c r="I477" s="4">
        <v>2646</v>
      </c>
      <c r="J477" t="s">
        <v>3974</v>
      </c>
      <c r="K477" t="s">
        <v>3975</v>
      </c>
      <c r="L477" t="s">
        <v>3976</v>
      </c>
      <c r="M477" t="s">
        <v>3977</v>
      </c>
      <c r="N477" t="s">
        <v>3978</v>
      </c>
      <c r="O477" t="s">
        <v>3979</v>
      </c>
      <c r="P477" t="s">
        <v>3980</v>
      </c>
      <c r="Q477" t="s">
        <v>3981</v>
      </c>
    </row>
    <row r="478" spans="1:17">
      <c r="A478" t="s">
        <v>3982</v>
      </c>
      <c r="B478" t="s">
        <v>3983</v>
      </c>
      <c r="C478" t="s">
        <v>3495</v>
      </c>
      <c r="E478">
        <v>269</v>
      </c>
      <c r="F478" s="2">
        <v>1499</v>
      </c>
      <c r="G478" s="1">
        <v>0.82</v>
      </c>
      <c r="H478">
        <v>4.5</v>
      </c>
      <c r="I478" s="4">
        <v>28978</v>
      </c>
      <c r="J478" t="s">
        <v>3984</v>
      </c>
      <c r="K478" t="s">
        <v>3985</v>
      </c>
      <c r="L478" t="s">
        <v>3986</v>
      </c>
      <c r="M478" t="s">
        <v>3987</v>
      </c>
      <c r="N478" t="s">
        <v>3988</v>
      </c>
      <c r="O478" t="s">
        <v>3989</v>
      </c>
      <c r="P478" t="s">
        <v>3990</v>
      </c>
      <c r="Q478" t="s">
        <v>3991</v>
      </c>
    </row>
    <row r="479" spans="1:17">
      <c r="A479" t="s">
        <v>3992</v>
      </c>
      <c r="B479" t="s">
        <v>3993</v>
      </c>
      <c r="C479" t="s">
        <v>2990</v>
      </c>
      <c r="E479" s="2">
        <v>8999</v>
      </c>
      <c r="F479" s="2">
        <v>13499</v>
      </c>
      <c r="G479" s="1">
        <v>0.33</v>
      </c>
      <c r="H479">
        <v>3.8</v>
      </c>
      <c r="I479" s="4">
        <v>3145</v>
      </c>
      <c r="J479" t="s">
        <v>3994</v>
      </c>
      <c r="K479" t="s">
        <v>3995</v>
      </c>
      <c r="L479" t="s">
        <v>3996</v>
      </c>
      <c r="M479" t="s">
        <v>3997</v>
      </c>
      <c r="N479" t="s">
        <v>3998</v>
      </c>
      <c r="O479" t="s">
        <v>3999</v>
      </c>
      <c r="P479" t="s">
        <v>4000</v>
      </c>
      <c r="Q479" t="s">
        <v>4001</v>
      </c>
    </row>
    <row r="480" spans="1:17">
      <c r="A480" t="s">
        <v>233</v>
      </c>
      <c r="B480" t="s">
        <v>234</v>
      </c>
      <c r="C480" t="s">
        <v>18</v>
      </c>
      <c r="E480">
        <v>59</v>
      </c>
      <c r="F480">
        <v>199</v>
      </c>
      <c r="G480" s="1">
        <v>0.7</v>
      </c>
      <c r="H480">
        <v>4</v>
      </c>
      <c r="I480" s="4">
        <v>9377</v>
      </c>
      <c r="J480" t="s">
        <v>235</v>
      </c>
      <c r="K480" t="s">
        <v>236</v>
      </c>
      <c r="L480" t="s">
        <v>237</v>
      </c>
      <c r="M480" t="s">
        <v>238</v>
      </c>
      <c r="N480" t="s">
        <v>239</v>
      </c>
      <c r="O480" t="s">
        <v>240</v>
      </c>
      <c r="P480" t="s">
        <v>4002</v>
      </c>
      <c r="Q480" t="s">
        <v>4003</v>
      </c>
    </row>
    <row r="481" spans="1:17">
      <c r="A481" t="s">
        <v>4004</v>
      </c>
      <c r="B481" t="s">
        <v>4005</v>
      </c>
      <c r="C481" t="s">
        <v>3066</v>
      </c>
      <c r="E481">
        <v>599</v>
      </c>
      <c r="F481" s="2">
        <v>1299</v>
      </c>
      <c r="G481" s="1">
        <v>0.54</v>
      </c>
      <c r="H481">
        <v>4.0999999999999996</v>
      </c>
      <c r="I481" s="4">
        <v>192589</v>
      </c>
      <c r="J481" t="s">
        <v>4006</v>
      </c>
      <c r="K481" t="s">
        <v>3068</v>
      </c>
      <c r="L481" t="s">
        <v>3069</v>
      </c>
      <c r="M481" t="s">
        <v>3070</v>
      </c>
      <c r="N481" t="s">
        <v>3071</v>
      </c>
      <c r="O481" t="s">
        <v>3072</v>
      </c>
      <c r="P481" t="s">
        <v>4007</v>
      </c>
      <c r="Q481" t="s">
        <v>4008</v>
      </c>
    </row>
    <row r="482" spans="1:17">
      <c r="A482" t="s">
        <v>4009</v>
      </c>
      <c r="B482" t="s">
        <v>4010</v>
      </c>
      <c r="C482" t="s">
        <v>3867</v>
      </c>
      <c r="E482">
        <v>349</v>
      </c>
      <c r="F482">
        <v>999</v>
      </c>
      <c r="G482" s="1">
        <v>0.65</v>
      </c>
      <c r="H482">
        <v>3.8</v>
      </c>
      <c r="I482" s="4">
        <v>16557</v>
      </c>
      <c r="J482" t="s">
        <v>4011</v>
      </c>
      <c r="K482" t="s">
        <v>4012</v>
      </c>
      <c r="L482" t="s">
        <v>4013</v>
      </c>
      <c r="M482" t="s">
        <v>4014</v>
      </c>
      <c r="N482" t="s">
        <v>4015</v>
      </c>
      <c r="O482" t="s">
        <v>4016</v>
      </c>
      <c r="P482" t="s">
        <v>4017</v>
      </c>
      <c r="Q482" t="s">
        <v>4018</v>
      </c>
    </row>
    <row r="483" spans="1:17">
      <c r="A483" t="s">
        <v>4019</v>
      </c>
      <c r="B483" t="s">
        <v>3462</v>
      </c>
      <c r="C483" t="s">
        <v>2990</v>
      </c>
      <c r="E483" s="2">
        <v>13999</v>
      </c>
      <c r="F483" s="2">
        <v>19499</v>
      </c>
      <c r="G483" s="1">
        <v>0.28000000000000003</v>
      </c>
      <c r="H483">
        <v>4.0999999999999996</v>
      </c>
      <c r="I483" s="4">
        <v>18998</v>
      </c>
      <c r="J483" t="s">
        <v>3463</v>
      </c>
      <c r="K483" t="s">
        <v>3209</v>
      </c>
      <c r="L483" t="s">
        <v>3210</v>
      </c>
      <c r="M483" t="s">
        <v>3211</v>
      </c>
      <c r="N483" t="s">
        <v>3212</v>
      </c>
      <c r="O483" t="s">
        <v>3213</v>
      </c>
      <c r="P483" t="s">
        <v>3464</v>
      </c>
      <c r="Q483" t="s">
        <v>4020</v>
      </c>
    </row>
    <row r="484" spans="1:17">
      <c r="A484" t="s">
        <v>4021</v>
      </c>
      <c r="B484" t="s">
        <v>4022</v>
      </c>
      <c r="C484" t="s">
        <v>3867</v>
      </c>
      <c r="E484">
        <v>349</v>
      </c>
      <c r="F484">
        <v>999</v>
      </c>
      <c r="G484" s="1">
        <v>0.65</v>
      </c>
      <c r="H484">
        <v>3.8</v>
      </c>
      <c r="I484" s="4">
        <v>16557</v>
      </c>
      <c r="J484" t="s">
        <v>4023</v>
      </c>
      <c r="K484" t="s">
        <v>4012</v>
      </c>
      <c r="L484" t="s">
        <v>4013</v>
      </c>
      <c r="M484" t="s">
        <v>4014</v>
      </c>
      <c r="N484" t="s">
        <v>4015</v>
      </c>
      <c r="O484" t="s">
        <v>4016</v>
      </c>
      <c r="P484" t="s">
        <v>4024</v>
      </c>
      <c r="Q484" t="s">
        <v>4025</v>
      </c>
    </row>
    <row r="485" spans="1:17">
      <c r="A485" t="s">
        <v>4026</v>
      </c>
      <c r="B485" t="s">
        <v>4027</v>
      </c>
      <c r="C485" t="s">
        <v>3162</v>
      </c>
      <c r="E485">
        <v>499</v>
      </c>
      <c r="F485">
        <v>599</v>
      </c>
      <c r="G485" s="1">
        <v>0.17</v>
      </c>
      <c r="H485">
        <v>4.2</v>
      </c>
      <c r="I485" s="4">
        <v>21916</v>
      </c>
      <c r="J485" t="s">
        <v>4028</v>
      </c>
      <c r="K485" t="s">
        <v>4029</v>
      </c>
      <c r="L485" t="s">
        <v>4030</v>
      </c>
      <c r="M485" t="s">
        <v>4031</v>
      </c>
      <c r="N485" t="s">
        <v>4032</v>
      </c>
      <c r="O485" t="s">
        <v>4033</v>
      </c>
      <c r="P485" t="s">
        <v>4034</v>
      </c>
      <c r="Q485" t="s">
        <v>4035</v>
      </c>
    </row>
    <row r="486" spans="1:17">
      <c r="A486" t="s">
        <v>4036</v>
      </c>
      <c r="B486" t="s">
        <v>3221</v>
      </c>
      <c r="C486" t="s">
        <v>2948</v>
      </c>
      <c r="E486" s="2">
        <v>2199</v>
      </c>
      <c r="F486" s="2">
        <v>9999</v>
      </c>
      <c r="G486" s="1">
        <v>0.78</v>
      </c>
      <c r="H486">
        <v>4.2</v>
      </c>
      <c r="I486" s="4">
        <v>29472</v>
      </c>
      <c r="J486" t="s">
        <v>4037</v>
      </c>
      <c r="K486" t="s">
        <v>3223</v>
      </c>
      <c r="L486" t="s">
        <v>3224</v>
      </c>
      <c r="M486" t="s">
        <v>3225</v>
      </c>
      <c r="N486" t="s">
        <v>3226</v>
      </c>
      <c r="O486" t="s">
        <v>3227</v>
      </c>
      <c r="P486" t="s">
        <v>4038</v>
      </c>
      <c r="Q486" t="s">
        <v>4039</v>
      </c>
    </row>
    <row r="487" spans="1:17">
      <c r="A487" t="s">
        <v>4040</v>
      </c>
      <c r="B487" t="s">
        <v>4041</v>
      </c>
      <c r="C487" t="s">
        <v>3638</v>
      </c>
      <c r="E487">
        <v>95</v>
      </c>
      <c r="F487">
        <v>499</v>
      </c>
      <c r="G487" s="1">
        <v>0.81</v>
      </c>
      <c r="H487">
        <v>4.2</v>
      </c>
      <c r="I487" s="4">
        <v>1949</v>
      </c>
      <c r="J487" t="s">
        <v>4042</v>
      </c>
      <c r="K487" t="s">
        <v>4043</v>
      </c>
      <c r="L487" t="s">
        <v>4044</v>
      </c>
      <c r="M487" t="s">
        <v>4045</v>
      </c>
      <c r="N487" t="s">
        <v>4046</v>
      </c>
      <c r="O487" t="s">
        <v>4047</v>
      </c>
      <c r="P487" t="s">
        <v>4048</v>
      </c>
      <c r="Q487" t="s">
        <v>4049</v>
      </c>
    </row>
    <row r="488" spans="1:17">
      <c r="A488" t="s">
        <v>4050</v>
      </c>
      <c r="B488" t="s">
        <v>4051</v>
      </c>
      <c r="C488" t="s">
        <v>18</v>
      </c>
      <c r="E488">
        <v>139</v>
      </c>
      <c r="F488">
        <v>249</v>
      </c>
      <c r="G488" s="1">
        <v>0.44</v>
      </c>
      <c r="H488">
        <v>4</v>
      </c>
      <c r="I488" s="4">
        <v>9377</v>
      </c>
      <c r="J488" t="s">
        <v>764</v>
      </c>
      <c r="K488" t="s">
        <v>236</v>
      </c>
      <c r="L488" t="s">
        <v>237</v>
      </c>
      <c r="M488" t="s">
        <v>238</v>
      </c>
      <c r="N488" t="s">
        <v>239</v>
      </c>
      <c r="O488" t="s">
        <v>240</v>
      </c>
      <c r="P488" t="s">
        <v>4052</v>
      </c>
      <c r="Q488" t="s">
        <v>4053</v>
      </c>
    </row>
    <row r="489" spans="1:17">
      <c r="A489" t="s">
        <v>4054</v>
      </c>
      <c r="B489" t="s">
        <v>4055</v>
      </c>
      <c r="C489" t="s">
        <v>2948</v>
      </c>
      <c r="E489" s="2">
        <v>4499</v>
      </c>
      <c r="F489" s="2">
        <v>7999</v>
      </c>
      <c r="G489" s="1">
        <v>0.44</v>
      </c>
      <c r="H489">
        <v>3.5</v>
      </c>
      <c r="I489" s="4">
        <v>37</v>
      </c>
      <c r="J489" t="s">
        <v>4056</v>
      </c>
      <c r="K489" t="s">
        <v>4057</v>
      </c>
      <c r="L489" t="s">
        <v>4058</v>
      </c>
      <c r="M489" t="s">
        <v>4059</v>
      </c>
      <c r="N489" t="s">
        <v>4060</v>
      </c>
      <c r="O489" t="s">
        <v>4061</v>
      </c>
      <c r="P489" t="s">
        <v>4062</v>
      </c>
      <c r="Q489" t="s">
        <v>4063</v>
      </c>
    </row>
    <row r="490" spans="1:17">
      <c r="A490" t="s">
        <v>4064</v>
      </c>
      <c r="B490" t="s">
        <v>4065</v>
      </c>
      <c r="C490" t="s">
        <v>3495</v>
      </c>
      <c r="E490">
        <v>89</v>
      </c>
      <c r="F490">
        <v>599</v>
      </c>
      <c r="G490" s="1">
        <v>0.85</v>
      </c>
      <c r="H490">
        <v>4.3</v>
      </c>
      <c r="I490" s="4">
        <v>2351</v>
      </c>
      <c r="J490" t="s">
        <v>4066</v>
      </c>
      <c r="K490" t="s">
        <v>4067</v>
      </c>
      <c r="L490" t="s">
        <v>4068</v>
      </c>
      <c r="M490" t="s">
        <v>4069</v>
      </c>
      <c r="N490" t="s">
        <v>4070</v>
      </c>
      <c r="O490" t="s">
        <v>4071</v>
      </c>
      <c r="P490" t="s">
        <v>4072</v>
      </c>
      <c r="Q490" t="s">
        <v>4073</v>
      </c>
    </row>
    <row r="491" spans="1:17">
      <c r="A491" t="s">
        <v>4074</v>
      </c>
      <c r="B491" t="s">
        <v>4075</v>
      </c>
      <c r="C491" t="s">
        <v>2990</v>
      </c>
      <c r="E491" s="2">
        <v>15499</v>
      </c>
      <c r="F491" s="2">
        <v>20999</v>
      </c>
      <c r="G491" s="1">
        <v>0.26</v>
      </c>
      <c r="H491">
        <v>4.0999999999999996</v>
      </c>
      <c r="I491" s="4">
        <v>19253</v>
      </c>
      <c r="J491" t="s">
        <v>3705</v>
      </c>
      <c r="K491" t="s">
        <v>3305</v>
      </c>
      <c r="L491" t="s">
        <v>3306</v>
      </c>
      <c r="M491" t="s">
        <v>3307</v>
      </c>
      <c r="N491" t="s">
        <v>3308</v>
      </c>
      <c r="O491" t="s">
        <v>3309</v>
      </c>
      <c r="P491" t="s">
        <v>3757</v>
      </c>
      <c r="Q491" t="s">
        <v>4076</v>
      </c>
    </row>
    <row r="492" spans="1:17">
      <c r="A492" t="s">
        <v>4077</v>
      </c>
      <c r="B492" t="s">
        <v>4078</v>
      </c>
      <c r="C492" t="s">
        <v>2990</v>
      </c>
      <c r="E492" s="2">
        <v>13999</v>
      </c>
      <c r="F492" s="2">
        <v>15999</v>
      </c>
      <c r="G492" s="1">
        <v>0.13</v>
      </c>
      <c r="H492">
        <v>3.9</v>
      </c>
      <c r="I492" s="4">
        <v>2180</v>
      </c>
      <c r="J492" t="s">
        <v>4079</v>
      </c>
      <c r="K492" t="s">
        <v>4080</v>
      </c>
      <c r="L492" t="s">
        <v>4081</v>
      </c>
      <c r="M492" t="s">
        <v>4082</v>
      </c>
      <c r="N492" t="s">
        <v>4083</v>
      </c>
      <c r="O492" t="s">
        <v>4084</v>
      </c>
      <c r="P492" t="s">
        <v>4085</v>
      </c>
      <c r="Q492" t="s">
        <v>4086</v>
      </c>
    </row>
    <row r="493" spans="1:17">
      <c r="A493" t="s">
        <v>4087</v>
      </c>
      <c r="B493" t="s">
        <v>4088</v>
      </c>
      <c r="C493" t="s">
        <v>2948</v>
      </c>
      <c r="E493" s="2">
        <v>1999</v>
      </c>
      <c r="F493" s="2">
        <v>4999</v>
      </c>
      <c r="G493" s="1">
        <v>0.6</v>
      </c>
      <c r="H493">
        <v>3.9</v>
      </c>
      <c r="I493" s="4">
        <v>7571</v>
      </c>
      <c r="J493" t="s">
        <v>4089</v>
      </c>
      <c r="K493" t="s">
        <v>4090</v>
      </c>
      <c r="L493" t="s">
        <v>4091</v>
      </c>
      <c r="M493" t="s">
        <v>4092</v>
      </c>
      <c r="N493" t="s">
        <v>4093</v>
      </c>
      <c r="O493" t="s">
        <v>4094</v>
      </c>
      <c r="P493" t="s">
        <v>4095</v>
      </c>
      <c r="Q493" t="s">
        <v>4096</v>
      </c>
    </row>
    <row r="494" spans="1:17">
      <c r="A494" t="s">
        <v>4097</v>
      </c>
      <c r="B494" t="s">
        <v>4098</v>
      </c>
      <c r="C494" t="s">
        <v>2948</v>
      </c>
      <c r="E494" s="2">
        <v>1399</v>
      </c>
      <c r="F494" s="2">
        <v>5999</v>
      </c>
      <c r="G494" s="1">
        <v>0.77</v>
      </c>
      <c r="H494">
        <v>3.3</v>
      </c>
      <c r="I494" s="4">
        <v>4415</v>
      </c>
      <c r="J494" t="s">
        <v>4099</v>
      </c>
      <c r="K494" t="s">
        <v>3898</v>
      </c>
      <c r="L494" t="s">
        <v>3899</v>
      </c>
      <c r="M494" t="s">
        <v>3900</v>
      </c>
      <c r="N494" t="s">
        <v>3901</v>
      </c>
      <c r="O494" t="s">
        <v>3902</v>
      </c>
      <c r="P494" t="s">
        <v>4100</v>
      </c>
      <c r="Q494" t="s">
        <v>4101</v>
      </c>
    </row>
    <row r="495" spans="1:17">
      <c r="A495" t="s">
        <v>4102</v>
      </c>
      <c r="B495" t="s">
        <v>4103</v>
      </c>
      <c r="C495" t="s">
        <v>3151</v>
      </c>
      <c r="E495">
        <v>599</v>
      </c>
      <c r="F495">
        <v>999</v>
      </c>
      <c r="G495" s="1">
        <v>0.4</v>
      </c>
      <c r="H495">
        <v>4</v>
      </c>
      <c r="I495" s="4">
        <v>18654</v>
      </c>
      <c r="J495" t="s">
        <v>4104</v>
      </c>
      <c r="K495" t="s">
        <v>4105</v>
      </c>
      <c r="L495" t="s">
        <v>4106</v>
      </c>
      <c r="M495" t="s">
        <v>4107</v>
      </c>
      <c r="N495" t="s">
        <v>4108</v>
      </c>
      <c r="O495" t="s">
        <v>4109</v>
      </c>
      <c r="P495" t="s">
        <v>4110</v>
      </c>
      <c r="Q495" t="s">
        <v>4111</v>
      </c>
    </row>
    <row r="496" spans="1:17">
      <c r="A496" t="s">
        <v>4112</v>
      </c>
      <c r="B496" t="s">
        <v>4113</v>
      </c>
      <c r="C496" t="s">
        <v>3162</v>
      </c>
      <c r="E496">
        <v>199</v>
      </c>
      <c r="F496" s="2">
        <v>1099</v>
      </c>
      <c r="G496" s="1">
        <v>0.82</v>
      </c>
      <c r="H496">
        <v>4</v>
      </c>
      <c r="I496" s="4">
        <v>3197</v>
      </c>
      <c r="J496" t="s">
        <v>4114</v>
      </c>
      <c r="K496" t="s">
        <v>4115</v>
      </c>
      <c r="L496" t="s">
        <v>4116</v>
      </c>
      <c r="M496" t="s">
        <v>4117</v>
      </c>
      <c r="N496" t="s">
        <v>4118</v>
      </c>
      <c r="O496" t="s">
        <v>4119</v>
      </c>
      <c r="P496" t="s">
        <v>4120</v>
      </c>
      <c r="Q496" t="s">
        <v>4121</v>
      </c>
    </row>
    <row r="497" spans="1:17">
      <c r="A497" t="s">
        <v>4122</v>
      </c>
      <c r="B497" t="s">
        <v>4123</v>
      </c>
      <c r="C497" t="s">
        <v>2948</v>
      </c>
      <c r="E497" s="2">
        <v>1799</v>
      </c>
      <c r="F497" s="2">
        <v>6990</v>
      </c>
      <c r="G497" s="1">
        <v>0.74</v>
      </c>
      <c r="H497">
        <v>4</v>
      </c>
      <c r="I497" s="4">
        <v>26880</v>
      </c>
      <c r="J497" t="s">
        <v>4124</v>
      </c>
      <c r="K497" t="s">
        <v>4125</v>
      </c>
      <c r="L497" t="s">
        <v>4126</v>
      </c>
      <c r="M497" t="s">
        <v>4127</v>
      </c>
      <c r="N497" t="s">
        <v>4128</v>
      </c>
      <c r="O497" t="s">
        <v>4129</v>
      </c>
      <c r="P497" t="s">
        <v>4130</v>
      </c>
      <c r="Q497" t="s">
        <v>4131</v>
      </c>
    </row>
    <row r="498" spans="1:17">
      <c r="A498" t="s">
        <v>4132</v>
      </c>
      <c r="B498" t="s">
        <v>4133</v>
      </c>
      <c r="C498" t="s">
        <v>2948</v>
      </c>
      <c r="E498" s="2">
        <v>1499</v>
      </c>
      <c r="F498" s="2">
        <v>6990</v>
      </c>
      <c r="G498" s="1">
        <v>0.79</v>
      </c>
      <c r="H498">
        <v>3.9</v>
      </c>
      <c r="I498" s="4">
        <v>21796</v>
      </c>
      <c r="J498" t="s">
        <v>3056</v>
      </c>
      <c r="K498" t="s">
        <v>3057</v>
      </c>
      <c r="L498" t="s">
        <v>3058</v>
      </c>
      <c r="M498" t="s">
        <v>3059</v>
      </c>
      <c r="N498" t="s">
        <v>3060</v>
      </c>
      <c r="O498" t="s">
        <v>3061</v>
      </c>
      <c r="P498" t="s">
        <v>4134</v>
      </c>
      <c r="Q498" t="s">
        <v>4135</v>
      </c>
    </row>
    <row r="499" spans="1:17">
      <c r="A499" t="s">
        <v>4136</v>
      </c>
      <c r="B499" t="s">
        <v>4137</v>
      </c>
      <c r="C499" t="s">
        <v>2990</v>
      </c>
      <c r="E499" s="2">
        <v>20999</v>
      </c>
      <c r="F499" s="2">
        <v>29990</v>
      </c>
      <c r="G499" s="1">
        <v>0.3</v>
      </c>
      <c r="H499">
        <v>4.3</v>
      </c>
      <c r="I499" s="4">
        <v>9499</v>
      </c>
      <c r="J499" t="s">
        <v>3801</v>
      </c>
      <c r="K499" t="s">
        <v>3802</v>
      </c>
      <c r="L499" t="s">
        <v>3803</v>
      </c>
      <c r="M499" t="s">
        <v>3804</v>
      </c>
      <c r="N499" t="s">
        <v>3805</v>
      </c>
      <c r="O499" t="s">
        <v>3806</v>
      </c>
      <c r="P499" t="s">
        <v>4138</v>
      </c>
      <c r="Q499" t="s">
        <v>4139</v>
      </c>
    </row>
    <row r="500" spans="1:17">
      <c r="A500" t="s">
        <v>4140</v>
      </c>
      <c r="B500" t="s">
        <v>4141</v>
      </c>
      <c r="C500" t="s">
        <v>2990</v>
      </c>
      <c r="E500" s="2">
        <v>12999</v>
      </c>
      <c r="F500" s="2">
        <v>13499</v>
      </c>
      <c r="G500" s="1">
        <v>0.04</v>
      </c>
      <c r="H500">
        <v>4.0999999999999996</v>
      </c>
      <c r="I500" s="4">
        <v>56098</v>
      </c>
      <c r="J500" t="s">
        <v>4142</v>
      </c>
      <c r="K500" t="s">
        <v>4143</v>
      </c>
      <c r="L500" t="s">
        <v>4144</v>
      </c>
      <c r="M500" t="s">
        <v>4145</v>
      </c>
      <c r="N500" t="s">
        <v>4146</v>
      </c>
      <c r="O500" t="s">
        <v>4147</v>
      </c>
      <c r="P500" t="s">
        <v>4148</v>
      </c>
      <c r="Q500" t="s">
        <v>4149</v>
      </c>
    </row>
    <row r="501" spans="1:17">
      <c r="A501" t="s">
        <v>4150</v>
      </c>
      <c r="B501" t="s">
        <v>4151</v>
      </c>
      <c r="C501" t="s">
        <v>2990</v>
      </c>
      <c r="E501" s="2">
        <v>16999</v>
      </c>
      <c r="F501" s="2">
        <v>20999</v>
      </c>
      <c r="G501" s="1">
        <v>0.19</v>
      </c>
      <c r="H501">
        <v>4.0999999999999996</v>
      </c>
      <c r="I501" s="4">
        <v>31822</v>
      </c>
      <c r="J501" t="s">
        <v>4152</v>
      </c>
      <c r="K501" t="s">
        <v>4153</v>
      </c>
      <c r="L501" t="s">
        <v>4154</v>
      </c>
      <c r="M501" t="s">
        <v>4155</v>
      </c>
      <c r="N501" t="s">
        <v>4156</v>
      </c>
      <c r="O501" t="s">
        <v>4157</v>
      </c>
      <c r="P501" t="s">
        <v>4158</v>
      </c>
      <c r="Q501" t="s">
        <v>4159</v>
      </c>
    </row>
    <row r="502" spans="1:17">
      <c r="A502" t="s">
        <v>4160</v>
      </c>
      <c r="B502" t="s">
        <v>4161</v>
      </c>
      <c r="C502" t="s">
        <v>2990</v>
      </c>
      <c r="E502" s="2">
        <v>19999</v>
      </c>
      <c r="F502" s="2">
        <v>27990</v>
      </c>
      <c r="G502" s="1">
        <v>0.28999999999999998</v>
      </c>
      <c r="H502">
        <v>4.3</v>
      </c>
      <c r="I502" s="4">
        <v>9499</v>
      </c>
      <c r="J502" t="s">
        <v>4162</v>
      </c>
      <c r="K502" t="s">
        <v>3802</v>
      </c>
      <c r="L502" t="s">
        <v>3803</v>
      </c>
      <c r="M502" t="s">
        <v>3804</v>
      </c>
      <c r="N502" t="s">
        <v>3805</v>
      </c>
      <c r="O502" t="s">
        <v>3806</v>
      </c>
      <c r="P502" t="s">
        <v>3807</v>
      </c>
      <c r="Q502" t="s">
        <v>4163</v>
      </c>
    </row>
    <row r="503" spans="1:17">
      <c r="A503" t="s">
        <v>4164</v>
      </c>
      <c r="B503" t="s">
        <v>4165</v>
      </c>
      <c r="C503" t="s">
        <v>2990</v>
      </c>
      <c r="E503" s="2">
        <v>12999</v>
      </c>
      <c r="F503" s="2">
        <v>18999</v>
      </c>
      <c r="G503" s="1">
        <v>0.32</v>
      </c>
      <c r="H503">
        <v>4.0999999999999996</v>
      </c>
      <c r="I503" s="4">
        <v>50772</v>
      </c>
      <c r="J503" t="s">
        <v>4166</v>
      </c>
      <c r="K503" t="s">
        <v>3650</v>
      </c>
      <c r="L503" t="s">
        <v>3651</v>
      </c>
      <c r="M503" t="s">
        <v>3652</v>
      </c>
      <c r="N503" t="s">
        <v>3653</v>
      </c>
      <c r="O503" t="s">
        <v>3654</v>
      </c>
      <c r="P503" t="s">
        <v>4167</v>
      </c>
      <c r="Q503" t="s">
        <v>4168</v>
      </c>
    </row>
    <row r="504" spans="1:17">
      <c r="A504" t="s">
        <v>4169</v>
      </c>
      <c r="B504" t="s">
        <v>4170</v>
      </c>
      <c r="C504" t="s">
        <v>2948</v>
      </c>
      <c r="E504" s="2">
        <v>2999</v>
      </c>
      <c r="F504" s="2">
        <v>5999</v>
      </c>
      <c r="G504" s="1">
        <v>0.5</v>
      </c>
      <c r="H504">
        <v>4.0999999999999996</v>
      </c>
      <c r="I504" s="4">
        <v>7148</v>
      </c>
      <c r="J504" t="s">
        <v>4171</v>
      </c>
      <c r="K504" t="s">
        <v>4172</v>
      </c>
      <c r="L504" t="s">
        <v>4173</v>
      </c>
      <c r="M504" t="s">
        <v>4174</v>
      </c>
      <c r="N504" t="s">
        <v>4175</v>
      </c>
      <c r="O504" t="s">
        <v>4176</v>
      </c>
      <c r="P504" t="s">
        <v>4177</v>
      </c>
      <c r="Q504" t="s">
        <v>4178</v>
      </c>
    </row>
    <row r="505" spans="1:17">
      <c r="A505" t="s">
        <v>292</v>
      </c>
      <c r="B505" t="s">
        <v>293</v>
      </c>
      <c r="C505" t="s">
        <v>18</v>
      </c>
      <c r="E505">
        <v>299</v>
      </c>
      <c r="F505">
        <v>999</v>
      </c>
      <c r="G505" s="1">
        <v>0.7</v>
      </c>
      <c r="H505">
        <v>4.3</v>
      </c>
      <c r="I505" s="4">
        <v>20850</v>
      </c>
      <c r="J505" t="s">
        <v>294</v>
      </c>
      <c r="K505" t="s">
        <v>4179</v>
      </c>
      <c r="L505" t="s">
        <v>4180</v>
      </c>
      <c r="M505" t="s">
        <v>4181</v>
      </c>
      <c r="N505" t="s">
        <v>4182</v>
      </c>
      <c r="O505" t="s">
        <v>4183</v>
      </c>
      <c r="P505" t="s">
        <v>4184</v>
      </c>
      <c r="Q505" t="s">
        <v>4185</v>
      </c>
    </row>
    <row r="506" spans="1:17">
      <c r="A506" t="s">
        <v>282</v>
      </c>
      <c r="B506" t="s">
        <v>283</v>
      </c>
      <c r="C506" t="s">
        <v>18</v>
      </c>
      <c r="E506">
        <v>970</v>
      </c>
      <c r="F506" s="2">
        <v>1999</v>
      </c>
      <c r="G506" s="1">
        <v>0.51</v>
      </c>
      <c r="H506">
        <v>4.4000000000000004</v>
      </c>
      <c r="I506" s="4">
        <v>184</v>
      </c>
      <c r="J506" t="s">
        <v>284</v>
      </c>
      <c r="K506" t="s">
        <v>285</v>
      </c>
      <c r="L506" t="s">
        <v>286</v>
      </c>
      <c r="M506" t="s">
        <v>287</v>
      </c>
      <c r="N506" t="s">
        <v>288</v>
      </c>
      <c r="O506" t="s">
        <v>289</v>
      </c>
      <c r="P506" t="s">
        <v>4186</v>
      </c>
      <c r="Q506" t="s">
        <v>4187</v>
      </c>
    </row>
    <row r="507" spans="1:17">
      <c r="A507" t="s">
        <v>4188</v>
      </c>
      <c r="B507" t="s">
        <v>4189</v>
      </c>
      <c r="C507" t="s">
        <v>3162</v>
      </c>
      <c r="E507">
        <v>329</v>
      </c>
      <c r="F507">
        <v>999</v>
      </c>
      <c r="G507" s="1">
        <v>0.67</v>
      </c>
      <c r="H507">
        <v>4.2</v>
      </c>
      <c r="I507" s="4">
        <v>3492</v>
      </c>
      <c r="J507" t="s">
        <v>4190</v>
      </c>
      <c r="K507" t="s">
        <v>4191</v>
      </c>
      <c r="L507" t="s">
        <v>4192</v>
      </c>
      <c r="M507" t="s">
        <v>4193</v>
      </c>
      <c r="N507" t="s">
        <v>4194</v>
      </c>
      <c r="O507" t="s">
        <v>4195</v>
      </c>
      <c r="P507" t="s">
        <v>4196</v>
      </c>
      <c r="Q507" t="s">
        <v>4197</v>
      </c>
    </row>
    <row r="508" spans="1:17">
      <c r="A508" t="s">
        <v>4198</v>
      </c>
      <c r="B508" t="s">
        <v>4199</v>
      </c>
      <c r="C508" t="s">
        <v>2948</v>
      </c>
      <c r="E508" s="2">
        <v>1299</v>
      </c>
      <c r="F508" s="2">
        <v>5999</v>
      </c>
      <c r="G508" s="1">
        <v>0.78</v>
      </c>
      <c r="H508">
        <v>3.3</v>
      </c>
      <c r="I508" s="4">
        <v>4415</v>
      </c>
      <c r="J508" t="s">
        <v>4200</v>
      </c>
      <c r="K508" t="s">
        <v>3898</v>
      </c>
      <c r="L508" t="s">
        <v>3899</v>
      </c>
      <c r="M508" t="s">
        <v>3900</v>
      </c>
      <c r="N508" t="s">
        <v>3901</v>
      </c>
      <c r="O508" t="s">
        <v>3902</v>
      </c>
      <c r="P508" t="s">
        <v>4201</v>
      </c>
      <c r="Q508" t="s">
        <v>4202</v>
      </c>
    </row>
    <row r="509" spans="1:17">
      <c r="A509" t="s">
        <v>4203</v>
      </c>
      <c r="B509" t="s">
        <v>4204</v>
      </c>
      <c r="C509" t="s">
        <v>3024</v>
      </c>
      <c r="E509" s="2">
        <v>1989</v>
      </c>
      <c r="F509" s="2">
        <v>3500</v>
      </c>
      <c r="G509" s="1">
        <v>0.43</v>
      </c>
      <c r="H509">
        <v>4.4000000000000004</v>
      </c>
      <c r="I509" s="4">
        <v>67260</v>
      </c>
      <c r="J509" t="s">
        <v>4205</v>
      </c>
      <c r="K509" t="s">
        <v>3026</v>
      </c>
      <c r="L509" t="s">
        <v>3027</v>
      </c>
      <c r="M509" t="s">
        <v>3028</v>
      </c>
      <c r="N509" t="s">
        <v>3029</v>
      </c>
      <c r="O509" t="s">
        <v>3030</v>
      </c>
      <c r="P509" t="s">
        <v>4206</v>
      </c>
      <c r="Q509" t="s">
        <v>4207</v>
      </c>
    </row>
    <row r="510" spans="1:17">
      <c r="A510" t="s">
        <v>4208</v>
      </c>
      <c r="B510" t="s">
        <v>2958</v>
      </c>
      <c r="C510" t="s">
        <v>2948</v>
      </c>
      <c r="E510" s="2">
        <v>1999</v>
      </c>
      <c r="F510" s="2">
        <v>9999</v>
      </c>
      <c r="G510" s="1">
        <v>0.8</v>
      </c>
      <c r="H510">
        <v>4.3</v>
      </c>
      <c r="I510" s="4">
        <v>27704</v>
      </c>
      <c r="J510" t="s">
        <v>3355</v>
      </c>
      <c r="K510" t="s">
        <v>2960</v>
      </c>
      <c r="L510" t="s">
        <v>2961</v>
      </c>
      <c r="M510" t="s">
        <v>2962</v>
      </c>
      <c r="N510" t="s">
        <v>2963</v>
      </c>
      <c r="O510" t="s">
        <v>2964</v>
      </c>
      <c r="P510" t="s">
        <v>4209</v>
      </c>
      <c r="Q510" t="s">
        <v>4210</v>
      </c>
    </row>
    <row r="511" spans="1:17">
      <c r="A511" t="s">
        <v>4211</v>
      </c>
      <c r="B511" t="s">
        <v>4212</v>
      </c>
      <c r="C511" t="s">
        <v>2990</v>
      </c>
      <c r="E511" s="2">
        <v>12999</v>
      </c>
      <c r="F511" s="2">
        <v>18999</v>
      </c>
      <c r="G511" s="1">
        <v>0.32</v>
      </c>
      <c r="H511">
        <v>4.0999999999999996</v>
      </c>
      <c r="I511" s="4">
        <v>50772</v>
      </c>
      <c r="J511" t="s">
        <v>4166</v>
      </c>
      <c r="K511" t="s">
        <v>3650</v>
      </c>
      <c r="L511" t="s">
        <v>3651</v>
      </c>
      <c r="M511" t="s">
        <v>3652</v>
      </c>
      <c r="N511" t="s">
        <v>3653</v>
      </c>
      <c r="O511" t="s">
        <v>3654</v>
      </c>
      <c r="P511" t="s">
        <v>3655</v>
      </c>
      <c r="Q511" t="s">
        <v>4213</v>
      </c>
    </row>
    <row r="512" spans="1:17">
      <c r="A512" t="s">
        <v>4214</v>
      </c>
      <c r="B512" t="s">
        <v>4215</v>
      </c>
      <c r="C512" t="s">
        <v>2948</v>
      </c>
      <c r="E512" s="2">
        <v>1499</v>
      </c>
      <c r="F512" s="2">
        <v>4999</v>
      </c>
      <c r="G512" s="1">
        <v>0.7</v>
      </c>
      <c r="H512">
        <v>4</v>
      </c>
      <c r="I512" s="4">
        <v>92588</v>
      </c>
      <c r="J512" t="s">
        <v>4216</v>
      </c>
      <c r="K512" t="s">
        <v>4217</v>
      </c>
      <c r="L512" t="s">
        <v>4218</v>
      </c>
      <c r="M512" t="s">
        <v>4219</v>
      </c>
      <c r="N512" t="s">
        <v>4220</v>
      </c>
      <c r="O512" t="s">
        <v>4221</v>
      </c>
      <c r="P512" t="s">
        <v>4222</v>
      </c>
      <c r="Q512" t="s">
        <v>4223</v>
      </c>
    </row>
    <row r="513" spans="1:17">
      <c r="A513" t="s">
        <v>4224</v>
      </c>
      <c r="B513" t="s">
        <v>4225</v>
      </c>
      <c r="C513" t="s">
        <v>2990</v>
      </c>
      <c r="E513" s="2">
        <v>16999</v>
      </c>
      <c r="F513" s="2">
        <v>20999</v>
      </c>
      <c r="G513" s="1">
        <v>0.19</v>
      </c>
      <c r="H513">
        <v>4.0999999999999996</v>
      </c>
      <c r="I513" s="4">
        <v>31822</v>
      </c>
      <c r="J513" t="s">
        <v>4226</v>
      </c>
      <c r="K513" t="s">
        <v>4153</v>
      </c>
      <c r="L513" t="s">
        <v>4154</v>
      </c>
      <c r="M513" t="s">
        <v>4155</v>
      </c>
      <c r="N513" t="s">
        <v>4156</v>
      </c>
      <c r="O513" t="s">
        <v>4157</v>
      </c>
      <c r="P513" t="s">
        <v>4227</v>
      </c>
      <c r="Q513" t="s">
        <v>4228</v>
      </c>
    </row>
    <row r="514" spans="1:17">
      <c r="A514" t="s">
        <v>4229</v>
      </c>
      <c r="B514" t="s">
        <v>4230</v>
      </c>
      <c r="C514" t="s">
        <v>2948</v>
      </c>
      <c r="E514" s="2">
        <v>1999</v>
      </c>
      <c r="F514" s="2">
        <v>8499</v>
      </c>
      <c r="G514" s="1">
        <v>0.76</v>
      </c>
      <c r="H514">
        <v>4.3</v>
      </c>
      <c r="I514" s="4">
        <v>240</v>
      </c>
      <c r="J514" t="s">
        <v>4231</v>
      </c>
      <c r="K514" t="s">
        <v>4232</v>
      </c>
      <c r="L514" t="s">
        <v>4233</v>
      </c>
      <c r="M514" t="s">
        <v>4234</v>
      </c>
      <c r="N514" t="s">
        <v>4235</v>
      </c>
      <c r="O514" t="s">
        <v>4236</v>
      </c>
      <c r="P514" t="s">
        <v>4237</v>
      </c>
      <c r="Q514" t="s">
        <v>4238</v>
      </c>
    </row>
    <row r="515" spans="1:17">
      <c r="A515" t="s">
        <v>4239</v>
      </c>
      <c r="B515" t="s">
        <v>4240</v>
      </c>
      <c r="C515" t="s">
        <v>2948</v>
      </c>
      <c r="E515" s="2">
        <v>4999</v>
      </c>
      <c r="F515" s="2">
        <v>6999</v>
      </c>
      <c r="G515" s="1">
        <v>0.28999999999999998</v>
      </c>
      <c r="H515">
        <v>3.8</v>
      </c>
      <c r="I515" s="4">
        <v>758</v>
      </c>
      <c r="J515" t="s">
        <v>4241</v>
      </c>
      <c r="K515" t="s">
        <v>4242</v>
      </c>
      <c r="L515" t="s">
        <v>4243</v>
      </c>
      <c r="M515" t="s">
        <v>4244</v>
      </c>
      <c r="N515" t="s">
        <v>4245</v>
      </c>
      <c r="O515" t="s">
        <v>4246</v>
      </c>
      <c r="P515" t="s">
        <v>4247</v>
      </c>
      <c r="Q515" t="s">
        <v>4248</v>
      </c>
    </row>
    <row r="516" spans="1:17">
      <c r="A516" t="s">
        <v>350</v>
      </c>
      <c r="B516" t="s">
        <v>351</v>
      </c>
      <c r="C516" t="s">
        <v>18</v>
      </c>
      <c r="E516">
        <v>99</v>
      </c>
      <c r="F516">
        <v>666.66</v>
      </c>
      <c r="G516" s="1">
        <v>0.85</v>
      </c>
      <c r="H516">
        <v>3.9</v>
      </c>
      <c r="I516" s="4">
        <v>24870</v>
      </c>
      <c r="J516" t="s">
        <v>352</v>
      </c>
      <c r="K516" t="s">
        <v>3486</v>
      </c>
      <c r="L516" t="s">
        <v>3487</v>
      </c>
      <c r="M516" t="s">
        <v>3488</v>
      </c>
      <c r="N516" t="s">
        <v>3489</v>
      </c>
      <c r="O516" t="s">
        <v>3490</v>
      </c>
      <c r="P516" t="s">
        <v>4249</v>
      </c>
      <c r="Q516" t="s">
        <v>4250</v>
      </c>
    </row>
    <row r="517" spans="1:17">
      <c r="A517" t="s">
        <v>4251</v>
      </c>
      <c r="B517" t="s">
        <v>4252</v>
      </c>
      <c r="C517" t="s">
        <v>2948</v>
      </c>
      <c r="E517" s="2">
        <v>2499</v>
      </c>
      <c r="F517" s="2">
        <v>5999</v>
      </c>
      <c r="G517" s="1">
        <v>0.57999999999999996</v>
      </c>
      <c r="H517">
        <v>3.7</v>
      </c>
      <c r="I517" s="4">
        <v>828</v>
      </c>
      <c r="J517" t="s">
        <v>4253</v>
      </c>
      <c r="K517" t="s">
        <v>4254</v>
      </c>
      <c r="L517" t="s">
        <v>4255</v>
      </c>
      <c r="M517" t="s">
        <v>4256</v>
      </c>
      <c r="N517" t="s">
        <v>4257</v>
      </c>
      <c r="O517" t="s">
        <v>4258</v>
      </c>
      <c r="P517" t="s">
        <v>4259</v>
      </c>
      <c r="Q517" t="s">
        <v>4260</v>
      </c>
    </row>
    <row r="518" spans="1:17">
      <c r="A518" t="s">
        <v>4261</v>
      </c>
      <c r="B518" t="s">
        <v>4262</v>
      </c>
      <c r="C518" t="s">
        <v>3045</v>
      </c>
      <c r="E518" s="2">
        <v>1399</v>
      </c>
      <c r="F518" s="2">
        <v>1630</v>
      </c>
      <c r="G518" s="1">
        <v>0.14000000000000001</v>
      </c>
      <c r="H518">
        <v>4</v>
      </c>
      <c r="I518" s="4">
        <v>9378</v>
      </c>
      <c r="J518" t="s">
        <v>4263</v>
      </c>
      <c r="K518" t="s">
        <v>3838</v>
      </c>
      <c r="L518" t="s">
        <v>3839</v>
      </c>
      <c r="M518" t="s">
        <v>3840</v>
      </c>
      <c r="N518" t="s">
        <v>3841</v>
      </c>
      <c r="O518" t="s">
        <v>3842</v>
      </c>
      <c r="P518" t="s">
        <v>4264</v>
      </c>
      <c r="Q518" t="s">
        <v>4265</v>
      </c>
    </row>
    <row r="519" spans="1:17">
      <c r="A519" t="s">
        <v>4266</v>
      </c>
      <c r="B519" t="s">
        <v>4267</v>
      </c>
      <c r="C519" t="s">
        <v>2948</v>
      </c>
      <c r="E519" s="2">
        <v>1499</v>
      </c>
      <c r="F519" s="2">
        <v>9999</v>
      </c>
      <c r="G519" s="1">
        <v>0.85</v>
      </c>
      <c r="H519">
        <v>4.2</v>
      </c>
      <c r="I519" s="4">
        <v>22638</v>
      </c>
      <c r="J519" t="s">
        <v>4268</v>
      </c>
      <c r="K519" t="s">
        <v>3184</v>
      </c>
      <c r="L519" t="s">
        <v>3185</v>
      </c>
      <c r="M519" t="s">
        <v>3186</v>
      </c>
      <c r="N519" t="s">
        <v>3187</v>
      </c>
      <c r="O519" t="s">
        <v>3188</v>
      </c>
      <c r="P519" t="s">
        <v>4269</v>
      </c>
      <c r="Q519" t="s">
        <v>4270</v>
      </c>
    </row>
    <row r="520" spans="1:17">
      <c r="A520" t="s">
        <v>356</v>
      </c>
      <c r="B520" t="s">
        <v>357</v>
      </c>
      <c r="C520" t="s">
        <v>18</v>
      </c>
      <c r="E520">
        <v>899</v>
      </c>
      <c r="F520" s="2">
        <v>1900</v>
      </c>
      <c r="G520" s="1">
        <v>0.53</v>
      </c>
      <c r="H520">
        <v>4.4000000000000004</v>
      </c>
      <c r="I520" s="4">
        <v>13552</v>
      </c>
      <c r="J520" t="s">
        <v>358</v>
      </c>
      <c r="K520" t="s">
        <v>359</v>
      </c>
      <c r="L520" t="s">
        <v>360</v>
      </c>
      <c r="M520" t="s">
        <v>361</v>
      </c>
      <c r="N520" t="s">
        <v>362</v>
      </c>
      <c r="O520" t="s">
        <v>363</v>
      </c>
      <c r="P520" t="s">
        <v>4271</v>
      </c>
      <c r="Q520" t="s">
        <v>4272</v>
      </c>
    </row>
    <row r="521" spans="1:17">
      <c r="A521" t="s">
        <v>4273</v>
      </c>
      <c r="B521" t="s">
        <v>4274</v>
      </c>
      <c r="C521" t="s">
        <v>3162</v>
      </c>
      <c r="E521">
        <v>249</v>
      </c>
      <c r="F521">
        <v>599</v>
      </c>
      <c r="G521" s="1">
        <v>0.57999999999999996</v>
      </c>
      <c r="H521">
        <v>3.9</v>
      </c>
      <c r="I521" s="4">
        <v>2147</v>
      </c>
      <c r="J521" t="s">
        <v>4275</v>
      </c>
      <c r="K521" t="s">
        <v>4276</v>
      </c>
      <c r="L521" t="s">
        <v>4277</v>
      </c>
      <c r="M521" t="s">
        <v>4278</v>
      </c>
      <c r="N521" t="s">
        <v>4279</v>
      </c>
      <c r="O521" t="s">
        <v>4280</v>
      </c>
      <c r="P521" t="s">
        <v>4281</v>
      </c>
      <c r="Q521" t="s">
        <v>4282</v>
      </c>
    </row>
    <row r="522" spans="1:17">
      <c r="A522" t="s">
        <v>4283</v>
      </c>
      <c r="B522" t="s">
        <v>4284</v>
      </c>
      <c r="C522" t="s">
        <v>3777</v>
      </c>
      <c r="E522">
        <v>299</v>
      </c>
      <c r="F522" s="2">
        <v>1199</v>
      </c>
      <c r="G522" s="1">
        <v>0.75</v>
      </c>
      <c r="H522">
        <v>4.5</v>
      </c>
      <c r="I522" s="4">
        <v>596</v>
      </c>
      <c r="J522" t="s">
        <v>4285</v>
      </c>
      <c r="K522" t="s">
        <v>4286</v>
      </c>
      <c r="L522" t="s">
        <v>4287</v>
      </c>
      <c r="M522" t="s">
        <v>4288</v>
      </c>
      <c r="N522" t="s">
        <v>4289</v>
      </c>
      <c r="O522" t="s">
        <v>4290</v>
      </c>
      <c r="P522" t="s">
        <v>4291</v>
      </c>
      <c r="Q522" t="s">
        <v>4292</v>
      </c>
    </row>
    <row r="523" spans="1:17">
      <c r="A523" t="s">
        <v>4293</v>
      </c>
      <c r="B523" t="s">
        <v>4294</v>
      </c>
      <c r="C523" t="s">
        <v>3638</v>
      </c>
      <c r="E523">
        <v>79</v>
      </c>
      <c r="F523">
        <v>499</v>
      </c>
      <c r="G523" s="1">
        <v>0.84</v>
      </c>
      <c r="H523">
        <v>4.2</v>
      </c>
      <c r="I523" s="4">
        <v>1949</v>
      </c>
      <c r="J523" t="s">
        <v>4295</v>
      </c>
      <c r="K523" t="s">
        <v>4043</v>
      </c>
      <c r="L523" t="s">
        <v>4044</v>
      </c>
      <c r="M523" t="s">
        <v>4045</v>
      </c>
      <c r="N523" t="s">
        <v>4046</v>
      </c>
      <c r="O523" t="s">
        <v>4047</v>
      </c>
      <c r="P523" t="s">
        <v>4296</v>
      </c>
      <c r="Q523" t="s">
        <v>4297</v>
      </c>
    </row>
    <row r="524" spans="1:17">
      <c r="A524" t="s">
        <v>4298</v>
      </c>
      <c r="B524" t="s">
        <v>4299</v>
      </c>
      <c r="C524" t="s">
        <v>2990</v>
      </c>
      <c r="E524" s="2">
        <v>13999</v>
      </c>
      <c r="F524" s="2">
        <v>15999</v>
      </c>
      <c r="G524" s="1">
        <v>0.13</v>
      </c>
      <c r="H524">
        <v>3.9</v>
      </c>
      <c r="I524" s="4">
        <v>2180</v>
      </c>
      <c r="J524" t="s">
        <v>4079</v>
      </c>
      <c r="K524" t="s">
        <v>4300</v>
      </c>
      <c r="L524" t="s">
        <v>4301</v>
      </c>
      <c r="M524" t="s">
        <v>4302</v>
      </c>
      <c r="N524" t="s">
        <v>4303</v>
      </c>
      <c r="O524" t="s">
        <v>4304</v>
      </c>
      <c r="P524" t="s">
        <v>4305</v>
      </c>
      <c r="Q524" t="s">
        <v>4306</v>
      </c>
    </row>
    <row r="525" spans="1:17">
      <c r="A525" t="s">
        <v>4307</v>
      </c>
      <c r="B525" t="s">
        <v>4308</v>
      </c>
      <c r="C525" t="s">
        <v>3066</v>
      </c>
      <c r="E525">
        <v>949</v>
      </c>
      <c r="F525">
        <v>999</v>
      </c>
      <c r="G525" s="1">
        <v>0.05</v>
      </c>
      <c r="H525">
        <v>4.2</v>
      </c>
      <c r="I525" s="4">
        <v>31539</v>
      </c>
      <c r="J525" t="s">
        <v>4309</v>
      </c>
      <c r="K525" t="s">
        <v>3915</v>
      </c>
      <c r="L525" t="s">
        <v>3916</v>
      </c>
      <c r="M525" t="s">
        <v>3917</v>
      </c>
      <c r="N525" t="s">
        <v>3918</v>
      </c>
      <c r="O525" t="s">
        <v>3919</v>
      </c>
      <c r="P525" t="s">
        <v>4310</v>
      </c>
      <c r="Q525" t="s">
        <v>4311</v>
      </c>
    </row>
    <row r="526" spans="1:17">
      <c r="A526" t="s">
        <v>4312</v>
      </c>
      <c r="B526" t="s">
        <v>4313</v>
      </c>
      <c r="C526" t="s">
        <v>3495</v>
      </c>
      <c r="E526">
        <v>99</v>
      </c>
      <c r="F526">
        <v>499</v>
      </c>
      <c r="G526" s="1">
        <v>0.8</v>
      </c>
      <c r="H526">
        <v>4.0999999999999996</v>
      </c>
      <c r="I526" s="4">
        <v>2451</v>
      </c>
      <c r="J526" t="s">
        <v>4314</v>
      </c>
      <c r="K526" t="s">
        <v>4315</v>
      </c>
      <c r="L526" t="s">
        <v>4316</v>
      </c>
      <c r="M526" t="s">
        <v>4317</v>
      </c>
      <c r="N526" t="s">
        <v>4318</v>
      </c>
      <c r="O526" t="s">
        <v>4319</v>
      </c>
      <c r="P526" t="s">
        <v>4320</v>
      </c>
      <c r="Q526" t="s">
        <v>4321</v>
      </c>
    </row>
    <row r="527" spans="1:17">
      <c r="A527" t="s">
        <v>4322</v>
      </c>
      <c r="B527" t="s">
        <v>4323</v>
      </c>
      <c r="C527" t="s">
        <v>2948</v>
      </c>
      <c r="E527" s="2">
        <v>2499</v>
      </c>
      <c r="F527" s="2">
        <v>7990</v>
      </c>
      <c r="G527" s="1">
        <v>0.69</v>
      </c>
      <c r="H527">
        <v>4.0999999999999996</v>
      </c>
      <c r="I527" s="4">
        <v>154</v>
      </c>
      <c r="J527" t="s">
        <v>4324</v>
      </c>
      <c r="K527" t="s">
        <v>3889</v>
      </c>
      <c r="L527" t="s">
        <v>3890</v>
      </c>
      <c r="M527" t="s">
        <v>3891</v>
      </c>
      <c r="N527" t="s">
        <v>13040</v>
      </c>
      <c r="O527" t="s">
        <v>3892</v>
      </c>
      <c r="P527" t="s">
        <v>4325</v>
      </c>
      <c r="Q527" t="s">
        <v>4326</v>
      </c>
    </row>
    <row r="528" spans="1:17">
      <c r="A528" t="s">
        <v>4327</v>
      </c>
      <c r="B528" t="s">
        <v>4328</v>
      </c>
      <c r="C528" t="s">
        <v>4329</v>
      </c>
      <c r="E528">
        <v>689</v>
      </c>
      <c r="F528" s="2">
        <v>1999</v>
      </c>
      <c r="G528" s="1">
        <v>0.66</v>
      </c>
      <c r="H528">
        <v>4.3</v>
      </c>
      <c r="I528" s="4">
        <v>1193</v>
      </c>
      <c r="J528" t="s">
        <v>4330</v>
      </c>
      <c r="K528" t="s">
        <v>4331</v>
      </c>
      <c r="L528" t="s">
        <v>4332</v>
      </c>
      <c r="M528" t="s">
        <v>4333</v>
      </c>
      <c r="N528" t="s">
        <v>4334</v>
      </c>
      <c r="O528" t="s">
        <v>4335</v>
      </c>
      <c r="P528" t="s">
        <v>4336</v>
      </c>
      <c r="Q528" t="s">
        <v>4337</v>
      </c>
    </row>
    <row r="529" spans="1:17">
      <c r="A529" t="s">
        <v>4338</v>
      </c>
      <c r="B529" t="s">
        <v>4339</v>
      </c>
      <c r="C529" t="s">
        <v>3940</v>
      </c>
      <c r="E529">
        <v>499</v>
      </c>
      <c r="F529" s="2">
        <v>1899</v>
      </c>
      <c r="G529" s="1">
        <v>0.74</v>
      </c>
      <c r="H529">
        <v>4.0999999999999996</v>
      </c>
      <c r="I529" s="4">
        <v>1475</v>
      </c>
      <c r="J529" t="s">
        <v>4340</v>
      </c>
      <c r="K529" t="s">
        <v>4341</v>
      </c>
      <c r="L529" t="s">
        <v>4342</v>
      </c>
      <c r="M529" t="s">
        <v>4343</v>
      </c>
      <c r="N529" t="s">
        <v>4344</v>
      </c>
      <c r="O529" t="s">
        <v>4345</v>
      </c>
      <c r="P529" t="s">
        <v>4346</v>
      </c>
      <c r="Q529" t="s">
        <v>4347</v>
      </c>
    </row>
    <row r="530" spans="1:17">
      <c r="A530" t="s">
        <v>4348</v>
      </c>
      <c r="B530" t="s">
        <v>4349</v>
      </c>
      <c r="C530" t="s">
        <v>3777</v>
      </c>
      <c r="E530">
        <v>299</v>
      </c>
      <c r="F530">
        <v>999</v>
      </c>
      <c r="G530" s="1">
        <v>0.7</v>
      </c>
      <c r="H530">
        <v>4.3</v>
      </c>
      <c r="I530" s="4">
        <v>8891</v>
      </c>
      <c r="J530" t="s">
        <v>4350</v>
      </c>
      <c r="K530" t="s">
        <v>4351</v>
      </c>
      <c r="L530" t="s">
        <v>4352</v>
      </c>
      <c r="M530" t="s">
        <v>4353</v>
      </c>
      <c r="N530" t="s">
        <v>4354</v>
      </c>
      <c r="O530" t="s">
        <v>4355</v>
      </c>
      <c r="P530" t="s">
        <v>4356</v>
      </c>
      <c r="Q530" t="s">
        <v>4357</v>
      </c>
    </row>
    <row r="531" spans="1:17">
      <c r="A531" t="s">
        <v>4358</v>
      </c>
      <c r="B531" t="s">
        <v>4359</v>
      </c>
      <c r="C531" t="s">
        <v>3495</v>
      </c>
      <c r="E531">
        <v>209</v>
      </c>
      <c r="F531">
        <v>499</v>
      </c>
      <c r="G531" s="1">
        <v>0.57999999999999996</v>
      </c>
      <c r="H531">
        <v>3.6</v>
      </c>
      <c r="I531" s="4">
        <v>104</v>
      </c>
      <c r="J531" t="s">
        <v>4360</v>
      </c>
      <c r="K531" t="s">
        <v>4361</v>
      </c>
      <c r="L531" t="s">
        <v>4362</v>
      </c>
      <c r="M531" t="s">
        <v>4363</v>
      </c>
      <c r="N531" t="s">
        <v>4364</v>
      </c>
      <c r="O531" t="s">
        <v>4365</v>
      </c>
      <c r="P531" t="s">
        <v>4366</v>
      </c>
      <c r="Q531" t="s">
        <v>4367</v>
      </c>
    </row>
    <row r="532" spans="1:17">
      <c r="A532" t="s">
        <v>4368</v>
      </c>
      <c r="B532" t="s">
        <v>4369</v>
      </c>
      <c r="C532" t="s">
        <v>2990</v>
      </c>
      <c r="E532" s="2">
        <v>8499</v>
      </c>
      <c r="F532" s="2">
        <v>12999</v>
      </c>
      <c r="G532" s="1">
        <v>0.35</v>
      </c>
      <c r="H532">
        <v>4.0999999999999996</v>
      </c>
      <c r="I532" s="4">
        <v>6662</v>
      </c>
      <c r="J532" t="s">
        <v>4370</v>
      </c>
      <c r="K532" t="s">
        <v>4371</v>
      </c>
      <c r="L532" t="s">
        <v>4372</v>
      </c>
      <c r="M532" t="s">
        <v>4373</v>
      </c>
      <c r="N532" t="s">
        <v>4374</v>
      </c>
      <c r="O532" t="s">
        <v>4375</v>
      </c>
      <c r="P532" t="s">
        <v>4376</v>
      </c>
      <c r="Q532" t="s">
        <v>4377</v>
      </c>
    </row>
    <row r="533" spans="1:17">
      <c r="A533" t="s">
        <v>4378</v>
      </c>
      <c r="B533" t="s">
        <v>4379</v>
      </c>
      <c r="C533" t="s">
        <v>2979</v>
      </c>
      <c r="E533" s="2">
        <v>2179</v>
      </c>
      <c r="F533" s="2">
        <v>3999</v>
      </c>
      <c r="G533" s="1">
        <v>0.46</v>
      </c>
      <c r="H533">
        <v>4</v>
      </c>
      <c r="I533" s="4">
        <v>8380</v>
      </c>
      <c r="J533" t="s">
        <v>4380</v>
      </c>
      <c r="K533" t="s">
        <v>4381</v>
      </c>
      <c r="L533" t="s">
        <v>4382</v>
      </c>
      <c r="M533" t="s">
        <v>4383</v>
      </c>
      <c r="N533" t="s">
        <v>4384</v>
      </c>
      <c r="O533" t="s">
        <v>4385</v>
      </c>
      <c r="P533" t="s">
        <v>4386</v>
      </c>
      <c r="Q533" t="s">
        <v>4387</v>
      </c>
    </row>
    <row r="534" spans="1:17">
      <c r="A534" t="s">
        <v>4388</v>
      </c>
      <c r="B534" t="s">
        <v>4389</v>
      </c>
      <c r="C534" t="s">
        <v>2990</v>
      </c>
      <c r="E534" s="2">
        <v>16999</v>
      </c>
      <c r="F534" s="2">
        <v>20999</v>
      </c>
      <c r="G534" s="1">
        <v>0.19</v>
      </c>
      <c r="H534">
        <v>4.0999999999999996</v>
      </c>
      <c r="I534" s="4">
        <v>31822</v>
      </c>
      <c r="J534" t="s">
        <v>4390</v>
      </c>
      <c r="K534" t="s">
        <v>4153</v>
      </c>
      <c r="L534" t="s">
        <v>4154</v>
      </c>
      <c r="M534" t="s">
        <v>4155</v>
      </c>
      <c r="N534" t="s">
        <v>4156</v>
      </c>
      <c r="O534" t="s">
        <v>4157</v>
      </c>
      <c r="P534" t="s">
        <v>4391</v>
      </c>
      <c r="Q534" t="s">
        <v>4392</v>
      </c>
    </row>
    <row r="535" spans="1:17">
      <c r="A535" t="s">
        <v>4393</v>
      </c>
      <c r="B535" t="s">
        <v>4394</v>
      </c>
      <c r="C535" t="s">
        <v>2990</v>
      </c>
      <c r="E535" s="2">
        <v>44999</v>
      </c>
      <c r="F535" s="2">
        <v>49999</v>
      </c>
      <c r="G535" s="1">
        <v>0.1</v>
      </c>
      <c r="H535">
        <v>4.3</v>
      </c>
      <c r="I535" s="4">
        <v>3075</v>
      </c>
      <c r="J535" t="s">
        <v>4395</v>
      </c>
      <c r="K535" t="s">
        <v>4396</v>
      </c>
      <c r="L535" t="s">
        <v>4397</v>
      </c>
      <c r="M535" t="s">
        <v>4398</v>
      </c>
      <c r="N535" t="s">
        <v>4399</v>
      </c>
      <c r="O535" t="s">
        <v>4400</v>
      </c>
      <c r="P535" t="s">
        <v>4401</v>
      </c>
      <c r="Q535" t="s">
        <v>4402</v>
      </c>
    </row>
    <row r="536" spans="1:17">
      <c r="A536" t="s">
        <v>4403</v>
      </c>
      <c r="B536" t="s">
        <v>4404</v>
      </c>
      <c r="C536" t="s">
        <v>3045</v>
      </c>
      <c r="E536" s="2">
        <v>2599</v>
      </c>
      <c r="F536" s="2">
        <v>2999</v>
      </c>
      <c r="G536" s="1">
        <v>0.13</v>
      </c>
      <c r="H536">
        <v>3.9</v>
      </c>
      <c r="I536" s="4">
        <v>14266</v>
      </c>
      <c r="J536" t="s">
        <v>4405</v>
      </c>
      <c r="K536" t="s">
        <v>4406</v>
      </c>
      <c r="L536" t="s">
        <v>4407</v>
      </c>
      <c r="M536" t="s">
        <v>4408</v>
      </c>
      <c r="N536" t="s">
        <v>4409</v>
      </c>
      <c r="O536" t="s">
        <v>4410</v>
      </c>
      <c r="P536" t="s">
        <v>4411</v>
      </c>
      <c r="Q536" t="s">
        <v>4412</v>
      </c>
    </row>
    <row r="537" spans="1:17">
      <c r="A537" t="s">
        <v>4413</v>
      </c>
      <c r="B537" t="s">
        <v>4414</v>
      </c>
      <c r="C537" t="s">
        <v>2948</v>
      </c>
      <c r="E537" s="2">
        <v>2799</v>
      </c>
      <c r="F537" s="2">
        <v>6499</v>
      </c>
      <c r="G537" s="1">
        <v>0.56999999999999995</v>
      </c>
      <c r="H537">
        <v>4.0999999999999996</v>
      </c>
      <c r="I537" s="4">
        <v>38879</v>
      </c>
      <c r="J537" t="s">
        <v>4415</v>
      </c>
      <c r="K537" t="s">
        <v>4416</v>
      </c>
      <c r="L537" t="s">
        <v>4417</v>
      </c>
      <c r="M537" t="s">
        <v>4418</v>
      </c>
      <c r="N537" t="s">
        <v>4419</v>
      </c>
      <c r="O537" t="s">
        <v>4420</v>
      </c>
      <c r="P537" t="s">
        <v>4421</v>
      </c>
      <c r="Q537" t="s">
        <v>4422</v>
      </c>
    </row>
    <row r="538" spans="1:17">
      <c r="A538" t="s">
        <v>4423</v>
      </c>
      <c r="B538" t="s">
        <v>4424</v>
      </c>
      <c r="C538" t="s">
        <v>4425</v>
      </c>
      <c r="E538" s="2">
        <v>1399</v>
      </c>
      <c r="F538" s="2">
        <v>2990</v>
      </c>
      <c r="G538" s="1">
        <v>0.53</v>
      </c>
      <c r="H538">
        <v>4.0999999999999996</v>
      </c>
      <c r="I538" s="4">
        <v>97175</v>
      </c>
      <c r="J538" t="s">
        <v>4426</v>
      </c>
      <c r="K538" t="s">
        <v>4427</v>
      </c>
      <c r="L538" t="s">
        <v>4428</v>
      </c>
      <c r="M538" t="s">
        <v>4429</v>
      </c>
      <c r="N538" t="s">
        <v>4430</v>
      </c>
      <c r="O538" t="s">
        <v>4431</v>
      </c>
      <c r="P538" t="s">
        <v>4432</v>
      </c>
      <c r="Q538" t="s">
        <v>4433</v>
      </c>
    </row>
    <row r="539" spans="1:17">
      <c r="A539" t="s">
        <v>4434</v>
      </c>
      <c r="B539" t="s">
        <v>4435</v>
      </c>
      <c r="C539" t="s">
        <v>3024</v>
      </c>
      <c r="E539">
        <v>649</v>
      </c>
      <c r="F539" s="2">
        <v>2400</v>
      </c>
      <c r="G539" s="1">
        <v>0.73</v>
      </c>
      <c r="H539">
        <v>4.4000000000000004</v>
      </c>
      <c r="I539" s="4">
        <v>67260</v>
      </c>
      <c r="J539" t="s">
        <v>4436</v>
      </c>
      <c r="K539" t="s">
        <v>3026</v>
      </c>
      <c r="L539" t="s">
        <v>3027</v>
      </c>
      <c r="M539" t="s">
        <v>3028</v>
      </c>
      <c r="N539" t="s">
        <v>3029</v>
      </c>
      <c r="O539" t="s">
        <v>3030</v>
      </c>
      <c r="P539" t="s">
        <v>3031</v>
      </c>
      <c r="Q539" t="s">
        <v>4437</v>
      </c>
    </row>
    <row r="540" spans="1:17">
      <c r="A540" t="s">
        <v>4438</v>
      </c>
      <c r="B540" t="s">
        <v>4439</v>
      </c>
      <c r="C540" t="s">
        <v>3162</v>
      </c>
      <c r="E540">
        <v>799</v>
      </c>
      <c r="F540" s="2">
        <v>3990</v>
      </c>
      <c r="G540" s="1">
        <v>0.8</v>
      </c>
      <c r="H540">
        <v>3.8</v>
      </c>
      <c r="I540" s="4">
        <v>119</v>
      </c>
      <c r="J540" t="s">
        <v>4440</v>
      </c>
      <c r="K540" t="s">
        <v>4441</v>
      </c>
      <c r="L540" t="s">
        <v>4442</v>
      </c>
      <c r="M540" t="s">
        <v>4443</v>
      </c>
      <c r="N540" t="s">
        <v>4444</v>
      </c>
      <c r="O540" t="s">
        <v>4445</v>
      </c>
      <c r="P540" t="s">
        <v>4446</v>
      </c>
      <c r="Q540" t="s">
        <v>4447</v>
      </c>
    </row>
    <row r="541" spans="1:17">
      <c r="A541" t="s">
        <v>4448</v>
      </c>
      <c r="B541" t="s">
        <v>4449</v>
      </c>
      <c r="C541" t="s">
        <v>4450</v>
      </c>
      <c r="E541">
        <v>149</v>
      </c>
      <c r="F541">
        <v>149</v>
      </c>
      <c r="G541" s="1">
        <v>0</v>
      </c>
      <c r="H541">
        <v>4.3</v>
      </c>
      <c r="I541" s="4">
        <v>10833</v>
      </c>
      <c r="J541" t="s">
        <v>4451</v>
      </c>
      <c r="K541" t="s">
        <v>4452</v>
      </c>
      <c r="L541" t="s">
        <v>4453</v>
      </c>
      <c r="M541" t="s">
        <v>4454</v>
      </c>
      <c r="N541" t="s">
        <v>4455</v>
      </c>
      <c r="O541" t="s">
        <v>4456</v>
      </c>
      <c r="P541" t="s">
        <v>4457</v>
      </c>
      <c r="Q541" t="s">
        <v>4458</v>
      </c>
    </row>
    <row r="542" spans="1:17">
      <c r="A542" t="s">
        <v>496</v>
      </c>
      <c r="B542" t="s">
        <v>497</v>
      </c>
      <c r="C542" t="s">
        <v>18</v>
      </c>
      <c r="E542">
        <v>799</v>
      </c>
      <c r="F542" s="2">
        <v>2100</v>
      </c>
      <c r="G542" s="1">
        <v>0.62</v>
      </c>
      <c r="H542">
        <v>4.3</v>
      </c>
      <c r="I542" s="4">
        <v>8188</v>
      </c>
      <c r="J542" t="s">
        <v>498</v>
      </c>
      <c r="K542" t="s">
        <v>499</v>
      </c>
      <c r="L542" t="s">
        <v>500</v>
      </c>
      <c r="M542" t="s">
        <v>501</v>
      </c>
      <c r="N542" t="s">
        <v>502</v>
      </c>
      <c r="O542" t="s">
        <v>503</v>
      </c>
      <c r="P542" t="s">
        <v>4459</v>
      </c>
      <c r="Q542" t="s">
        <v>4460</v>
      </c>
    </row>
    <row r="543" spans="1:17">
      <c r="A543" t="s">
        <v>4461</v>
      </c>
      <c r="B543" t="s">
        <v>4462</v>
      </c>
      <c r="C543" t="s">
        <v>3045</v>
      </c>
      <c r="E543" s="2">
        <v>3799</v>
      </c>
      <c r="F543" s="2">
        <v>5299</v>
      </c>
      <c r="G543" s="1">
        <v>0.28000000000000003</v>
      </c>
      <c r="H543">
        <v>3.5</v>
      </c>
      <c r="I543" s="4">
        <v>1641</v>
      </c>
      <c r="J543" t="s">
        <v>4463</v>
      </c>
      <c r="K543" t="s">
        <v>4464</v>
      </c>
      <c r="L543" t="s">
        <v>4465</v>
      </c>
      <c r="M543" t="s">
        <v>4466</v>
      </c>
      <c r="N543" t="s">
        <v>4467</v>
      </c>
      <c r="O543" t="s">
        <v>4468</v>
      </c>
      <c r="P543" t="s">
        <v>4469</v>
      </c>
      <c r="Q543" t="s">
        <v>4470</v>
      </c>
    </row>
    <row r="544" spans="1:17">
      <c r="A544" t="s">
        <v>4471</v>
      </c>
      <c r="B544" t="s">
        <v>4472</v>
      </c>
      <c r="C544" t="s">
        <v>3973</v>
      </c>
      <c r="E544">
        <v>199</v>
      </c>
      <c r="F544" s="2">
        <v>1899</v>
      </c>
      <c r="G544" s="1">
        <v>0.9</v>
      </c>
      <c r="H544">
        <v>4</v>
      </c>
      <c r="I544" s="4">
        <v>4740</v>
      </c>
      <c r="J544" t="s">
        <v>4473</v>
      </c>
      <c r="K544" t="s">
        <v>4474</v>
      </c>
      <c r="L544" t="s">
        <v>4475</v>
      </c>
      <c r="M544" t="s">
        <v>4476</v>
      </c>
      <c r="N544" t="s">
        <v>4477</v>
      </c>
      <c r="O544" t="s">
        <v>4478</v>
      </c>
      <c r="P544" t="s">
        <v>4479</v>
      </c>
      <c r="Q544" t="s">
        <v>4480</v>
      </c>
    </row>
    <row r="545" spans="1:17">
      <c r="A545" t="s">
        <v>4481</v>
      </c>
      <c r="B545" t="s">
        <v>4482</v>
      </c>
      <c r="C545" t="s">
        <v>2990</v>
      </c>
      <c r="E545" s="2">
        <v>23999</v>
      </c>
      <c r="F545" s="2">
        <v>32999</v>
      </c>
      <c r="G545" s="1">
        <v>0.27</v>
      </c>
      <c r="H545">
        <v>3.9</v>
      </c>
      <c r="I545" s="4">
        <v>8866</v>
      </c>
      <c r="J545" t="s">
        <v>4483</v>
      </c>
      <c r="K545" t="s">
        <v>4484</v>
      </c>
      <c r="L545" t="s">
        <v>4485</v>
      </c>
      <c r="M545" t="s">
        <v>4486</v>
      </c>
      <c r="N545" t="s">
        <v>4487</v>
      </c>
      <c r="O545" t="s">
        <v>4488</v>
      </c>
      <c r="P545" t="s">
        <v>4489</v>
      </c>
      <c r="Q545" t="s">
        <v>4490</v>
      </c>
    </row>
    <row r="546" spans="1:17">
      <c r="A546" t="s">
        <v>4491</v>
      </c>
      <c r="B546" t="s">
        <v>4492</v>
      </c>
      <c r="C546" t="s">
        <v>2990</v>
      </c>
      <c r="E546" s="2">
        <v>29990</v>
      </c>
      <c r="F546" s="2">
        <v>39990</v>
      </c>
      <c r="G546" s="1">
        <v>0.25</v>
      </c>
      <c r="H546">
        <v>4.3</v>
      </c>
      <c r="I546" s="4">
        <v>8399</v>
      </c>
      <c r="J546" t="s">
        <v>4493</v>
      </c>
      <c r="K546" t="s">
        <v>4494</v>
      </c>
      <c r="L546" t="s">
        <v>4495</v>
      </c>
      <c r="M546" t="s">
        <v>4496</v>
      </c>
      <c r="N546" t="s">
        <v>4497</v>
      </c>
      <c r="O546" t="s">
        <v>4498</v>
      </c>
      <c r="P546" t="s">
        <v>4499</v>
      </c>
      <c r="Q546" t="s">
        <v>4500</v>
      </c>
    </row>
    <row r="547" spans="1:17">
      <c r="A547" t="s">
        <v>4501</v>
      </c>
      <c r="B547" t="s">
        <v>4502</v>
      </c>
      <c r="C547" t="s">
        <v>2948</v>
      </c>
      <c r="E547">
        <v>281</v>
      </c>
      <c r="F547" s="2">
        <v>1999</v>
      </c>
      <c r="G547" s="1">
        <v>0.86</v>
      </c>
      <c r="H547">
        <v>2.8</v>
      </c>
      <c r="I547" s="4">
        <v>87</v>
      </c>
      <c r="J547" t="s">
        <v>4503</v>
      </c>
      <c r="K547" t="s">
        <v>4504</v>
      </c>
      <c r="L547" t="s">
        <v>4505</v>
      </c>
      <c r="M547" t="s">
        <v>4506</v>
      </c>
      <c r="N547" t="s">
        <v>4507</v>
      </c>
      <c r="O547" t="s">
        <v>4508</v>
      </c>
      <c r="P547" t="s">
        <v>4509</v>
      </c>
      <c r="Q547" t="s">
        <v>4510</v>
      </c>
    </row>
    <row r="548" spans="1:17">
      <c r="A548" t="s">
        <v>4511</v>
      </c>
      <c r="B548" t="s">
        <v>4512</v>
      </c>
      <c r="C548" t="s">
        <v>2990</v>
      </c>
      <c r="E548" s="2">
        <v>7998</v>
      </c>
      <c r="F548" s="2">
        <v>11999</v>
      </c>
      <c r="G548" s="1">
        <v>0.33</v>
      </c>
      <c r="H548">
        <v>3.8</v>
      </c>
      <c r="I548" s="4">
        <v>125</v>
      </c>
      <c r="J548" t="s">
        <v>4513</v>
      </c>
      <c r="K548" t="s">
        <v>4514</v>
      </c>
      <c r="L548" t="s">
        <v>4515</v>
      </c>
      <c r="M548" t="s">
        <v>4516</v>
      </c>
      <c r="N548" t="s">
        <v>4517</v>
      </c>
      <c r="O548" t="s">
        <v>4518</v>
      </c>
      <c r="P548" t="s">
        <v>4519</v>
      </c>
      <c r="Q548" t="s">
        <v>4520</v>
      </c>
    </row>
    <row r="549" spans="1:17">
      <c r="A549" t="s">
        <v>4521</v>
      </c>
      <c r="B549" t="s">
        <v>4522</v>
      </c>
      <c r="C549" t="s">
        <v>2948</v>
      </c>
      <c r="E549">
        <v>249</v>
      </c>
      <c r="F549">
        <v>999</v>
      </c>
      <c r="G549" s="1">
        <v>0.75</v>
      </c>
      <c r="H549">
        <v>4.5</v>
      </c>
      <c r="I549" s="4">
        <v>38</v>
      </c>
      <c r="J549" t="s">
        <v>4523</v>
      </c>
      <c r="K549" t="s">
        <v>4524</v>
      </c>
      <c r="L549" t="s">
        <v>4525</v>
      </c>
      <c r="M549" t="s">
        <v>4526</v>
      </c>
      <c r="N549" t="s">
        <v>4527</v>
      </c>
      <c r="O549" t="s">
        <v>4528</v>
      </c>
      <c r="P549" t="s">
        <v>4529</v>
      </c>
      <c r="Q549" t="s">
        <v>4530</v>
      </c>
    </row>
    <row r="550" spans="1:17">
      <c r="A550" t="s">
        <v>4531</v>
      </c>
      <c r="B550" t="s">
        <v>4532</v>
      </c>
      <c r="C550" t="s">
        <v>3777</v>
      </c>
      <c r="E550">
        <v>299</v>
      </c>
      <c r="F550">
        <v>599</v>
      </c>
      <c r="G550" s="1">
        <v>0.5</v>
      </c>
      <c r="H550">
        <v>4.3</v>
      </c>
      <c r="I550" s="4">
        <v>4674</v>
      </c>
      <c r="J550" t="s">
        <v>4533</v>
      </c>
      <c r="K550" t="s">
        <v>4534</v>
      </c>
      <c r="L550" t="s">
        <v>4535</v>
      </c>
      <c r="M550" t="s">
        <v>4536</v>
      </c>
      <c r="N550" t="s">
        <v>4537</v>
      </c>
      <c r="O550" t="s">
        <v>4538</v>
      </c>
      <c r="P550" t="s">
        <v>4539</v>
      </c>
      <c r="Q550" t="s">
        <v>4540</v>
      </c>
    </row>
    <row r="551" spans="1:17">
      <c r="A551" t="s">
        <v>4541</v>
      </c>
      <c r="B551" t="s">
        <v>4542</v>
      </c>
      <c r="C551" t="s">
        <v>2948</v>
      </c>
      <c r="E551">
        <v>499</v>
      </c>
      <c r="F551" s="2">
        <v>1899</v>
      </c>
      <c r="G551" s="1">
        <v>0.74</v>
      </c>
      <c r="H551">
        <v>4.0999999999999996</v>
      </c>
      <c r="I551" s="4">
        <v>412</v>
      </c>
      <c r="J551" t="s">
        <v>4543</v>
      </c>
      <c r="K551" t="s">
        <v>4544</v>
      </c>
      <c r="L551" t="s">
        <v>4545</v>
      </c>
      <c r="M551" t="s">
        <v>4546</v>
      </c>
      <c r="N551" t="s">
        <v>4547</v>
      </c>
      <c r="O551" t="s">
        <v>4548</v>
      </c>
      <c r="P551" t="s">
        <v>4549</v>
      </c>
      <c r="Q551" t="s">
        <v>4550</v>
      </c>
    </row>
    <row r="552" spans="1:17">
      <c r="A552" t="s">
        <v>4551</v>
      </c>
      <c r="B552" t="s">
        <v>4552</v>
      </c>
      <c r="C552" t="s">
        <v>2948</v>
      </c>
      <c r="E552">
        <v>899</v>
      </c>
      <c r="F552" s="2">
        <v>3499</v>
      </c>
      <c r="G552" s="1">
        <v>0.74</v>
      </c>
      <c r="H552">
        <v>3</v>
      </c>
      <c r="I552" s="4">
        <v>681</v>
      </c>
      <c r="J552" t="s">
        <v>4553</v>
      </c>
      <c r="K552" t="s">
        <v>4554</v>
      </c>
      <c r="L552" t="s">
        <v>4555</v>
      </c>
      <c r="M552" t="s">
        <v>4556</v>
      </c>
      <c r="N552" t="s">
        <v>4557</v>
      </c>
      <c r="O552" t="s">
        <v>4558</v>
      </c>
      <c r="P552" t="s">
        <v>4559</v>
      </c>
      <c r="Q552" t="s">
        <v>4560</v>
      </c>
    </row>
    <row r="553" spans="1:17">
      <c r="A553" t="s">
        <v>4561</v>
      </c>
      <c r="B553" t="s">
        <v>4562</v>
      </c>
      <c r="C553" t="s">
        <v>2979</v>
      </c>
      <c r="E553" s="2">
        <v>1599</v>
      </c>
      <c r="F553" s="2">
        <v>3499</v>
      </c>
      <c r="G553" s="1">
        <v>0.54</v>
      </c>
      <c r="H553">
        <v>4</v>
      </c>
      <c r="I553" s="4">
        <v>36384</v>
      </c>
      <c r="J553" t="s">
        <v>4563</v>
      </c>
      <c r="K553" t="s">
        <v>4564</v>
      </c>
      <c r="L553" t="s">
        <v>4565</v>
      </c>
      <c r="M553" t="s">
        <v>4566</v>
      </c>
      <c r="N553" t="s">
        <v>4567</v>
      </c>
      <c r="O553" t="s">
        <v>4568</v>
      </c>
      <c r="P553" t="s">
        <v>4569</v>
      </c>
      <c r="Q553" t="s">
        <v>4570</v>
      </c>
    </row>
    <row r="554" spans="1:17">
      <c r="A554" t="s">
        <v>4571</v>
      </c>
      <c r="B554" t="s">
        <v>4572</v>
      </c>
      <c r="C554" t="s">
        <v>4573</v>
      </c>
      <c r="E554">
        <v>120</v>
      </c>
      <c r="F554">
        <v>999</v>
      </c>
      <c r="G554" s="1">
        <v>0.88</v>
      </c>
      <c r="H554">
        <v>3.9</v>
      </c>
      <c r="I554" s="4">
        <v>6491</v>
      </c>
      <c r="J554" t="s">
        <v>4574</v>
      </c>
      <c r="K554" t="s">
        <v>4575</v>
      </c>
      <c r="L554" t="s">
        <v>4576</v>
      </c>
      <c r="M554" t="s">
        <v>4577</v>
      </c>
      <c r="N554" t="s">
        <v>4578</v>
      </c>
      <c r="O554" t="s">
        <v>4579</v>
      </c>
      <c r="P554" t="s">
        <v>4580</v>
      </c>
      <c r="Q554" t="s">
        <v>4581</v>
      </c>
    </row>
    <row r="555" spans="1:17">
      <c r="A555" t="s">
        <v>4582</v>
      </c>
      <c r="B555" t="s">
        <v>4583</v>
      </c>
      <c r="C555" t="s">
        <v>2948</v>
      </c>
      <c r="E555" s="2">
        <v>3999</v>
      </c>
      <c r="F555" s="2">
        <v>6999</v>
      </c>
      <c r="G555" s="1">
        <v>0.43</v>
      </c>
      <c r="H555">
        <v>4.0999999999999996</v>
      </c>
      <c r="I555" s="4">
        <v>10229</v>
      </c>
      <c r="J555" t="s">
        <v>4584</v>
      </c>
      <c r="K555" t="s">
        <v>4585</v>
      </c>
      <c r="L555" t="s">
        <v>4586</v>
      </c>
      <c r="M555" t="s">
        <v>4587</v>
      </c>
      <c r="N555" t="s">
        <v>4588</v>
      </c>
      <c r="O555" t="s">
        <v>4589</v>
      </c>
      <c r="P555" t="s">
        <v>4590</v>
      </c>
      <c r="Q555" t="s">
        <v>4591</v>
      </c>
    </row>
    <row r="556" spans="1:17">
      <c r="A556" t="s">
        <v>4592</v>
      </c>
      <c r="B556" t="s">
        <v>4165</v>
      </c>
      <c r="C556" t="s">
        <v>2990</v>
      </c>
      <c r="E556" s="2">
        <v>12999</v>
      </c>
      <c r="F556" s="2">
        <v>18999</v>
      </c>
      <c r="G556" s="1">
        <v>0.32</v>
      </c>
      <c r="H556">
        <v>4.0999999999999996</v>
      </c>
      <c r="I556" s="4">
        <v>50772</v>
      </c>
      <c r="J556" t="s">
        <v>4166</v>
      </c>
      <c r="K556" t="s">
        <v>3650</v>
      </c>
      <c r="L556" t="s">
        <v>3651</v>
      </c>
      <c r="M556" t="s">
        <v>3652</v>
      </c>
      <c r="N556" t="s">
        <v>3653</v>
      </c>
      <c r="O556" t="s">
        <v>3654</v>
      </c>
      <c r="P556" t="s">
        <v>4167</v>
      </c>
      <c r="Q556" t="s">
        <v>4593</v>
      </c>
    </row>
    <row r="557" spans="1:17">
      <c r="A557" t="s">
        <v>4594</v>
      </c>
      <c r="B557" t="s">
        <v>4595</v>
      </c>
      <c r="C557" t="s">
        <v>3973</v>
      </c>
      <c r="E557" s="2">
        <v>1599</v>
      </c>
      <c r="F557" s="2">
        <v>2599</v>
      </c>
      <c r="G557" s="1">
        <v>0.38</v>
      </c>
      <c r="H557">
        <v>4.3</v>
      </c>
      <c r="I557" s="4">
        <v>1801</v>
      </c>
      <c r="J557" t="s">
        <v>4596</v>
      </c>
      <c r="K557" t="s">
        <v>4597</v>
      </c>
      <c r="L557" t="s">
        <v>4598</v>
      </c>
      <c r="M557" t="s">
        <v>4599</v>
      </c>
      <c r="N557" t="s">
        <v>4600</v>
      </c>
      <c r="O557" t="s">
        <v>4601</v>
      </c>
      <c r="P557" t="s">
        <v>4602</v>
      </c>
      <c r="Q557" t="s">
        <v>4603</v>
      </c>
    </row>
    <row r="558" spans="1:17">
      <c r="A558" t="s">
        <v>4604</v>
      </c>
      <c r="B558" t="s">
        <v>4605</v>
      </c>
      <c r="C558" t="s">
        <v>3162</v>
      </c>
      <c r="E558">
        <v>699</v>
      </c>
      <c r="F558" s="2">
        <v>1199</v>
      </c>
      <c r="G558" s="1">
        <v>0.42</v>
      </c>
      <c r="H558">
        <v>4</v>
      </c>
      <c r="I558" s="4">
        <v>14404</v>
      </c>
      <c r="J558" t="s">
        <v>4606</v>
      </c>
      <c r="K558" t="s">
        <v>3666</v>
      </c>
      <c r="L558" t="s">
        <v>3667</v>
      </c>
      <c r="M558" t="s">
        <v>3668</v>
      </c>
      <c r="N558" t="s">
        <v>3669</v>
      </c>
      <c r="O558" t="s">
        <v>3670</v>
      </c>
      <c r="P558" t="s">
        <v>4607</v>
      </c>
      <c r="Q558" t="s">
        <v>4608</v>
      </c>
    </row>
    <row r="559" spans="1:17">
      <c r="A559" t="s">
        <v>4609</v>
      </c>
      <c r="B559" t="s">
        <v>4610</v>
      </c>
      <c r="C559" t="s">
        <v>4611</v>
      </c>
      <c r="E559">
        <v>99</v>
      </c>
      <c r="F559">
        <v>999</v>
      </c>
      <c r="G559" s="1">
        <v>0.9</v>
      </c>
      <c r="H559">
        <v>4.4000000000000004</v>
      </c>
      <c r="I559" s="4">
        <v>305</v>
      </c>
      <c r="J559" t="s">
        <v>4612</v>
      </c>
      <c r="K559" t="s">
        <v>4613</v>
      </c>
      <c r="L559" t="s">
        <v>4614</v>
      </c>
      <c r="M559" t="s">
        <v>4615</v>
      </c>
      <c r="N559" t="s">
        <v>4616</v>
      </c>
      <c r="O559" t="s">
        <v>4617</v>
      </c>
      <c r="P559" t="s">
        <v>4618</v>
      </c>
      <c r="Q559" t="s">
        <v>4619</v>
      </c>
    </row>
    <row r="560" spans="1:17">
      <c r="A560" t="s">
        <v>4620</v>
      </c>
      <c r="B560" t="s">
        <v>4621</v>
      </c>
      <c r="C560" t="s">
        <v>2990</v>
      </c>
      <c r="E560" s="2">
        <v>7915</v>
      </c>
      <c r="F560" s="2">
        <v>9999</v>
      </c>
      <c r="G560" s="1">
        <v>0.21</v>
      </c>
      <c r="H560">
        <v>4.3</v>
      </c>
      <c r="I560" s="4">
        <v>1376</v>
      </c>
      <c r="J560" t="s">
        <v>4622</v>
      </c>
      <c r="K560" t="s">
        <v>4623</v>
      </c>
      <c r="L560" t="s">
        <v>4624</v>
      </c>
      <c r="M560" t="s">
        <v>4625</v>
      </c>
      <c r="N560" t="s">
        <v>4626</v>
      </c>
      <c r="O560" t="s">
        <v>4627</v>
      </c>
      <c r="P560" t="s">
        <v>4628</v>
      </c>
      <c r="Q560" t="s">
        <v>4629</v>
      </c>
    </row>
    <row r="561" spans="1:17">
      <c r="A561" t="s">
        <v>4630</v>
      </c>
      <c r="B561" t="s">
        <v>4631</v>
      </c>
      <c r="C561" t="s">
        <v>2948</v>
      </c>
      <c r="E561" s="2">
        <v>1499</v>
      </c>
      <c r="F561" s="2">
        <v>7999</v>
      </c>
      <c r="G561" s="1">
        <v>0.81</v>
      </c>
      <c r="H561">
        <v>4.2</v>
      </c>
      <c r="I561" s="4">
        <v>22638</v>
      </c>
      <c r="J561" t="s">
        <v>4632</v>
      </c>
      <c r="K561" t="s">
        <v>3184</v>
      </c>
      <c r="L561" t="s">
        <v>3185</v>
      </c>
      <c r="M561" t="s">
        <v>3186</v>
      </c>
      <c r="N561" t="s">
        <v>3187</v>
      </c>
      <c r="O561" t="s">
        <v>3188</v>
      </c>
      <c r="P561" t="s">
        <v>4633</v>
      </c>
      <c r="Q561" t="s">
        <v>4634</v>
      </c>
    </row>
    <row r="562" spans="1:17">
      <c r="A562" t="s">
        <v>4635</v>
      </c>
      <c r="B562" t="s">
        <v>4636</v>
      </c>
      <c r="C562" t="s">
        <v>3045</v>
      </c>
      <c r="E562" s="2">
        <v>1055</v>
      </c>
      <c r="F562" s="2">
        <v>1249</v>
      </c>
      <c r="G562" s="1">
        <v>0.16</v>
      </c>
      <c r="H562">
        <v>3.8</v>
      </c>
      <c r="I562" s="4">
        <v>2352</v>
      </c>
      <c r="J562" t="s">
        <v>4637</v>
      </c>
      <c r="K562" t="s">
        <v>4638</v>
      </c>
      <c r="L562" t="s">
        <v>4639</v>
      </c>
      <c r="M562" t="s">
        <v>4640</v>
      </c>
      <c r="N562" t="s">
        <v>4641</v>
      </c>
      <c r="O562" t="s">
        <v>4642</v>
      </c>
      <c r="P562" t="s">
        <v>4643</v>
      </c>
      <c r="Q562" t="s">
        <v>4644</v>
      </c>
    </row>
    <row r="563" spans="1:17">
      <c r="A563" t="s">
        <v>4645</v>
      </c>
      <c r="B563" t="s">
        <v>4646</v>
      </c>
      <c r="C563" t="s">
        <v>3777</v>
      </c>
      <c r="E563">
        <v>150</v>
      </c>
      <c r="F563">
        <v>599</v>
      </c>
      <c r="G563" s="1">
        <v>0.75</v>
      </c>
      <c r="H563">
        <v>4.3</v>
      </c>
      <c r="I563" s="4">
        <v>714</v>
      </c>
      <c r="J563" t="s">
        <v>4647</v>
      </c>
      <c r="K563" t="s">
        <v>4648</v>
      </c>
      <c r="L563" t="s">
        <v>4649</v>
      </c>
      <c r="M563" t="s">
        <v>4650</v>
      </c>
      <c r="N563" t="s">
        <v>4651</v>
      </c>
      <c r="O563" t="s">
        <v>4652</v>
      </c>
      <c r="P563" t="s">
        <v>4653</v>
      </c>
      <c r="Q563" t="s">
        <v>4654</v>
      </c>
    </row>
    <row r="564" spans="1:17">
      <c r="A564" t="s">
        <v>652</v>
      </c>
      <c r="B564" t="s">
        <v>653</v>
      </c>
      <c r="C564" t="s">
        <v>18</v>
      </c>
      <c r="E564">
        <v>219</v>
      </c>
      <c r="F564">
        <v>700</v>
      </c>
      <c r="G564" s="1">
        <v>0.69</v>
      </c>
      <c r="H564">
        <v>4.3</v>
      </c>
      <c r="I564" s="4">
        <v>20052</v>
      </c>
      <c r="J564" t="s">
        <v>654</v>
      </c>
      <c r="K564" t="s">
        <v>655</v>
      </c>
      <c r="L564" t="s">
        <v>656</v>
      </c>
      <c r="M564" t="s">
        <v>657</v>
      </c>
      <c r="N564" t="s">
        <v>658</v>
      </c>
      <c r="O564" t="s">
        <v>659</v>
      </c>
      <c r="P564" t="s">
        <v>4655</v>
      </c>
      <c r="Q564" t="s">
        <v>4656</v>
      </c>
    </row>
    <row r="565" spans="1:17">
      <c r="A565" t="s">
        <v>4657</v>
      </c>
      <c r="B565" t="s">
        <v>4658</v>
      </c>
      <c r="C565" t="s">
        <v>3973</v>
      </c>
      <c r="E565">
        <v>474</v>
      </c>
      <c r="F565" s="2">
        <v>1799</v>
      </c>
      <c r="G565" s="1">
        <v>0.74</v>
      </c>
      <c r="H565">
        <v>4.3</v>
      </c>
      <c r="I565" s="4">
        <v>1454</v>
      </c>
      <c r="J565" t="s">
        <v>4659</v>
      </c>
      <c r="K565" t="s">
        <v>4660</v>
      </c>
      <c r="L565" t="s">
        <v>4661</v>
      </c>
      <c r="M565" t="s">
        <v>4662</v>
      </c>
      <c r="N565" t="s">
        <v>4663</v>
      </c>
      <c r="O565" t="s">
        <v>13042</v>
      </c>
      <c r="P565" t="s">
        <v>4664</v>
      </c>
      <c r="Q565" t="s">
        <v>4665</v>
      </c>
    </row>
    <row r="566" spans="1:17">
      <c r="A566" t="s">
        <v>687</v>
      </c>
      <c r="B566" t="s">
        <v>688</v>
      </c>
      <c r="C566" t="s">
        <v>18</v>
      </c>
      <c r="E566">
        <v>115</v>
      </c>
      <c r="F566">
        <v>499</v>
      </c>
      <c r="G566" s="1">
        <v>0.77</v>
      </c>
      <c r="H566">
        <v>4</v>
      </c>
      <c r="I566" s="4">
        <v>7732</v>
      </c>
      <c r="J566" t="s">
        <v>689</v>
      </c>
      <c r="K566" t="s">
        <v>690</v>
      </c>
      <c r="L566" t="s">
        <v>691</v>
      </c>
      <c r="M566" t="s">
        <v>692</v>
      </c>
      <c r="N566" t="s">
        <v>693</v>
      </c>
      <c r="O566" t="s">
        <v>694</v>
      </c>
      <c r="P566" t="s">
        <v>4666</v>
      </c>
      <c r="Q566" t="s">
        <v>4667</v>
      </c>
    </row>
    <row r="567" spans="1:17">
      <c r="A567" t="s">
        <v>4668</v>
      </c>
      <c r="B567" t="s">
        <v>4669</v>
      </c>
      <c r="C567" t="s">
        <v>3162</v>
      </c>
      <c r="E567">
        <v>239</v>
      </c>
      <c r="F567">
        <v>599</v>
      </c>
      <c r="G567" s="1">
        <v>0.6</v>
      </c>
      <c r="H567">
        <v>3.9</v>
      </c>
      <c r="I567" s="4">
        <v>2147</v>
      </c>
      <c r="J567" t="s">
        <v>4670</v>
      </c>
      <c r="K567" t="s">
        <v>4276</v>
      </c>
      <c r="L567" t="s">
        <v>4277</v>
      </c>
      <c r="M567" t="s">
        <v>4278</v>
      </c>
      <c r="N567" t="s">
        <v>4279</v>
      </c>
      <c r="O567" t="s">
        <v>4280</v>
      </c>
      <c r="P567" t="s">
        <v>4671</v>
      </c>
      <c r="Q567" t="s">
        <v>4672</v>
      </c>
    </row>
    <row r="568" spans="1:17">
      <c r="A568" t="s">
        <v>4673</v>
      </c>
      <c r="B568" t="s">
        <v>4674</v>
      </c>
      <c r="C568" t="s">
        <v>2990</v>
      </c>
      <c r="E568" s="2">
        <v>7499</v>
      </c>
      <c r="F568" s="2">
        <v>9499</v>
      </c>
      <c r="G568" s="1">
        <v>0.21</v>
      </c>
      <c r="H568">
        <v>4.0999999999999996</v>
      </c>
      <c r="I568" s="4">
        <v>313832</v>
      </c>
      <c r="J568" t="s">
        <v>4675</v>
      </c>
      <c r="K568" t="s">
        <v>3253</v>
      </c>
      <c r="L568" t="s">
        <v>3254</v>
      </c>
      <c r="M568" t="s">
        <v>3255</v>
      </c>
      <c r="N568" t="s">
        <v>3256</v>
      </c>
      <c r="O568" t="s">
        <v>3257</v>
      </c>
      <c r="P568" t="s">
        <v>3263</v>
      </c>
      <c r="Q568" t="s">
        <v>4676</v>
      </c>
    </row>
    <row r="569" spans="1:17">
      <c r="A569" t="s">
        <v>4677</v>
      </c>
      <c r="B569" t="s">
        <v>4678</v>
      </c>
      <c r="C569" t="s">
        <v>2948</v>
      </c>
      <c r="E569">
        <v>265</v>
      </c>
      <c r="F569">
        <v>999</v>
      </c>
      <c r="G569" s="1">
        <v>0.73</v>
      </c>
      <c r="H569">
        <v>3.7</v>
      </c>
      <c r="I569" s="4">
        <v>465</v>
      </c>
      <c r="J569" t="s">
        <v>4679</v>
      </c>
      <c r="K569" t="s">
        <v>4680</v>
      </c>
      <c r="L569" t="s">
        <v>4681</v>
      </c>
      <c r="M569" t="s">
        <v>4682</v>
      </c>
      <c r="N569" t="s">
        <v>4683</v>
      </c>
      <c r="O569" t="s">
        <v>4684</v>
      </c>
      <c r="P569" t="s">
        <v>4685</v>
      </c>
      <c r="Q569" t="s">
        <v>4686</v>
      </c>
    </row>
    <row r="570" spans="1:17">
      <c r="A570" t="s">
        <v>4687</v>
      </c>
      <c r="B570" t="s">
        <v>4688</v>
      </c>
      <c r="C570" t="s">
        <v>2990</v>
      </c>
      <c r="E570" s="2">
        <v>37990</v>
      </c>
      <c r="F570" s="2">
        <v>74999</v>
      </c>
      <c r="G570" s="1">
        <v>0.49</v>
      </c>
      <c r="H570">
        <v>4.2</v>
      </c>
      <c r="I570" s="4">
        <v>27790</v>
      </c>
      <c r="J570" t="s">
        <v>4689</v>
      </c>
      <c r="K570" t="s">
        <v>4690</v>
      </c>
      <c r="L570" t="s">
        <v>4691</v>
      </c>
      <c r="M570" t="s">
        <v>4692</v>
      </c>
      <c r="N570" t="s">
        <v>4693</v>
      </c>
      <c r="O570" t="s">
        <v>4694</v>
      </c>
      <c r="P570" t="s">
        <v>4695</v>
      </c>
      <c r="Q570" t="s">
        <v>4696</v>
      </c>
    </row>
    <row r="571" spans="1:17">
      <c r="A571" t="s">
        <v>707</v>
      </c>
      <c r="B571" t="s">
        <v>708</v>
      </c>
      <c r="C571" t="s">
        <v>18</v>
      </c>
      <c r="E571">
        <v>199</v>
      </c>
      <c r="F571">
        <v>499</v>
      </c>
      <c r="G571" s="1">
        <v>0.6</v>
      </c>
      <c r="H571">
        <v>4.0999999999999996</v>
      </c>
      <c r="I571" s="4">
        <v>602</v>
      </c>
      <c r="J571" t="s">
        <v>709</v>
      </c>
      <c r="K571" t="s">
        <v>710</v>
      </c>
      <c r="L571" t="s">
        <v>711</v>
      </c>
      <c r="M571" t="s">
        <v>712</v>
      </c>
      <c r="N571" t="s">
        <v>713</v>
      </c>
      <c r="O571" t="s">
        <v>714</v>
      </c>
      <c r="P571" t="s">
        <v>4697</v>
      </c>
      <c r="Q571" t="s">
        <v>4698</v>
      </c>
    </row>
    <row r="572" spans="1:17">
      <c r="A572" t="s">
        <v>717</v>
      </c>
      <c r="B572" t="s">
        <v>718</v>
      </c>
      <c r="C572" t="s">
        <v>18</v>
      </c>
      <c r="E572">
        <v>179</v>
      </c>
      <c r="F572">
        <v>399</v>
      </c>
      <c r="G572" s="1">
        <v>0.55000000000000004</v>
      </c>
      <c r="H572">
        <v>4</v>
      </c>
      <c r="I572" s="4">
        <v>1423</v>
      </c>
      <c r="J572" t="s">
        <v>719</v>
      </c>
      <c r="K572" t="s">
        <v>720</v>
      </c>
      <c r="L572" t="s">
        <v>721</v>
      </c>
      <c r="M572" t="s">
        <v>722</v>
      </c>
      <c r="N572" t="s">
        <v>723</v>
      </c>
      <c r="O572" t="s">
        <v>13029</v>
      </c>
      <c r="P572" t="s">
        <v>4699</v>
      </c>
      <c r="Q572" t="s">
        <v>4700</v>
      </c>
    </row>
    <row r="573" spans="1:17">
      <c r="A573" t="s">
        <v>4701</v>
      </c>
      <c r="B573" t="s">
        <v>4702</v>
      </c>
      <c r="C573" t="s">
        <v>3433</v>
      </c>
      <c r="E573" s="2">
        <v>1799</v>
      </c>
      <c r="F573" s="2">
        <v>3999</v>
      </c>
      <c r="G573" s="1">
        <v>0.55000000000000004</v>
      </c>
      <c r="H573">
        <v>4.5999999999999996</v>
      </c>
      <c r="I573" s="4">
        <v>245</v>
      </c>
      <c r="J573" t="s">
        <v>4703</v>
      </c>
      <c r="K573" t="s">
        <v>4704</v>
      </c>
      <c r="L573" t="s">
        <v>4705</v>
      </c>
      <c r="M573" t="s">
        <v>4706</v>
      </c>
      <c r="N573" t="s">
        <v>4707</v>
      </c>
      <c r="O573" t="s">
        <v>4708</v>
      </c>
      <c r="P573" t="s">
        <v>4709</v>
      </c>
      <c r="Q573" t="s">
        <v>4710</v>
      </c>
    </row>
    <row r="574" spans="1:17">
      <c r="A574" t="s">
        <v>4711</v>
      </c>
      <c r="B574" t="s">
        <v>4712</v>
      </c>
      <c r="C574" t="s">
        <v>2990</v>
      </c>
      <c r="E574" s="2">
        <v>8499</v>
      </c>
      <c r="F574" s="2">
        <v>11999</v>
      </c>
      <c r="G574" s="1">
        <v>0.28999999999999998</v>
      </c>
      <c r="H574">
        <v>3.9</v>
      </c>
      <c r="I574" s="4">
        <v>276</v>
      </c>
      <c r="J574" t="s">
        <v>4713</v>
      </c>
      <c r="K574" t="s">
        <v>4714</v>
      </c>
      <c r="L574" t="s">
        <v>4715</v>
      </c>
      <c r="M574" t="s">
        <v>4716</v>
      </c>
      <c r="N574" t="s">
        <v>4717</v>
      </c>
      <c r="O574" t="s">
        <v>4718</v>
      </c>
      <c r="P574" t="s">
        <v>4719</v>
      </c>
      <c r="Q574" t="s">
        <v>4720</v>
      </c>
    </row>
    <row r="575" spans="1:17">
      <c r="A575" t="s">
        <v>4721</v>
      </c>
      <c r="B575" t="s">
        <v>4722</v>
      </c>
      <c r="C575" t="s">
        <v>2948</v>
      </c>
      <c r="E575" s="2">
        <v>1999</v>
      </c>
      <c r="F575" s="2">
        <v>3999</v>
      </c>
      <c r="G575" s="1">
        <v>0.5</v>
      </c>
      <c r="H575">
        <v>4</v>
      </c>
      <c r="I575" s="4">
        <v>30254</v>
      </c>
      <c r="J575" t="s">
        <v>4723</v>
      </c>
      <c r="K575" t="s">
        <v>4724</v>
      </c>
      <c r="L575" t="s">
        <v>4725</v>
      </c>
      <c r="M575" t="s">
        <v>4726</v>
      </c>
      <c r="N575" t="s">
        <v>4727</v>
      </c>
      <c r="O575" t="s">
        <v>4728</v>
      </c>
      <c r="P575" t="s">
        <v>4729</v>
      </c>
      <c r="Q575" t="s">
        <v>4730</v>
      </c>
    </row>
    <row r="576" spans="1:17">
      <c r="A576" t="s">
        <v>4731</v>
      </c>
      <c r="B576" t="s">
        <v>3281</v>
      </c>
      <c r="C576" t="s">
        <v>2948</v>
      </c>
      <c r="E576" s="2">
        <v>3999</v>
      </c>
      <c r="F576" s="2">
        <v>17999</v>
      </c>
      <c r="G576" s="1">
        <v>0.78</v>
      </c>
      <c r="H576">
        <v>4.3</v>
      </c>
      <c r="I576" s="4">
        <v>17161</v>
      </c>
      <c r="J576" t="s">
        <v>4732</v>
      </c>
      <c r="K576" t="s">
        <v>3283</v>
      </c>
      <c r="L576" t="s">
        <v>3284</v>
      </c>
      <c r="M576" t="s">
        <v>3285</v>
      </c>
      <c r="N576" t="s">
        <v>3286</v>
      </c>
      <c r="O576" t="s">
        <v>3287</v>
      </c>
      <c r="P576" t="s">
        <v>4733</v>
      </c>
      <c r="Q576" t="s">
        <v>4734</v>
      </c>
    </row>
    <row r="577" spans="1:17">
      <c r="A577" t="s">
        <v>4735</v>
      </c>
      <c r="B577" t="s">
        <v>4736</v>
      </c>
      <c r="C577" t="s">
        <v>3162</v>
      </c>
      <c r="E577">
        <v>219</v>
      </c>
      <c r="F577">
        <v>499</v>
      </c>
      <c r="G577" s="1">
        <v>0.56000000000000005</v>
      </c>
      <c r="H577">
        <v>4.4000000000000004</v>
      </c>
      <c r="I577" s="4">
        <v>14</v>
      </c>
      <c r="J577" t="s">
        <v>4737</v>
      </c>
      <c r="K577" t="s">
        <v>4738</v>
      </c>
      <c r="L577" t="s">
        <v>4739</v>
      </c>
      <c r="M577" t="s">
        <v>4740</v>
      </c>
      <c r="N577" t="s">
        <v>4741</v>
      </c>
      <c r="O577" t="s">
        <v>4742</v>
      </c>
      <c r="P577" t="s">
        <v>4743</v>
      </c>
      <c r="Q577" t="s">
        <v>4744</v>
      </c>
    </row>
    <row r="578" spans="1:17">
      <c r="A578" t="s">
        <v>4745</v>
      </c>
      <c r="B578" t="s">
        <v>4746</v>
      </c>
      <c r="C578" t="s">
        <v>3433</v>
      </c>
      <c r="E578">
        <v>599</v>
      </c>
      <c r="F578" s="2">
        <v>1399</v>
      </c>
      <c r="G578" s="1">
        <v>0.56999999999999995</v>
      </c>
      <c r="H578">
        <v>4.0999999999999996</v>
      </c>
      <c r="I578" s="4">
        <v>14560</v>
      </c>
      <c r="J578" t="s">
        <v>4747</v>
      </c>
      <c r="K578" t="s">
        <v>4748</v>
      </c>
      <c r="L578" t="s">
        <v>4749</v>
      </c>
      <c r="M578" t="s">
        <v>4750</v>
      </c>
      <c r="N578" t="s">
        <v>4751</v>
      </c>
      <c r="O578" t="s">
        <v>4752</v>
      </c>
      <c r="P578" t="s">
        <v>4753</v>
      </c>
      <c r="Q578" t="s">
        <v>4754</v>
      </c>
    </row>
    <row r="579" spans="1:17">
      <c r="A579" t="s">
        <v>4755</v>
      </c>
      <c r="B579" t="s">
        <v>4756</v>
      </c>
      <c r="C579" t="s">
        <v>2979</v>
      </c>
      <c r="E579" s="2">
        <v>2499</v>
      </c>
      <c r="F579" s="2">
        <v>2999</v>
      </c>
      <c r="G579" s="1">
        <v>0.17</v>
      </c>
      <c r="H579">
        <v>4.0999999999999996</v>
      </c>
      <c r="I579" s="4">
        <v>3156</v>
      </c>
      <c r="J579" t="s">
        <v>4757</v>
      </c>
      <c r="K579" t="s">
        <v>4758</v>
      </c>
      <c r="L579" t="s">
        <v>4759</v>
      </c>
      <c r="M579" t="s">
        <v>4760</v>
      </c>
      <c r="N579" t="s">
        <v>4761</v>
      </c>
      <c r="O579" t="s">
        <v>4762</v>
      </c>
      <c r="P579" t="s">
        <v>4763</v>
      </c>
      <c r="Q579" t="s">
        <v>4764</v>
      </c>
    </row>
    <row r="580" spans="1:17">
      <c r="A580" t="s">
        <v>4765</v>
      </c>
      <c r="B580" t="s">
        <v>4766</v>
      </c>
      <c r="C580" t="s">
        <v>4767</v>
      </c>
      <c r="E580">
        <v>89</v>
      </c>
      <c r="F580">
        <v>499</v>
      </c>
      <c r="G580" s="1">
        <v>0.82</v>
      </c>
      <c r="H580">
        <v>4.0999999999999996</v>
      </c>
      <c r="I580" s="4">
        <v>9340</v>
      </c>
      <c r="J580" t="s">
        <v>4768</v>
      </c>
      <c r="K580" t="s">
        <v>4769</v>
      </c>
      <c r="L580" t="s">
        <v>4770</v>
      </c>
      <c r="M580" t="s">
        <v>4771</v>
      </c>
      <c r="N580" t="s">
        <v>4772</v>
      </c>
      <c r="O580" t="s">
        <v>4773</v>
      </c>
      <c r="P580" t="s">
        <v>4774</v>
      </c>
      <c r="Q580" t="s">
        <v>4775</v>
      </c>
    </row>
    <row r="581" spans="1:17">
      <c r="A581" t="s">
        <v>4776</v>
      </c>
      <c r="B581" t="s">
        <v>4777</v>
      </c>
      <c r="C581" t="s">
        <v>2948</v>
      </c>
      <c r="E581" s="2">
        <v>2999</v>
      </c>
      <c r="F581" s="2">
        <v>11999</v>
      </c>
      <c r="G581" s="1">
        <v>0.75</v>
      </c>
      <c r="H581">
        <v>4.4000000000000004</v>
      </c>
      <c r="I581" s="4">
        <v>768</v>
      </c>
      <c r="J581" t="s">
        <v>4778</v>
      </c>
      <c r="K581" t="s">
        <v>4779</v>
      </c>
      <c r="L581" t="s">
        <v>4780</v>
      </c>
      <c r="M581" t="s">
        <v>4781</v>
      </c>
      <c r="N581" t="s">
        <v>4782</v>
      </c>
      <c r="O581" t="s">
        <v>13043</v>
      </c>
      <c r="P581" t="s">
        <v>4783</v>
      </c>
      <c r="Q581" t="s">
        <v>4784</v>
      </c>
    </row>
    <row r="582" spans="1:17">
      <c r="A582" t="s">
        <v>4785</v>
      </c>
      <c r="B582" t="s">
        <v>4786</v>
      </c>
      <c r="C582" t="s">
        <v>3495</v>
      </c>
      <c r="E582">
        <v>314</v>
      </c>
      <c r="F582" s="2">
        <v>1499</v>
      </c>
      <c r="G582" s="1">
        <v>0.79</v>
      </c>
      <c r="H582">
        <v>4.5</v>
      </c>
      <c r="I582" s="4">
        <v>28978</v>
      </c>
      <c r="J582" t="s">
        <v>4787</v>
      </c>
      <c r="K582" t="s">
        <v>3985</v>
      </c>
      <c r="L582" t="s">
        <v>3986</v>
      </c>
      <c r="M582" t="s">
        <v>3987</v>
      </c>
      <c r="N582" t="s">
        <v>3988</v>
      </c>
      <c r="O582" t="s">
        <v>3989</v>
      </c>
      <c r="P582" t="s">
        <v>4788</v>
      </c>
      <c r="Q582" t="s">
        <v>4789</v>
      </c>
    </row>
    <row r="583" spans="1:17">
      <c r="A583" t="s">
        <v>4790</v>
      </c>
      <c r="B583" t="s">
        <v>4791</v>
      </c>
      <c r="C583" t="s">
        <v>2990</v>
      </c>
      <c r="E583" s="2">
        <v>13999</v>
      </c>
      <c r="F583" s="2">
        <v>19499</v>
      </c>
      <c r="G583" s="1">
        <v>0.28000000000000003</v>
      </c>
      <c r="H583">
        <v>4.0999999999999996</v>
      </c>
      <c r="I583" s="4">
        <v>18998</v>
      </c>
      <c r="J583" t="s">
        <v>3463</v>
      </c>
      <c r="K583" t="s">
        <v>3209</v>
      </c>
      <c r="L583" t="s">
        <v>3210</v>
      </c>
      <c r="M583" t="s">
        <v>3211</v>
      </c>
      <c r="N583" t="s">
        <v>3212</v>
      </c>
      <c r="O583" t="s">
        <v>3213</v>
      </c>
      <c r="P583" t="s">
        <v>4792</v>
      </c>
      <c r="Q583" t="s">
        <v>4793</v>
      </c>
    </row>
    <row r="584" spans="1:17">
      <c r="A584" t="s">
        <v>4794</v>
      </c>
      <c r="B584" t="s">
        <v>4795</v>
      </c>
      <c r="C584" t="s">
        <v>3275</v>
      </c>
      <c r="E584">
        <v>139</v>
      </c>
      <c r="F584">
        <v>499</v>
      </c>
      <c r="G584" s="1">
        <v>0.72</v>
      </c>
      <c r="H584">
        <v>4.2</v>
      </c>
      <c r="I584" s="4">
        <v>4971</v>
      </c>
      <c r="J584" t="s">
        <v>4796</v>
      </c>
      <c r="K584" t="s">
        <v>4797</v>
      </c>
      <c r="L584" t="s">
        <v>4798</v>
      </c>
      <c r="M584" t="s">
        <v>4799</v>
      </c>
      <c r="N584" t="s">
        <v>4800</v>
      </c>
      <c r="O584" t="s">
        <v>4801</v>
      </c>
      <c r="P584" t="s">
        <v>4802</v>
      </c>
      <c r="Q584" t="s">
        <v>4803</v>
      </c>
    </row>
    <row r="585" spans="1:17">
      <c r="A585" t="s">
        <v>4804</v>
      </c>
      <c r="B585" t="s">
        <v>4805</v>
      </c>
      <c r="C585" t="s">
        <v>3867</v>
      </c>
      <c r="E585" s="2">
        <v>2599</v>
      </c>
      <c r="F585" s="2">
        <v>6999</v>
      </c>
      <c r="G585" s="1">
        <v>0.63</v>
      </c>
      <c r="H585">
        <v>4.5</v>
      </c>
      <c r="I585" s="4">
        <v>1526</v>
      </c>
      <c r="J585" t="s">
        <v>4806</v>
      </c>
      <c r="K585" t="s">
        <v>4807</v>
      </c>
      <c r="L585" t="s">
        <v>4808</v>
      </c>
      <c r="M585" t="s">
        <v>4809</v>
      </c>
      <c r="N585" t="s">
        <v>4810</v>
      </c>
      <c r="O585" t="s">
        <v>4811</v>
      </c>
      <c r="P585" t="s">
        <v>4812</v>
      </c>
      <c r="Q585" t="s">
        <v>4813</v>
      </c>
    </row>
    <row r="586" spans="1:17">
      <c r="A586" t="s">
        <v>4814</v>
      </c>
      <c r="B586" t="s">
        <v>4815</v>
      </c>
      <c r="C586" t="s">
        <v>3066</v>
      </c>
      <c r="E586">
        <v>365</v>
      </c>
      <c r="F586">
        <v>999</v>
      </c>
      <c r="G586" s="1">
        <v>0.63</v>
      </c>
      <c r="H586">
        <v>4.0999999999999996</v>
      </c>
      <c r="I586" s="4">
        <v>363711</v>
      </c>
      <c r="J586" t="s">
        <v>3468</v>
      </c>
      <c r="K586" t="s">
        <v>3119</v>
      </c>
      <c r="L586" t="s">
        <v>3120</v>
      </c>
      <c r="M586" t="s">
        <v>3121</v>
      </c>
      <c r="N586" t="s">
        <v>3122</v>
      </c>
      <c r="O586" t="s">
        <v>3123</v>
      </c>
      <c r="P586" t="s">
        <v>4816</v>
      </c>
      <c r="Q586" t="s">
        <v>4817</v>
      </c>
    </row>
    <row r="587" spans="1:17">
      <c r="A587" t="s">
        <v>4818</v>
      </c>
      <c r="B587" t="s">
        <v>4819</v>
      </c>
      <c r="C587" t="s">
        <v>3066</v>
      </c>
      <c r="E587" s="2">
        <v>1499</v>
      </c>
      <c r="F587" s="2">
        <v>4490</v>
      </c>
      <c r="G587" s="1">
        <v>0.67</v>
      </c>
      <c r="H587">
        <v>3.9</v>
      </c>
      <c r="I587" s="4">
        <v>136954</v>
      </c>
      <c r="J587" t="s">
        <v>4820</v>
      </c>
      <c r="K587" t="s">
        <v>4821</v>
      </c>
      <c r="L587" t="s">
        <v>4822</v>
      </c>
      <c r="M587" t="s">
        <v>4823</v>
      </c>
      <c r="N587" t="s">
        <v>4824</v>
      </c>
      <c r="O587" t="s">
        <v>4825</v>
      </c>
      <c r="P587" t="s">
        <v>4826</v>
      </c>
      <c r="Q587" t="s">
        <v>4827</v>
      </c>
    </row>
    <row r="588" spans="1:17">
      <c r="A588" t="s">
        <v>2957</v>
      </c>
      <c r="B588" t="s">
        <v>2958</v>
      </c>
      <c r="C588" t="s">
        <v>2948</v>
      </c>
      <c r="E588" s="2">
        <v>1998</v>
      </c>
      <c r="F588" s="2">
        <v>9999</v>
      </c>
      <c r="G588" s="1">
        <v>0.8</v>
      </c>
      <c r="H588">
        <v>4.3</v>
      </c>
      <c r="I588" s="4">
        <v>27709</v>
      </c>
      <c r="J588" t="s">
        <v>2959</v>
      </c>
      <c r="K588" t="s">
        <v>2960</v>
      </c>
      <c r="L588" t="s">
        <v>2961</v>
      </c>
      <c r="M588" t="s">
        <v>2962</v>
      </c>
      <c r="N588" t="s">
        <v>2963</v>
      </c>
      <c r="O588" t="s">
        <v>2964</v>
      </c>
      <c r="P588" t="s">
        <v>4828</v>
      </c>
      <c r="Q588" t="s">
        <v>4829</v>
      </c>
    </row>
    <row r="589" spans="1:17">
      <c r="A589" t="s">
        <v>2967</v>
      </c>
      <c r="B589" t="s">
        <v>2968</v>
      </c>
      <c r="C589" t="s">
        <v>2948</v>
      </c>
      <c r="E589" s="2">
        <v>1799</v>
      </c>
      <c r="F589" s="2">
        <v>7990</v>
      </c>
      <c r="G589" s="1">
        <v>0.77</v>
      </c>
      <c r="H589">
        <v>3.8</v>
      </c>
      <c r="I589" s="4">
        <v>17833</v>
      </c>
      <c r="J589" t="s">
        <v>2969</v>
      </c>
      <c r="K589" t="s">
        <v>2970</v>
      </c>
      <c r="L589" t="s">
        <v>2971</v>
      </c>
      <c r="M589" t="s">
        <v>2972</v>
      </c>
      <c r="N589" t="s">
        <v>2973</v>
      </c>
      <c r="O589" t="s">
        <v>2974</v>
      </c>
      <c r="P589" t="s">
        <v>4830</v>
      </c>
      <c r="Q589" t="s">
        <v>4831</v>
      </c>
    </row>
    <row r="590" spans="1:17">
      <c r="A590" t="s">
        <v>4832</v>
      </c>
      <c r="B590" t="s">
        <v>4833</v>
      </c>
      <c r="C590" t="s">
        <v>4834</v>
      </c>
      <c r="E590">
        <v>289</v>
      </c>
      <c r="F590">
        <v>650</v>
      </c>
      <c r="G590" s="1">
        <v>0.56000000000000005</v>
      </c>
      <c r="H590">
        <v>4.3</v>
      </c>
      <c r="I590" s="4">
        <v>253105</v>
      </c>
      <c r="J590" t="s">
        <v>4835</v>
      </c>
      <c r="K590" t="s">
        <v>4836</v>
      </c>
      <c r="L590" t="s">
        <v>4837</v>
      </c>
      <c r="M590" t="s">
        <v>4838</v>
      </c>
      <c r="N590" t="s">
        <v>4839</v>
      </c>
      <c r="O590" t="s">
        <v>4840</v>
      </c>
      <c r="P590" t="s">
        <v>4841</v>
      </c>
      <c r="Q590" t="s">
        <v>4842</v>
      </c>
    </row>
    <row r="591" spans="1:17">
      <c r="A591" t="s">
        <v>4843</v>
      </c>
      <c r="B591" t="s">
        <v>4844</v>
      </c>
      <c r="C591" t="s">
        <v>4845</v>
      </c>
      <c r="E591">
        <v>599</v>
      </c>
      <c r="F591">
        <v>895</v>
      </c>
      <c r="G591" s="1">
        <v>0.33</v>
      </c>
      <c r="H591">
        <v>4.4000000000000004</v>
      </c>
      <c r="I591" s="4">
        <v>61314</v>
      </c>
      <c r="J591" t="s">
        <v>4846</v>
      </c>
      <c r="K591" t="s">
        <v>4847</v>
      </c>
      <c r="L591" t="s">
        <v>4848</v>
      </c>
      <c r="M591" t="s">
        <v>4849</v>
      </c>
      <c r="N591" t="s">
        <v>4850</v>
      </c>
      <c r="O591" t="s">
        <v>4851</v>
      </c>
      <c r="P591" t="s">
        <v>4852</v>
      </c>
      <c r="Q591" t="s">
        <v>4853</v>
      </c>
    </row>
    <row r="592" spans="1:17">
      <c r="A592" t="s">
        <v>4854</v>
      </c>
      <c r="B592" t="s">
        <v>4855</v>
      </c>
      <c r="C592" t="s">
        <v>4856</v>
      </c>
      <c r="E592">
        <v>217</v>
      </c>
      <c r="F592">
        <v>237</v>
      </c>
      <c r="G592" s="1">
        <v>0.08</v>
      </c>
      <c r="H592">
        <v>3.8</v>
      </c>
      <c r="I592" s="4">
        <v>7354</v>
      </c>
      <c r="J592" t="s">
        <v>4857</v>
      </c>
      <c r="K592" t="s">
        <v>4858</v>
      </c>
      <c r="L592" t="s">
        <v>4859</v>
      </c>
      <c r="M592" t="s">
        <v>4860</v>
      </c>
      <c r="N592" t="s">
        <v>4861</v>
      </c>
      <c r="O592" t="s">
        <v>4862</v>
      </c>
      <c r="P592" t="s">
        <v>4863</v>
      </c>
      <c r="Q592" t="s">
        <v>4864</v>
      </c>
    </row>
    <row r="593" spans="1:17">
      <c r="A593" t="s">
        <v>4865</v>
      </c>
      <c r="B593" t="s">
        <v>4866</v>
      </c>
      <c r="C593" t="s">
        <v>3066</v>
      </c>
      <c r="E593" s="2">
        <v>1299</v>
      </c>
      <c r="F593" s="2">
        <v>2990</v>
      </c>
      <c r="G593" s="1">
        <v>0.56999999999999995</v>
      </c>
      <c r="H593">
        <v>3.8</v>
      </c>
      <c r="I593" s="4">
        <v>180998</v>
      </c>
      <c r="J593" t="s">
        <v>4867</v>
      </c>
      <c r="K593" t="s">
        <v>4868</v>
      </c>
      <c r="L593" t="s">
        <v>4869</v>
      </c>
      <c r="M593" t="s">
        <v>4870</v>
      </c>
      <c r="N593" t="s">
        <v>4871</v>
      </c>
      <c r="O593" t="s">
        <v>13044</v>
      </c>
      <c r="P593" t="s">
        <v>4872</v>
      </c>
      <c r="Q593" t="s">
        <v>4873</v>
      </c>
    </row>
    <row r="594" spans="1:17">
      <c r="A594" t="s">
        <v>4874</v>
      </c>
      <c r="B594" t="s">
        <v>4875</v>
      </c>
      <c r="C594" t="s">
        <v>4876</v>
      </c>
      <c r="E594">
        <v>263</v>
      </c>
      <c r="F594">
        <v>699</v>
      </c>
      <c r="G594" s="1">
        <v>0.62</v>
      </c>
      <c r="H594">
        <v>3.5</v>
      </c>
      <c r="I594" s="4">
        <v>690</v>
      </c>
      <c r="J594" t="s">
        <v>4877</v>
      </c>
      <c r="K594" t="s">
        <v>4878</v>
      </c>
      <c r="L594" t="s">
        <v>4879</v>
      </c>
      <c r="M594" t="s">
        <v>4880</v>
      </c>
      <c r="N594" t="s">
        <v>4881</v>
      </c>
      <c r="O594" t="s">
        <v>4882</v>
      </c>
      <c r="P594" t="s">
        <v>4883</v>
      </c>
      <c r="Q594" t="s">
        <v>4884</v>
      </c>
    </row>
    <row r="595" spans="1:17">
      <c r="A595" t="s">
        <v>3022</v>
      </c>
      <c r="B595" t="s">
        <v>3023</v>
      </c>
      <c r="C595" t="s">
        <v>3024</v>
      </c>
      <c r="E595">
        <v>569</v>
      </c>
      <c r="F595" s="2">
        <v>1000</v>
      </c>
      <c r="G595" s="1">
        <v>0.43</v>
      </c>
      <c r="H595">
        <v>4.4000000000000004</v>
      </c>
      <c r="I595" s="4">
        <v>67262</v>
      </c>
      <c r="J595" t="s">
        <v>3025</v>
      </c>
      <c r="K595" t="s">
        <v>3026</v>
      </c>
      <c r="L595" t="s">
        <v>3027</v>
      </c>
      <c r="M595" t="s">
        <v>3028</v>
      </c>
      <c r="N595" t="s">
        <v>3029</v>
      </c>
      <c r="O595" t="s">
        <v>3030</v>
      </c>
      <c r="P595" t="s">
        <v>4885</v>
      </c>
      <c r="Q595" t="s">
        <v>4886</v>
      </c>
    </row>
    <row r="596" spans="1:17">
      <c r="A596" t="s">
        <v>3033</v>
      </c>
      <c r="B596" t="s">
        <v>3034</v>
      </c>
      <c r="C596" t="s">
        <v>2948</v>
      </c>
      <c r="E596" s="2">
        <v>1999</v>
      </c>
      <c r="F596" s="2">
        <v>4999</v>
      </c>
      <c r="G596" s="1">
        <v>0.6</v>
      </c>
      <c r="H596">
        <v>4.0999999999999996</v>
      </c>
      <c r="I596" s="4">
        <v>10689</v>
      </c>
      <c r="J596" t="s">
        <v>3035</v>
      </c>
      <c r="K596" t="s">
        <v>3036</v>
      </c>
      <c r="L596" t="s">
        <v>3037</v>
      </c>
      <c r="M596" t="s">
        <v>3038</v>
      </c>
      <c r="N596" t="s">
        <v>3039</v>
      </c>
      <c r="O596" t="s">
        <v>3040</v>
      </c>
      <c r="P596" t="s">
        <v>4887</v>
      </c>
      <c r="Q596" t="s">
        <v>4888</v>
      </c>
    </row>
    <row r="597" spans="1:17">
      <c r="A597" t="s">
        <v>4889</v>
      </c>
      <c r="B597" t="s">
        <v>4890</v>
      </c>
      <c r="C597" t="s">
        <v>3066</v>
      </c>
      <c r="E597" s="2">
        <v>1399</v>
      </c>
      <c r="F597" s="2">
        <v>3990</v>
      </c>
      <c r="G597" s="1">
        <v>0.65</v>
      </c>
      <c r="H597">
        <v>4.0999999999999996</v>
      </c>
      <c r="I597" s="4">
        <v>141841</v>
      </c>
      <c r="J597" t="s">
        <v>4891</v>
      </c>
      <c r="K597" t="s">
        <v>4892</v>
      </c>
      <c r="L597" t="s">
        <v>4893</v>
      </c>
      <c r="M597" t="s">
        <v>4894</v>
      </c>
      <c r="N597" t="s">
        <v>4895</v>
      </c>
      <c r="O597" t="s">
        <v>4896</v>
      </c>
      <c r="P597" t="s">
        <v>4897</v>
      </c>
      <c r="Q597" t="s">
        <v>4898</v>
      </c>
    </row>
    <row r="598" spans="1:17">
      <c r="A598" t="s">
        <v>4899</v>
      </c>
      <c r="B598" t="s">
        <v>4900</v>
      </c>
      <c r="C598" t="s">
        <v>4901</v>
      </c>
      <c r="E598">
        <v>349</v>
      </c>
      <c r="F598" s="2">
        <v>1499</v>
      </c>
      <c r="G598" s="1">
        <v>0.77</v>
      </c>
      <c r="H598">
        <v>4.3</v>
      </c>
      <c r="I598" s="4">
        <v>24791</v>
      </c>
      <c r="J598" t="s">
        <v>4902</v>
      </c>
      <c r="K598" t="s">
        <v>4903</v>
      </c>
      <c r="L598" t="s">
        <v>4904</v>
      </c>
      <c r="M598" t="s">
        <v>4905</v>
      </c>
      <c r="N598" t="s">
        <v>4906</v>
      </c>
      <c r="O598" t="s">
        <v>4907</v>
      </c>
      <c r="P598" t="s">
        <v>4908</v>
      </c>
      <c r="Q598" t="s">
        <v>4909</v>
      </c>
    </row>
    <row r="599" spans="1:17">
      <c r="A599" t="s">
        <v>4910</v>
      </c>
      <c r="B599" t="s">
        <v>4911</v>
      </c>
      <c r="C599" t="s">
        <v>3066</v>
      </c>
      <c r="E599">
        <v>149</v>
      </c>
      <c r="F599">
        <v>399</v>
      </c>
      <c r="G599" s="1">
        <v>0.63</v>
      </c>
      <c r="H599">
        <v>3.5</v>
      </c>
      <c r="I599" s="4">
        <v>21764</v>
      </c>
      <c r="J599" t="s">
        <v>4912</v>
      </c>
      <c r="K599" t="s">
        <v>4913</v>
      </c>
      <c r="L599" t="s">
        <v>4914</v>
      </c>
      <c r="M599" t="s">
        <v>4915</v>
      </c>
      <c r="N599" t="s">
        <v>4916</v>
      </c>
      <c r="O599" t="s">
        <v>4917</v>
      </c>
      <c r="P599" t="s">
        <v>4918</v>
      </c>
      <c r="Q599" t="s">
        <v>4919</v>
      </c>
    </row>
    <row r="600" spans="1:17">
      <c r="A600" t="s">
        <v>3064</v>
      </c>
      <c r="B600" t="s">
        <v>3065</v>
      </c>
      <c r="C600" t="s">
        <v>3066</v>
      </c>
      <c r="E600">
        <v>599</v>
      </c>
      <c r="F600">
        <v>999</v>
      </c>
      <c r="G600" s="1">
        <v>0.4</v>
      </c>
      <c r="H600">
        <v>4.0999999999999996</v>
      </c>
      <c r="I600" s="4">
        <v>192587</v>
      </c>
      <c r="J600" t="s">
        <v>3067</v>
      </c>
      <c r="K600" t="s">
        <v>3068</v>
      </c>
      <c r="L600" t="s">
        <v>3069</v>
      </c>
      <c r="M600" t="s">
        <v>3070</v>
      </c>
      <c r="N600" t="s">
        <v>3071</v>
      </c>
      <c r="O600" t="s">
        <v>3072</v>
      </c>
      <c r="P600" t="s">
        <v>4920</v>
      </c>
      <c r="Q600" t="s">
        <v>4921</v>
      </c>
    </row>
    <row r="601" spans="1:17">
      <c r="A601" t="s">
        <v>4922</v>
      </c>
      <c r="B601" t="s">
        <v>4923</v>
      </c>
      <c r="C601" t="s">
        <v>4425</v>
      </c>
      <c r="E601" s="2">
        <v>1220</v>
      </c>
      <c r="F601" s="2">
        <v>3990</v>
      </c>
      <c r="G601" s="1">
        <v>0.69</v>
      </c>
      <c r="H601">
        <v>4.0999999999999996</v>
      </c>
      <c r="I601" s="4">
        <v>107151</v>
      </c>
      <c r="J601" t="s">
        <v>4924</v>
      </c>
      <c r="K601" t="s">
        <v>4925</v>
      </c>
      <c r="L601" t="s">
        <v>4926</v>
      </c>
      <c r="M601" t="s">
        <v>4927</v>
      </c>
      <c r="N601" t="s">
        <v>4928</v>
      </c>
      <c r="O601" t="s">
        <v>4929</v>
      </c>
      <c r="P601" t="s">
        <v>4930</v>
      </c>
      <c r="Q601" t="s">
        <v>4931</v>
      </c>
    </row>
    <row r="602" spans="1:17">
      <c r="A602" t="s">
        <v>3054</v>
      </c>
      <c r="B602" t="s">
        <v>3055</v>
      </c>
      <c r="C602" t="s">
        <v>2948</v>
      </c>
      <c r="E602" s="2">
        <v>1499</v>
      </c>
      <c r="F602" s="2">
        <v>6990</v>
      </c>
      <c r="G602" s="1">
        <v>0.79</v>
      </c>
      <c r="H602">
        <v>3.9</v>
      </c>
      <c r="I602" s="4">
        <v>21797</v>
      </c>
      <c r="J602" t="s">
        <v>3056</v>
      </c>
      <c r="K602" t="s">
        <v>4932</v>
      </c>
      <c r="L602" t="s">
        <v>4933</v>
      </c>
      <c r="M602" t="s">
        <v>4934</v>
      </c>
      <c r="N602" t="s">
        <v>4935</v>
      </c>
      <c r="O602" t="s">
        <v>4936</v>
      </c>
      <c r="P602" t="s">
        <v>4937</v>
      </c>
      <c r="Q602" t="s">
        <v>4938</v>
      </c>
    </row>
    <row r="603" spans="1:17">
      <c r="A603" t="s">
        <v>4939</v>
      </c>
      <c r="B603" t="s">
        <v>4940</v>
      </c>
      <c r="C603" t="s">
        <v>3066</v>
      </c>
      <c r="E603">
        <v>499</v>
      </c>
      <c r="F603">
        <v>999</v>
      </c>
      <c r="G603" s="1">
        <v>0.5</v>
      </c>
      <c r="H603">
        <v>3.9</v>
      </c>
      <c r="I603" s="4">
        <v>92995</v>
      </c>
      <c r="J603" t="s">
        <v>4941</v>
      </c>
      <c r="K603" t="s">
        <v>4942</v>
      </c>
      <c r="L603" t="s">
        <v>4943</v>
      </c>
      <c r="M603" t="s">
        <v>4944</v>
      </c>
      <c r="N603" t="s">
        <v>4945</v>
      </c>
      <c r="O603" t="s">
        <v>4946</v>
      </c>
      <c r="P603" t="s">
        <v>4947</v>
      </c>
      <c r="Q603" t="s">
        <v>4948</v>
      </c>
    </row>
    <row r="604" spans="1:17">
      <c r="A604" t="s">
        <v>4949</v>
      </c>
      <c r="B604" t="s">
        <v>4950</v>
      </c>
      <c r="C604" t="s">
        <v>3519</v>
      </c>
      <c r="E604">
        <v>99</v>
      </c>
      <c r="F604">
        <v>999</v>
      </c>
      <c r="G604" s="1">
        <v>0.9</v>
      </c>
      <c r="H604">
        <v>4.0999999999999996</v>
      </c>
      <c r="I604" s="4">
        <v>8751</v>
      </c>
      <c r="J604" t="s">
        <v>4612</v>
      </c>
      <c r="K604" t="s">
        <v>4951</v>
      </c>
      <c r="L604" t="s">
        <v>4952</v>
      </c>
      <c r="M604" t="s">
        <v>4953</v>
      </c>
      <c r="N604" t="s">
        <v>4954</v>
      </c>
      <c r="O604" t="s">
        <v>4955</v>
      </c>
      <c r="P604" t="s">
        <v>4956</v>
      </c>
      <c r="Q604" t="s">
        <v>4957</v>
      </c>
    </row>
    <row r="605" spans="1:17">
      <c r="A605" t="s">
        <v>3105</v>
      </c>
      <c r="B605" t="s">
        <v>3106</v>
      </c>
      <c r="C605" t="s">
        <v>3107</v>
      </c>
      <c r="E605">
        <v>349</v>
      </c>
      <c r="F605" s="2">
        <v>1299</v>
      </c>
      <c r="G605" s="1">
        <v>0.73</v>
      </c>
      <c r="H605">
        <v>4</v>
      </c>
      <c r="I605" s="4">
        <v>14283</v>
      </c>
      <c r="J605" t="s">
        <v>3108</v>
      </c>
      <c r="K605" t="s">
        <v>3109</v>
      </c>
      <c r="L605" t="s">
        <v>3110</v>
      </c>
      <c r="M605" t="s">
        <v>3111</v>
      </c>
      <c r="N605" t="s">
        <v>3112</v>
      </c>
      <c r="O605" t="s">
        <v>3113</v>
      </c>
      <c r="P605" t="s">
        <v>4958</v>
      </c>
      <c r="Q605" t="s">
        <v>4959</v>
      </c>
    </row>
    <row r="606" spans="1:17">
      <c r="A606" t="s">
        <v>4960</v>
      </c>
      <c r="B606" t="s">
        <v>4961</v>
      </c>
      <c r="C606" t="s">
        <v>4834</v>
      </c>
      <c r="E606">
        <v>475</v>
      </c>
      <c r="F606" s="2">
        <v>1500</v>
      </c>
      <c r="G606" s="1">
        <v>0.68</v>
      </c>
      <c r="H606">
        <v>4.2</v>
      </c>
      <c r="I606" s="4">
        <v>64273</v>
      </c>
      <c r="J606" t="s">
        <v>4962</v>
      </c>
      <c r="K606" t="s">
        <v>4963</v>
      </c>
      <c r="L606" t="s">
        <v>4964</v>
      </c>
      <c r="M606" t="s">
        <v>4965</v>
      </c>
      <c r="N606" t="s">
        <v>4966</v>
      </c>
      <c r="O606" t="s">
        <v>4967</v>
      </c>
      <c r="P606" t="s">
        <v>4968</v>
      </c>
      <c r="Q606" t="s">
        <v>4969</v>
      </c>
    </row>
    <row r="607" spans="1:17">
      <c r="A607" t="s">
        <v>4970</v>
      </c>
      <c r="B607" t="s">
        <v>4971</v>
      </c>
      <c r="C607" t="s">
        <v>4845</v>
      </c>
      <c r="E607">
        <v>269</v>
      </c>
      <c r="F607">
        <v>649</v>
      </c>
      <c r="G607" s="1">
        <v>0.59</v>
      </c>
      <c r="H607">
        <v>4.3</v>
      </c>
      <c r="I607" s="4">
        <v>54315</v>
      </c>
      <c r="J607" t="s">
        <v>4972</v>
      </c>
      <c r="K607" t="s">
        <v>4973</v>
      </c>
      <c r="L607" t="s">
        <v>4974</v>
      </c>
      <c r="M607" t="s">
        <v>4975</v>
      </c>
      <c r="N607" t="s">
        <v>4976</v>
      </c>
      <c r="O607" t="s">
        <v>4977</v>
      </c>
      <c r="P607" t="s">
        <v>4978</v>
      </c>
      <c r="Q607" t="s">
        <v>4979</v>
      </c>
    </row>
    <row r="608" spans="1:17">
      <c r="A608" t="s">
        <v>4980</v>
      </c>
      <c r="B608" t="s">
        <v>4981</v>
      </c>
      <c r="C608" t="s">
        <v>4845</v>
      </c>
      <c r="E608">
        <v>299</v>
      </c>
      <c r="F608">
        <v>599</v>
      </c>
      <c r="G608" s="1">
        <v>0.5</v>
      </c>
      <c r="H608">
        <v>4.0999999999999996</v>
      </c>
      <c r="I608" s="4">
        <v>1597</v>
      </c>
      <c r="J608" t="s">
        <v>4982</v>
      </c>
      <c r="K608" t="s">
        <v>4983</v>
      </c>
      <c r="L608" t="s">
        <v>4984</v>
      </c>
      <c r="M608" t="s">
        <v>4985</v>
      </c>
      <c r="N608" t="s">
        <v>4986</v>
      </c>
      <c r="O608" t="s">
        <v>4987</v>
      </c>
      <c r="P608" t="s">
        <v>4988</v>
      </c>
      <c r="Q608" t="s">
        <v>4989</v>
      </c>
    </row>
    <row r="609" spans="1:17">
      <c r="A609" t="s">
        <v>3171</v>
      </c>
      <c r="B609" t="s">
        <v>3172</v>
      </c>
      <c r="C609" t="s">
        <v>2948</v>
      </c>
      <c r="E609" s="2">
        <v>1599</v>
      </c>
      <c r="F609" s="2">
        <v>3999</v>
      </c>
      <c r="G609" s="1">
        <v>0.6</v>
      </c>
      <c r="H609">
        <v>4</v>
      </c>
      <c r="I609" s="4">
        <v>30254</v>
      </c>
      <c r="J609" t="s">
        <v>3173</v>
      </c>
      <c r="K609" t="s">
        <v>4724</v>
      </c>
      <c r="L609" t="s">
        <v>4725</v>
      </c>
      <c r="M609" t="s">
        <v>4726</v>
      </c>
      <c r="N609" t="s">
        <v>4727</v>
      </c>
      <c r="O609" t="s">
        <v>4728</v>
      </c>
      <c r="P609" t="s">
        <v>4990</v>
      </c>
      <c r="Q609" t="s">
        <v>4991</v>
      </c>
    </row>
    <row r="610" spans="1:17">
      <c r="A610" t="s">
        <v>3181</v>
      </c>
      <c r="B610" t="s">
        <v>3182</v>
      </c>
      <c r="C610" t="s">
        <v>2948</v>
      </c>
      <c r="E610" s="2">
        <v>1499</v>
      </c>
      <c r="F610" s="2">
        <v>7999</v>
      </c>
      <c r="G610" s="1">
        <v>0.81</v>
      </c>
      <c r="H610">
        <v>4.2</v>
      </c>
      <c r="I610" s="4">
        <v>22638</v>
      </c>
      <c r="J610" t="s">
        <v>3183</v>
      </c>
      <c r="K610" t="s">
        <v>3184</v>
      </c>
      <c r="L610" t="s">
        <v>3185</v>
      </c>
      <c r="M610" t="s">
        <v>3186</v>
      </c>
      <c r="N610" t="s">
        <v>3187</v>
      </c>
      <c r="O610" t="s">
        <v>3188</v>
      </c>
      <c r="P610" t="s">
        <v>4992</v>
      </c>
      <c r="Q610" t="s">
        <v>4993</v>
      </c>
    </row>
    <row r="611" spans="1:17">
      <c r="A611" t="s">
        <v>4994</v>
      </c>
      <c r="B611" t="s">
        <v>4995</v>
      </c>
      <c r="C611" t="s">
        <v>3066</v>
      </c>
      <c r="E611">
        <v>329</v>
      </c>
      <c r="F611">
        <v>999</v>
      </c>
      <c r="G611" s="1">
        <v>0.67</v>
      </c>
      <c r="H611">
        <v>3.9</v>
      </c>
      <c r="I611" s="4">
        <v>77027</v>
      </c>
      <c r="J611" t="s">
        <v>4996</v>
      </c>
      <c r="K611" t="s">
        <v>4997</v>
      </c>
      <c r="L611" t="s">
        <v>4998</v>
      </c>
      <c r="M611" t="s">
        <v>4999</v>
      </c>
      <c r="N611" t="s">
        <v>5000</v>
      </c>
      <c r="O611" t="s">
        <v>5001</v>
      </c>
      <c r="P611" t="s">
        <v>5002</v>
      </c>
      <c r="Q611" t="s">
        <v>5003</v>
      </c>
    </row>
    <row r="612" spans="1:17">
      <c r="A612" t="s">
        <v>5004</v>
      </c>
      <c r="B612" t="s">
        <v>5005</v>
      </c>
      <c r="C612" t="s">
        <v>5006</v>
      </c>
      <c r="E612">
        <v>549</v>
      </c>
      <c r="F612" s="2">
        <v>1799</v>
      </c>
      <c r="G612" s="1">
        <v>0.69</v>
      </c>
      <c r="H612">
        <v>4.3</v>
      </c>
      <c r="I612" s="4">
        <v>28829</v>
      </c>
      <c r="J612" t="s">
        <v>5007</v>
      </c>
      <c r="K612" t="s">
        <v>5008</v>
      </c>
      <c r="L612" t="s">
        <v>5009</v>
      </c>
      <c r="M612" t="s">
        <v>5010</v>
      </c>
      <c r="N612" t="s">
        <v>5011</v>
      </c>
      <c r="O612" t="s">
        <v>5012</v>
      </c>
      <c r="P612" t="s">
        <v>5013</v>
      </c>
      <c r="Q612" t="s">
        <v>5014</v>
      </c>
    </row>
    <row r="613" spans="1:17">
      <c r="A613" t="s">
        <v>3220</v>
      </c>
      <c r="B613" t="s">
        <v>3221</v>
      </c>
      <c r="C613" t="s">
        <v>2948</v>
      </c>
      <c r="E613" s="2">
        <v>2199</v>
      </c>
      <c r="F613" s="2">
        <v>9999</v>
      </c>
      <c r="G613" s="1">
        <v>0.78</v>
      </c>
      <c r="H613">
        <v>4.2</v>
      </c>
      <c r="I613" s="4">
        <v>29478</v>
      </c>
      <c r="J613" t="s">
        <v>3222</v>
      </c>
      <c r="K613" t="s">
        <v>5015</v>
      </c>
      <c r="L613" t="s">
        <v>5016</v>
      </c>
      <c r="M613" t="s">
        <v>5017</v>
      </c>
      <c r="N613" t="s">
        <v>5018</v>
      </c>
      <c r="O613" t="s">
        <v>5019</v>
      </c>
      <c r="P613" t="s">
        <v>5020</v>
      </c>
      <c r="Q613" t="s">
        <v>5021</v>
      </c>
    </row>
    <row r="614" spans="1:17">
      <c r="A614" t="s">
        <v>5022</v>
      </c>
      <c r="B614" t="s">
        <v>5023</v>
      </c>
      <c r="C614" t="s">
        <v>4845</v>
      </c>
      <c r="E614">
        <v>299</v>
      </c>
      <c r="F614">
        <v>650</v>
      </c>
      <c r="G614" s="1">
        <v>0.54</v>
      </c>
      <c r="H614">
        <v>4.5</v>
      </c>
      <c r="I614" s="4">
        <v>33176</v>
      </c>
      <c r="J614" t="s">
        <v>5024</v>
      </c>
      <c r="K614" t="s">
        <v>5025</v>
      </c>
      <c r="L614" t="s">
        <v>5026</v>
      </c>
      <c r="M614" t="s">
        <v>5027</v>
      </c>
      <c r="N614" t="s">
        <v>5028</v>
      </c>
      <c r="O614" t="s">
        <v>5029</v>
      </c>
      <c r="P614" t="s">
        <v>5030</v>
      </c>
      <c r="Q614" t="s">
        <v>5031</v>
      </c>
    </row>
    <row r="615" spans="1:17">
      <c r="A615" t="s">
        <v>5032</v>
      </c>
      <c r="B615" t="s">
        <v>5033</v>
      </c>
      <c r="C615" t="s">
        <v>5034</v>
      </c>
      <c r="E615">
        <v>798</v>
      </c>
      <c r="F615" s="2">
        <v>1995</v>
      </c>
      <c r="G615" s="1">
        <v>0.6</v>
      </c>
      <c r="H615">
        <v>4</v>
      </c>
      <c r="I615" s="4">
        <v>68664</v>
      </c>
      <c r="J615" t="s">
        <v>5035</v>
      </c>
      <c r="K615" t="s">
        <v>5036</v>
      </c>
      <c r="L615" t="s">
        <v>5037</v>
      </c>
      <c r="M615" t="s">
        <v>5038</v>
      </c>
      <c r="N615" t="s">
        <v>5039</v>
      </c>
      <c r="O615" t="s">
        <v>5040</v>
      </c>
      <c r="P615" t="s">
        <v>5041</v>
      </c>
      <c r="Q615" t="s">
        <v>5042</v>
      </c>
    </row>
    <row r="616" spans="1:17">
      <c r="A616" t="s">
        <v>16</v>
      </c>
      <c r="B616" t="s">
        <v>17</v>
      </c>
      <c r="C616" t="s">
        <v>18</v>
      </c>
      <c r="E616">
        <v>399</v>
      </c>
      <c r="F616" s="2">
        <v>1099</v>
      </c>
      <c r="G616" s="1">
        <v>0.64</v>
      </c>
      <c r="H616">
        <v>4.2</v>
      </c>
      <c r="I616" s="4">
        <v>24269</v>
      </c>
      <c r="J616" t="s">
        <v>19</v>
      </c>
      <c r="K616" t="s">
        <v>20</v>
      </c>
      <c r="L616" t="s">
        <v>21</v>
      </c>
      <c r="M616" t="s">
        <v>22</v>
      </c>
      <c r="N616" t="s">
        <v>23</v>
      </c>
      <c r="O616" t="s">
        <v>759</v>
      </c>
      <c r="P616" t="s">
        <v>5043</v>
      </c>
      <c r="Q616" t="s">
        <v>5044</v>
      </c>
    </row>
    <row r="617" spans="1:17">
      <c r="A617" t="s">
        <v>5045</v>
      </c>
      <c r="B617" t="s">
        <v>5046</v>
      </c>
      <c r="C617" t="s">
        <v>5047</v>
      </c>
      <c r="E617">
        <v>266</v>
      </c>
      <c r="F617">
        <v>315</v>
      </c>
      <c r="G617" s="1">
        <v>0.16</v>
      </c>
      <c r="H617">
        <v>4.5</v>
      </c>
      <c r="I617" s="4">
        <v>28030</v>
      </c>
      <c r="J617" t="s">
        <v>5048</v>
      </c>
      <c r="K617" t="s">
        <v>5049</v>
      </c>
      <c r="L617" t="s">
        <v>5050</v>
      </c>
      <c r="M617" t="s">
        <v>5051</v>
      </c>
      <c r="N617" t="s">
        <v>5052</v>
      </c>
      <c r="O617" t="s">
        <v>5053</v>
      </c>
      <c r="P617" t="s">
        <v>5054</v>
      </c>
      <c r="Q617" t="s">
        <v>5055</v>
      </c>
    </row>
    <row r="618" spans="1:17">
      <c r="A618" t="s">
        <v>5056</v>
      </c>
      <c r="B618" t="s">
        <v>5057</v>
      </c>
      <c r="C618" t="s">
        <v>5058</v>
      </c>
      <c r="E618">
        <v>50</v>
      </c>
      <c r="F618">
        <v>50</v>
      </c>
      <c r="G618" s="1">
        <v>0</v>
      </c>
      <c r="H618">
        <v>4.3</v>
      </c>
      <c r="I618" s="4">
        <v>5792</v>
      </c>
      <c r="J618" t="s">
        <v>5059</v>
      </c>
      <c r="K618" t="s">
        <v>5060</v>
      </c>
      <c r="L618" t="s">
        <v>5061</v>
      </c>
      <c r="M618" t="s">
        <v>5062</v>
      </c>
      <c r="N618" t="s">
        <v>5063</v>
      </c>
      <c r="O618" t="s">
        <v>5064</v>
      </c>
      <c r="P618" t="s">
        <v>5065</v>
      </c>
      <c r="Q618" t="s">
        <v>5066</v>
      </c>
    </row>
    <row r="619" spans="1:17">
      <c r="A619" t="s">
        <v>5067</v>
      </c>
      <c r="B619" t="s">
        <v>5068</v>
      </c>
      <c r="C619" t="s">
        <v>5069</v>
      </c>
      <c r="E619">
        <v>130</v>
      </c>
      <c r="F619">
        <v>165</v>
      </c>
      <c r="G619" s="1">
        <v>0.21</v>
      </c>
      <c r="H619">
        <v>3.9</v>
      </c>
      <c r="I619" s="4">
        <v>14778</v>
      </c>
      <c r="J619" t="s">
        <v>5070</v>
      </c>
      <c r="K619" t="s">
        <v>5071</v>
      </c>
      <c r="L619" t="s">
        <v>5072</v>
      </c>
      <c r="M619" t="s">
        <v>5073</v>
      </c>
      <c r="N619" t="s">
        <v>5074</v>
      </c>
      <c r="O619" t="s">
        <v>5075</v>
      </c>
      <c r="P619" t="s">
        <v>5076</v>
      </c>
      <c r="Q619" t="s">
        <v>5077</v>
      </c>
    </row>
    <row r="620" spans="1:17">
      <c r="A620" t="s">
        <v>5078</v>
      </c>
      <c r="B620" t="s">
        <v>5079</v>
      </c>
      <c r="C620" t="s">
        <v>3066</v>
      </c>
      <c r="E620">
        <v>449</v>
      </c>
      <c r="F620" s="2">
        <v>1290</v>
      </c>
      <c r="G620" s="1">
        <v>0.65</v>
      </c>
      <c r="H620">
        <v>4.0999999999999996</v>
      </c>
      <c r="I620" s="4">
        <v>91770</v>
      </c>
      <c r="J620" t="s">
        <v>5080</v>
      </c>
      <c r="K620" t="s">
        <v>5081</v>
      </c>
      <c r="L620" t="s">
        <v>5082</v>
      </c>
      <c r="M620" t="s">
        <v>5083</v>
      </c>
      <c r="N620" t="s">
        <v>5084</v>
      </c>
      <c r="O620" t="s">
        <v>5085</v>
      </c>
      <c r="P620" t="s">
        <v>5086</v>
      </c>
      <c r="Q620" t="s">
        <v>5087</v>
      </c>
    </row>
    <row r="621" spans="1:17">
      <c r="A621" t="s">
        <v>3280</v>
      </c>
      <c r="B621" t="s">
        <v>3281</v>
      </c>
      <c r="C621" t="s">
        <v>2948</v>
      </c>
      <c r="E621" s="2">
        <v>3999</v>
      </c>
      <c r="F621" s="2">
        <v>16999</v>
      </c>
      <c r="G621" s="1">
        <v>0.76</v>
      </c>
      <c r="H621">
        <v>4.3</v>
      </c>
      <c r="I621" s="4">
        <v>17162</v>
      </c>
      <c r="J621" t="s">
        <v>3282</v>
      </c>
      <c r="K621" t="s">
        <v>3283</v>
      </c>
      <c r="L621" t="s">
        <v>3284</v>
      </c>
      <c r="M621" t="s">
        <v>3285</v>
      </c>
      <c r="N621" t="s">
        <v>3286</v>
      </c>
      <c r="O621" t="s">
        <v>3287</v>
      </c>
      <c r="P621" t="s">
        <v>5088</v>
      </c>
      <c r="Q621" t="s">
        <v>5089</v>
      </c>
    </row>
    <row r="622" spans="1:17">
      <c r="A622" t="s">
        <v>5090</v>
      </c>
      <c r="B622" t="s">
        <v>5091</v>
      </c>
      <c r="C622" t="s">
        <v>3066</v>
      </c>
      <c r="E622">
        <v>399</v>
      </c>
      <c r="F622" s="2">
        <v>1290</v>
      </c>
      <c r="G622" s="1">
        <v>0.69</v>
      </c>
      <c r="H622">
        <v>4.2</v>
      </c>
      <c r="I622" s="4">
        <v>206</v>
      </c>
      <c r="J622" t="s">
        <v>5092</v>
      </c>
      <c r="K622" t="s">
        <v>5093</v>
      </c>
      <c r="L622" t="s">
        <v>5094</v>
      </c>
      <c r="M622" t="s">
        <v>5095</v>
      </c>
      <c r="N622" t="s">
        <v>5096</v>
      </c>
      <c r="O622" t="s">
        <v>5097</v>
      </c>
      <c r="P622" t="s">
        <v>5098</v>
      </c>
      <c r="Q622" t="s">
        <v>5099</v>
      </c>
    </row>
    <row r="623" spans="1:17">
      <c r="A623" t="s">
        <v>5100</v>
      </c>
      <c r="B623" t="s">
        <v>5101</v>
      </c>
      <c r="C623" t="s">
        <v>5102</v>
      </c>
      <c r="E623" s="2">
        <v>1399</v>
      </c>
      <c r="F623" s="2">
        <v>2498</v>
      </c>
      <c r="G623" s="1">
        <v>0.44</v>
      </c>
      <c r="H623">
        <v>4.2</v>
      </c>
      <c r="I623" s="4">
        <v>33717</v>
      </c>
      <c r="J623" t="s">
        <v>5103</v>
      </c>
      <c r="K623" t="s">
        <v>5104</v>
      </c>
      <c r="L623" t="s">
        <v>5105</v>
      </c>
      <c r="M623" t="s">
        <v>5106</v>
      </c>
      <c r="N623" t="s">
        <v>5107</v>
      </c>
      <c r="O623" t="s">
        <v>5108</v>
      </c>
      <c r="P623" t="s">
        <v>5109</v>
      </c>
      <c r="Q623" t="s">
        <v>5110</v>
      </c>
    </row>
    <row r="624" spans="1:17">
      <c r="A624" t="s">
        <v>27</v>
      </c>
      <c r="B624" t="s">
        <v>28</v>
      </c>
      <c r="C624" t="s">
        <v>18</v>
      </c>
      <c r="E624">
        <v>199</v>
      </c>
      <c r="F624">
        <v>349</v>
      </c>
      <c r="G624" s="1">
        <v>0.43</v>
      </c>
      <c r="H624">
        <v>4</v>
      </c>
      <c r="I624" s="4">
        <v>43994</v>
      </c>
      <c r="J624" t="s">
        <v>29</v>
      </c>
      <c r="K624" t="s">
        <v>30</v>
      </c>
      <c r="L624" t="s">
        <v>31</v>
      </c>
      <c r="M624" t="s">
        <v>32</v>
      </c>
      <c r="N624" t="s">
        <v>33</v>
      </c>
      <c r="O624" t="s">
        <v>34</v>
      </c>
      <c r="P624" t="s">
        <v>35</v>
      </c>
      <c r="Q624" t="s">
        <v>5111</v>
      </c>
    </row>
    <row r="625" spans="1:17">
      <c r="A625" t="s">
        <v>37</v>
      </c>
      <c r="B625" t="s">
        <v>38</v>
      </c>
      <c r="C625" t="s">
        <v>18</v>
      </c>
      <c r="E625">
        <v>199</v>
      </c>
      <c r="F625">
        <v>999</v>
      </c>
      <c r="G625" s="1">
        <v>0.8</v>
      </c>
      <c r="H625">
        <v>3.9</v>
      </c>
      <c r="I625" s="4">
        <v>7928</v>
      </c>
      <c r="J625" t="s">
        <v>39</v>
      </c>
      <c r="K625" t="s">
        <v>40</v>
      </c>
      <c r="L625" t="s">
        <v>41</v>
      </c>
      <c r="M625" t="s">
        <v>42</v>
      </c>
      <c r="N625" t="s">
        <v>43</v>
      </c>
      <c r="O625" t="s">
        <v>44</v>
      </c>
      <c r="P625" t="s">
        <v>45</v>
      </c>
      <c r="Q625" t="s">
        <v>5112</v>
      </c>
    </row>
    <row r="626" spans="1:17">
      <c r="A626" t="s">
        <v>3290</v>
      </c>
      <c r="B626" t="s">
        <v>3291</v>
      </c>
      <c r="C626" t="s">
        <v>2948</v>
      </c>
      <c r="E626" s="2">
        <v>2998</v>
      </c>
      <c r="F626" s="2">
        <v>5999</v>
      </c>
      <c r="G626" s="1">
        <v>0.5</v>
      </c>
      <c r="H626">
        <v>4.0999999999999996</v>
      </c>
      <c r="I626" s="4">
        <v>5179</v>
      </c>
      <c r="J626" t="s">
        <v>3292</v>
      </c>
      <c r="K626" t="s">
        <v>5113</v>
      </c>
      <c r="L626" t="s">
        <v>5114</v>
      </c>
      <c r="M626" t="s">
        <v>5115</v>
      </c>
      <c r="N626" t="s">
        <v>5116</v>
      </c>
      <c r="O626" t="s">
        <v>5117</v>
      </c>
      <c r="P626" t="s">
        <v>5118</v>
      </c>
      <c r="Q626" t="s">
        <v>5119</v>
      </c>
    </row>
    <row r="627" spans="1:17">
      <c r="A627" t="s">
        <v>5120</v>
      </c>
      <c r="B627" t="s">
        <v>5121</v>
      </c>
      <c r="C627" t="s">
        <v>5122</v>
      </c>
      <c r="E627" s="2">
        <v>4098</v>
      </c>
      <c r="F627" s="2">
        <v>4999</v>
      </c>
      <c r="G627" s="1">
        <v>0.18</v>
      </c>
      <c r="H627">
        <v>4.5</v>
      </c>
      <c r="I627" s="4">
        <v>50810</v>
      </c>
      <c r="J627" t="s">
        <v>5123</v>
      </c>
      <c r="K627" t="s">
        <v>5124</v>
      </c>
      <c r="L627" t="s">
        <v>5125</v>
      </c>
      <c r="M627" t="s">
        <v>5126</v>
      </c>
      <c r="N627" t="s">
        <v>5127</v>
      </c>
      <c r="O627" t="s">
        <v>5128</v>
      </c>
      <c r="P627" t="s">
        <v>5129</v>
      </c>
      <c r="Q627" t="s">
        <v>5130</v>
      </c>
    </row>
    <row r="628" spans="1:17">
      <c r="A628" t="s">
        <v>5131</v>
      </c>
      <c r="B628" t="s">
        <v>5132</v>
      </c>
      <c r="C628" t="s">
        <v>5133</v>
      </c>
      <c r="E628">
        <v>499</v>
      </c>
      <c r="F628" s="2">
        <v>1999</v>
      </c>
      <c r="G628" s="1">
        <v>0.75</v>
      </c>
      <c r="H628">
        <v>3.7</v>
      </c>
      <c r="I628" s="4">
        <v>3369</v>
      </c>
      <c r="J628" t="s">
        <v>5134</v>
      </c>
      <c r="K628" t="s">
        <v>5135</v>
      </c>
      <c r="L628" t="s">
        <v>5136</v>
      </c>
      <c r="M628" t="s">
        <v>5137</v>
      </c>
      <c r="N628" t="s">
        <v>5138</v>
      </c>
      <c r="O628" t="s">
        <v>5139</v>
      </c>
      <c r="P628" t="s">
        <v>5140</v>
      </c>
      <c r="Q628" t="s">
        <v>5141</v>
      </c>
    </row>
    <row r="629" spans="1:17">
      <c r="A629" t="s">
        <v>5142</v>
      </c>
      <c r="B629" t="s">
        <v>5143</v>
      </c>
      <c r="C629" t="s">
        <v>4845</v>
      </c>
      <c r="E629">
        <v>299</v>
      </c>
      <c r="F629">
        <v>449</v>
      </c>
      <c r="G629" s="1">
        <v>0.33</v>
      </c>
      <c r="H629">
        <v>3.5</v>
      </c>
      <c r="I629" s="4">
        <v>11827</v>
      </c>
      <c r="J629" t="s">
        <v>5144</v>
      </c>
      <c r="K629" t="s">
        <v>5145</v>
      </c>
      <c r="L629" t="s">
        <v>5146</v>
      </c>
      <c r="M629" t="s">
        <v>5147</v>
      </c>
      <c r="N629" t="s">
        <v>5148</v>
      </c>
      <c r="O629" t="s">
        <v>5149</v>
      </c>
      <c r="P629" t="s">
        <v>5150</v>
      </c>
      <c r="Q629" t="s">
        <v>5151</v>
      </c>
    </row>
    <row r="630" spans="1:17">
      <c r="A630" t="s">
        <v>47</v>
      </c>
      <c r="B630" t="s">
        <v>48</v>
      </c>
      <c r="C630" t="s">
        <v>18</v>
      </c>
      <c r="E630">
        <v>329</v>
      </c>
      <c r="F630">
        <v>699</v>
      </c>
      <c r="G630" s="1">
        <v>0.53</v>
      </c>
      <c r="H630">
        <v>4.2</v>
      </c>
      <c r="I630" s="4">
        <v>94364</v>
      </c>
      <c r="J630" t="s">
        <v>49</v>
      </c>
      <c r="K630" t="s">
        <v>50</v>
      </c>
      <c r="L630" t="s">
        <v>51</v>
      </c>
      <c r="M630" t="s">
        <v>52</v>
      </c>
      <c r="N630" t="s">
        <v>53</v>
      </c>
      <c r="O630" t="s">
        <v>54</v>
      </c>
      <c r="P630" t="s">
        <v>5152</v>
      </c>
      <c r="Q630" t="s">
        <v>5153</v>
      </c>
    </row>
    <row r="631" spans="1:17">
      <c r="A631" t="s">
        <v>5154</v>
      </c>
      <c r="B631" t="s">
        <v>5155</v>
      </c>
      <c r="C631" t="s">
        <v>5102</v>
      </c>
      <c r="E631">
        <v>699</v>
      </c>
      <c r="F631">
        <v>999</v>
      </c>
      <c r="G631" s="1">
        <v>0.3</v>
      </c>
      <c r="H631">
        <v>3.5</v>
      </c>
      <c r="I631" s="4">
        <v>15295</v>
      </c>
      <c r="J631" t="s">
        <v>5156</v>
      </c>
      <c r="K631" t="s">
        <v>5157</v>
      </c>
      <c r="L631" t="s">
        <v>5158</v>
      </c>
      <c r="M631" t="s">
        <v>5159</v>
      </c>
      <c r="N631" t="s">
        <v>5160</v>
      </c>
      <c r="O631" t="s">
        <v>5161</v>
      </c>
      <c r="P631" t="s">
        <v>5162</v>
      </c>
      <c r="Q631" t="s">
        <v>5163</v>
      </c>
    </row>
    <row r="632" spans="1:17">
      <c r="A632" t="s">
        <v>5164</v>
      </c>
      <c r="B632" t="s">
        <v>5165</v>
      </c>
      <c r="C632" t="s">
        <v>5166</v>
      </c>
      <c r="E632">
        <v>799</v>
      </c>
      <c r="F632" s="2">
        <v>3990</v>
      </c>
      <c r="G632" s="1">
        <v>0.8</v>
      </c>
      <c r="H632">
        <v>4.3</v>
      </c>
      <c r="I632" s="4">
        <v>27139</v>
      </c>
      <c r="J632" t="s">
        <v>5167</v>
      </c>
      <c r="K632" t="s">
        <v>5168</v>
      </c>
      <c r="L632" t="s">
        <v>5169</v>
      </c>
      <c r="M632" t="s">
        <v>5170</v>
      </c>
      <c r="N632" t="s">
        <v>5171</v>
      </c>
      <c r="O632" t="s">
        <v>5172</v>
      </c>
      <c r="P632" t="s">
        <v>5173</v>
      </c>
      <c r="Q632" t="s">
        <v>5174</v>
      </c>
    </row>
    <row r="633" spans="1:17">
      <c r="A633" t="s">
        <v>5175</v>
      </c>
      <c r="B633" t="s">
        <v>5176</v>
      </c>
      <c r="C633" t="s">
        <v>3066</v>
      </c>
      <c r="E633" s="2">
        <v>1399</v>
      </c>
      <c r="F633" s="2">
        <v>5499</v>
      </c>
      <c r="G633" s="1">
        <v>0.75</v>
      </c>
      <c r="H633">
        <v>3.9</v>
      </c>
      <c r="I633" s="4">
        <v>9504</v>
      </c>
      <c r="J633" t="s">
        <v>5177</v>
      </c>
      <c r="K633" t="s">
        <v>5178</v>
      </c>
      <c r="L633" t="s">
        <v>5179</v>
      </c>
      <c r="M633" t="s">
        <v>5180</v>
      </c>
      <c r="N633" t="s">
        <v>5181</v>
      </c>
      <c r="O633" t="s">
        <v>5182</v>
      </c>
      <c r="P633" t="s">
        <v>5183</v>
      </c>
      <c r="Q633" t="s">
        <v>5184</v>
      </c>
    </row>
    <row r="634" spans="1:17">
      <c r="A634" t="s">
        <v>57</v>
      </c>
      <c r="B634" t="s">
        <v>58</v>
      </c>
      <c r="C634" t="s">
        <v>18</v>
      </c>
      <c r="E634">
        <v>154</v>
      </c>
      <c r="F634">
        <v>399</v>
      </c>
      <c r="G634" s="1">
        <v>0.61</v>
      </c>
      <c r="H634">
        <v>4.2</v>
      </c>
      <c r="I634" s="4">
        <v>16905</v>
      </c>
      <c r="J634" t="s">
        <v>59</v>
      </c>
      <c r="K634" t="s">
        <v>60</v>
      </c>
      <c r="L634" t="s">
        <v>61</v>
      </c>
      <c r="M634" t="s">
        <v>62</v>
      </c>
      <c r="N634" t="s">
        <v>63</v>
      </c>
      <c r="O634" t="s">
        <v>13023</v>
      </c>
      <c r="P634" t="s">
        <v>5185</v>
      </c>
      <c r="Q634" t="s">
        <v>5186</v>
      </c>
    </row>
    <row r="635" spans="1:17">
      <c r="A635" t="s">
        <v>5187</v>
      </c>
      <c r="B635" t="s">
        <v>5188</v>
      </c>
      <c r="C635" t="s">
        <v>4834</v>
      </c>
      <c r="E635">
        <v>519</v>
      </c>
      <c r="F635" s="2">
        <v>1350</v>
      </c>
      <c r="G635" s="1">
        <v>0.62</v>
      </c>
      <c r="H635">
        <v>4.3</v>
      </c>
      <c r="I635" s="4">
        <v>30058</v>
      </c>
      <c r="J635" t="s">
        <v>5189</v>
      </c>
      <c r="K635" t="s">
        <v>5190</v>
      </c>
      <c r="L635" t="s">
        <v>5191</v>
      </c>
      <c r="M635" t="s">
        <v>5192</v>
      </c>
      <c r="N635" t="s">
        <v>5193</v>
      </c>
      <c r="O635" t="s">
        <v>5194</v>
      </c>
      <c r="P635" t="s">
        <v>5195</v>
      </c>
      <c r="Q635" t="s">
        <v>5196</v>
      </c>
    </row>
    <row r="636" spans="1:17">
      <c r="A636" t="s">
        <v>3421</v>
      </c>
      <c r="B636" t="s">
        <v>3422</v>
      </c>
      <c r="C636" t="s">
        <v>2948</v>
      </c>
      <c r="E636" s="2">
        <v>2299</v>
      </c>
      <c r="F636" s="2">
        <v>7990</v>
      </c>
      <c r="G636" s="1">
        <v>0.71</v>
      </c>
      <c r="H636">
        <v>4.2</v>
      </c>
      <c r="I636" s="4">
        <v>69619</v>
      </c>
      <c r="J636" t="s">
        <v>3423</v>
      </c>
      <c r="K636" t="s">
        <v>3424</v>
      </c>
      <c r="L636" t="s">
        <v>3425</v>
      </c>
      <c r="M636" t="s">
        <v>3426</v>
      </c>
      <c r="N636" t="s">
        <v>3427</v>
      </c>
      <c r="O636" t="s">
        <v>3428</v>
      </c>
      <c r="P636" t="s">
        <v>5197</v>
      </c>
      <c r="Q636" t="s">
        <v>5198</v>
      </c>
    </row>
    <row r="637" spans="1:17">
      <c r="A637" t="s">
        <v>3431</v>
      </c>
      <c r="B637" t="s">
        <v>3432</v>
      </c>
      <c r="C637" t="s">
        <v>3433</v>
      </c>
      <c r="E637">
        <v>399</v>
      </c>
      <c r="F637" s="2">
        <v>1999</v>
      </c>
      <c r="G637" s="1">
        <v>0.8</v>
      </c>
      <c r="H637">
        <v>4</v>
      </c>
      <c r="I637" s="4">
        <v>3382</v>
      </c>
      <c r="J637" t="s">
        <v>3434</v>
      </c>
      <c r="K637" t="s">
        <v>3435</v>
      </c>
      <c r="L637" t="s">
        <v>3436</v>
      </c>
      <c r="M637" t="s">
        <v>3437</v>
      </c>
      <c r="N637" t="s">
        <v>3438</v>
      </c>
      <c r="O637" t="s">
        <v>13037</v>
      </c>
      <c r="P637" t="s">
        <v>5199</v>
      </c>
      <c r="Q637" t="s">
        <v>5200</v>
      </c>
    </row>
    <row r="638" spans="1:17">
      <c r="A638" t="s">
        <v>5201</v>
      </c>
      <c r="B638" t="s">
        <v>5202</v>
      </c>
      <c r="C638" t="s">
        <v>3066</v>
      </c>
      <c r="E638" s="2">
        <v>1499</v>
      </c>
      <c r="F638" s="2">
        <v>3990</v>
      </c>
      <c r="G638" s="1">
        <v>0.62</v>
      </c>
      <c r="H638">
        <v>4.0999999999999996</v>
      </c>
      <c r="I638" s="4">
        <v>109864</v>
      </c>
      <c r="J638" t="s">
        <v>5203</v>
      </c>
      <c r="K638" t="s">
        <v>5204</v>
      </c>
      <c r="L638" t="s">
        <v>5205</v>
      </c>
      <c r="M638" t="s">
        <v>5206</v>
      </c>
      <c r="N638" t="s">
        <v>5207</v>
      </c>
      <c r="O638" t="s">
        <v>5208</v>
      </c>
      <c r="P638" t="s">
        <v>5209</v>
      </c>
      <c r="Q638" t="s">
        <v>5210</v>
      </c>
    </row>
    <row r="639" spans="1:17">
      <c r="A639" t="s">
        <v>5211</v>
      </c>
      <c r="B639" t="s">
        <v>5212</v>
      </c>
      <c r="C639" t="s">
        <v>5213</v>
      </c>
      <c r="E639" s="2">
        <v>1295</v>
      </c>
      <c r="F639" s="2">
        <v>1295</v>
      </c>
      <c r="G639" s="1">
        <v>0</v>
      </c>
      <c r="H639">
        <v>4.5</v>
      </c>
      <c r="I639" s="4">
        <v>5760</v>
      </c>
      <c r="J639" t="s">
        <v>5214</v>
      </c>
      <c r="K639" t="s">
        <v>5215</v>
      </c>
      <c r="L639" t="s">
        <v>5216</v>
      </c>
      <c r="M639" t="s">
        <v>5217</v>
      </c>
      <c r="N639" t="s">
        <v>5218</v>
      </c>
      <c r="O639" t="s">
        <v>13045</v>
      </c>
      <c r="P639" t="s">
        <v>5219</v>
      </c>
      <c r="Q639" t="s">
        <v>5220</v>
      </c>
    </row>
    <row r="640" spans="1:17">
      <c r="A640" t="s">
        <v>5221</v>
      </c>
      <c r="B640" t="s">
        <v>5222</v>
      </c>
      <c r="C640" t="s">
        <v>5223</v>
      </c>
      <c r="E640" s="2">
        <v>1889</v>
      </c>
      <c r="F640" s="2">
        <v>5499</v>
      </c>
      <c r="G640" s="1">
        <v>0.66</v>
      </c>
      <c r="H640">
        <v>4.2</v>
      </c>
      <c r="I640" s="4">
        <v>49551</v>
      </c>
      <c r="J640" t="s">
        <v>5224</v>
      </c>
      <c r="K640" t="s">
        <v>5225</v>
      </c>
      <c r="L640" t="s">
        <v>5226</v>
      </c>
      <c r="M640" t="s">
        <v>5227</v>
      </c>
      <c r="N640" t="s">
        <v>5228</v>
      </c>
      <c r="O640" t="s">
        <v>5229</v>
      </c>
      <c r="P640" t="s">
        <v>5230</v>
      </c>
      <c r="Q640" t="s">
        <v>5231</v>
      </c>
    </row>
    <row r="641" spans="1:17">
      <c r="A641" t="s">
        <v>5232</v>
      </c>
      <c r="B641" t="s">
        <v>5233</v>
      </c>
      <c r="C641" t="s">
        <v>3066</v>
      </c>
      <c r="E641">
        <v>455</v>
      </c>
      <c r="F641" s="2">
        <v>1490</v>
      </c>
      <c r="G641" s="1">
        <v>0.69</v>
      </c>
      <c r="H641">
        <v>4.0999999999999996</v>
      </c>
      <c r="I641" s="4">
        <v>161677</v>
      </c>
      <c r="J641" t="s">
        <v>5234</v>
      </c>
      <c r="K641" t="s">
        <v>5235</v>
      </c>
      <c r="L641" t="s">
        <v>5236</v>
      </c>
      <c r="M641" t="s">
        <v>5237</v>
      </c>
      <c r="N641" t="s">
        <v>5238</v>
      </c>
      <c r="O641" t="s">
        <v>5239</v>
      </c>
      <c r="P641" t="s">
        <v>5240</v>
      </c>
      <c r="Q641" t="s">
        <v>5241</v>
      </c>
    </row>
    <row r="642" spans="1:17">
      <c r="A642" t="s">
        <v>5242</v>
      </c>
      <c r="B642" t="s">
        <v>5243</v>
      </c>
      <c r="C642" t="s">
        <v>5244</v>
      </c>
      <c r="E642">
        <v>399</v>
      </c>
      <c r="F642">
        <v>995</v>
      </c>
      <c r="G642" s="1">
        <v>0.6</v>
      </c>
      <c r="H642">
        <v>3.9</v>
      </c>
      <c r="I642" s="4">
        <v>21372</v>
      </c>
      <c r="J642" t="s">
        <v>5245</v>
      </c>
      <c r="K642" t="s">
        <v>5246</v>
      </c>
      <c r="L642" t="s">
        <v>5247</v>
      </c>
      <c r="M642" t="s">
        <v>5248</v>
      </c>
      <c r="N642" t="s">
        <v>5249</v>
      </c>
      <c r="O642" t="s">
        <v>13046</v>
      </c>
      <c r="P642" t="s">
        <v>5250</v>
      </c>
      <c r="Q642" t="s">
        <v>5251</v>
      </c>
    </row>
    <row r="643" spans="1:17">
      <c r="A643" t="s">
        <v>3441</v>
      </c>
      <c r="B643" t="s">
        <v>3442</v>
      </c>
      <c r="C643" t="s">
        <v>3024</v>
      </c>
      <c r="E643" s="2">
        <v>1059</v>
      </c>
      <c r="F643" s="2">
        <v>3999</v>
      </c>
      <c r="G643" s="1">
        <v>0.74</v>
      </c>
      <c r="H643">
        <v>4.3</v>
      </c>
      <c r="I643" s="4">
        <v>140035</v>
      </c>
      <c r="J643" t="s">
        <v>3443</v>
      </c>
      <c r="K643" t="s">
        <v>5252</v>
      </c>
      <c r="L643" t="s">
        <v>5253</v>
      </c>
      <c r="M643" t="s">
        <v>5254</v>
      </c>
      <c r="N643" t="s">
        <v>5255</v>
      </c>
      <c r="O643" t="s">
        <v>5256</v>
      </c>
      <c r="P643" t="s">
        <v>5257</v>
      </c>
      <c r="Q643" t="s">
        <v>5258</v>
      </c>
    </row>
    <row r="644" spans="1:17">
      <c r="A644" t="s">
        <v>66</v>
      </c>
      <c r="B644" t="s">
        <v>67</v>
      </c>
      <c r="C644" t="s">
        <v>18</v>
      </c>
      <c r="E644">
        <v>149</v>
      </c>
      <c r="F644" s="2">
        <v>1000</v>
      </c>
      <c r="G644" s="1">
        <v>0.85</v>
      </c>
      <c r="H644">
        <v>3.9</v>
      </c>
      <c r="I644" s="4">
        <v>24870</v>
      </c>
      <c r="J644" t="s">
        <v>68</v>
      </c>
      <c r="K644" t="s">
        <v>69</v>
      </c>
      <c r="L644" t="s">
        <v>70</v>
      </c>
      <c r="M644" t="s">
        <v>71</v>
      </c>
      <c r="N644" t="s">
        <v>72</v>
      </c>
      <c r="O644" t="s">
        <v>73</v>
      </c>
      <c r="P644" t="s">
        <v>74</v>
      </c>
      <c r="Q644" t="s">
        <v>5259</v>
      </c>
    </row>
    <row r="645" spans="1:17">
      <c r="A645" t="s">
        <v>5260</v>
      </c>
      <c r="B645" t="s">
        <v>5261</v>
      </c>
      <c r="C645" t="s">
        <v>5262</v>
      </c>
      <c r="E645">
        <v>717</v>
      </c>
      <c r="F645">
        <v>761</v>
      </c>
      <c r="G645" s="1">
        <v>0.06</v>
      </c>
      <c r="H645">
        <v>4</v>
      </c>
      <c r="I645" s="4">
        <v>7199</v>
      </c>
      <c r="J645" t="s">
        <v>5263</v>
      </c>
      <c r="K645" t="s">
        <v>5264</v>
      </c>
      <c r="L645" t="s">
        <v>5265</v>
      </c>
      <c r="M645" t="s">
        <v>5266</v>
      </c>
      <c r="N645" t="s">
        <v>5267</v>
      </c>
      <c r="O645" t="s">
        <v>5268</v>
      </c>
      <c r="P645" t="s">
        <v>5269</v>
      </c>
      <c r="Q645" t="s">
        <v>5270</v>
      </c>
    </row>
    <row r="646" spans="1:17">
      <c r="A646" t="s">
        <v>3517</v>
      </c>
      <c r="B646" t="s">
        <v>3518</v>
      </c>
      <c r="C646" t="s">
        <v>3519</v>
      </c>
      <c r="E646">
        <v>99</v>
      </c>
      <c r="F646">
        <v>999</v>
      </c>
      <c r="G646" s="1">
        <v>0.9</v>
      </c>
      <c r="H646">
        <v>4</v>
      </c>
      <c r="I646" s="4">
        <v>1396</v>
      </c>
      <c r="J646" t="s">
        <v>3520</v>
      </c>
      <c r="K646" t="s">
        <v>3521</v>
      </c>
      <c r="L646" t="s">
        <v>3522</v>
      </c>
      <c r="M646" t="s">
        <v>3523</v>
      </c>
      <c r="N646" t="s">
        <v>3524</v>
      </c>
      <c r="O646" t="s">
        <v>3525</v>
      </c>
      <c r="P646" t="s">
        <v>5271</v>
      </c>
      <c r="Q646" t="s">
        <v>5272</v>
      </c>
    </row>
    <row r="647" spans="1:17">
      <c r="A647" t="s">
        <v>5273</v>
      </c>
      <c r="B647" t="s">
        <v>5274</v>
      </c>
      <c r="C647" t="s">
        <v>5275</v>
      </c>
      <c r="E647">
        <v>39</v>
      </c>
      <c r="F647">
        <v>299</v>
      </c>
      <c r="G647" s="1">
        <v>0.87</v>
      </c>
      <c r="H647">
        <v>3.5</v>
      </c>
      <c r="I647" s="4">
        <v>15233</v>
      </c>
      <c r="J647" t="s">
        <v>5276</v>
      </c>
      <c r="K647" t="s">
        <v>5277</v>
      </c>
      <c r="L647" t="s">
        <v>5278</v>
      </c>
      <c r="M647" t="s">
        <v>5279</v>
      </c>
      <c r="N647" t="s">
        <v>5280</v>
      </c>
      <c r="O647" t="s">
        <v>5281</v>
      </c>
      <c r="P647" t="s">
        <v>5282</v>
      </c>
      <c r="Q647" t="s">
        <v>5283</v>
      </c>
    </row>
    <row r="648" spans="1:17">
      <c r="A648" t="s">
        <v>5284</v>
      </c>
      <c r="B648" t="s">
        <v>5285</v>
      </c>
      <c r="C648" t="s">
        <v>4834</v>
      </c>
      <c r="E648">
        <v>889</v>
      </c>
      <c r="F648" s="2">
        <v>2500</v>
      </c>
      <c r="G648" s="1">
        <v>0.64</v>
      </c>
      <c r="H648">
        <v>4.3</v>
      </c>
      <c r="I648" s="4">
        <v>55747</v>
      </c>
      <c r="J648" t="s">
        <v>5286</v>
      </c>
      <c r="K648" t="s">
        <v>5287</v>
      </c>
      <c r="L648" t="s">
        <v>5288</v>
      </c>
      <c r="M648" t="s">
        <v>5289</v>
      </c>
      <c r="N648" t="s">
        <v>5290</v>
      </c>
      <c r="O648" t="s">
        <v>5291</v>
      </c>
      <c r="P648" t="s">
        <v>5292</v>
      </c>
      <c r="Q648" t="s">
        <v>5293</v>
      </c>
    </row>
    <row r="649" spans="1:17">
      <c r="A649" t="s">
        <v>5294</v>
      </c>
      <c r="B649" t="s">
        <v>5295</v>
      </c>
      <c r="C649" t="s">
        <v>3066</v>
      </c>
      <c r="E649" s="2">
        <v>1199</v>
      </c>
      <c r="F649" s="2">
        <v>4999</v>
      </c>
      <c r="G649" s="1">
        <v>0.76</v>
      </c>
      <c r="H649">
        <v>3.8</v>
      </c>
      <c r="I649" s="4">
        <v>14961</v>
      </c>
      <c r="J649" t="s">
        <v>5296</v>
      </c>
      <c r="K649" t="s">
        <v>5297</v>
      </c>
      <c r="L649" t="s">
        <v>5298</v>
      </c>
      <c r="M649" t="s">
        <v>5299</v>
      </c>
      <c r="N649" t="s">
        <v>5300</v>
      </c>
      <c r="O649" t="s">
        <v>5301</v>
      </c>
      <c r="P649" t="s">
        <v>5302</v>
      </c>
      <c r="Q649" t="s">
        <v>5303</v>
      </c>
    </row>
    <row r="650" spans="1:17">
      <c r="A650" t="s">
        <v>5304</v>
      </c>
      <c r="B650" t="s">
        <v>5305</v>
      </c>
      <c r="C650" t="s">
        <v>4845</v>
      </c>
      <c r="E650">
        <v>569</v>
      </c>
      <c r="F650" s="2">
        <v>1299</v>
      </c>
      <c r="G650" s="1">
        <v>0.56000000000000005</v>
      </c>
      <c r="H650">
        <v>4.4000000000000004</v>
      </c>
      <c r="I650" s="4">
        <v>9275</v>
      </c>
      <c r="J650" t="s">
        <v>5306</v>
      </c>
      <c r="K650" t="s">
        <v>5307</v>
      </c>
      <c r="L650" t="s">
        <v>5308</v>
      </c>
      <c r="M650" t="s">
        <v>5309</v>
      </c>
      <c r="N650" t="s">
        <v>5310</v>
      </c>
      <c r="O650" t="s">
        <v>5311</v>
      </c>
      <c r="P650" t="s">
        <v>5312</v>
      </c>
      <c r="Q650" t="s">
        <v>5313</v>
      </c>
    </row>
    <row r="651" spans="1:17">
      <c r="A651" t="s">
        <v>5314</v>
      </c>
      <c r="B651" t="s">
        <v>5315</v>
      </c>
      <c r="C651" t="s">
        <v>3066</v>
      </c>
      <c r="E651" s="2">
        <v>1499</v>
      </c>
      <c r="F651" s="2">
        <v>8999</v>
      </c>
      <c r="G651" s="1">
        <v>0.83</v>
      </c>
      <c r="H651">
        <v>3.7</v>
      </c>
      <c r="I651" s="4">
        <v>28324</v>
      </c>
      <c r="J651" t="s">
        <v>5316</v>
      </c>
      <c r="K651" t="s">
        <v>5317</v>
      </c>
      <c r="L651" t="s">
        <v>5318</v>
      </c>
      <c r="M651" t="s">
        <v>5319</v>
      </c>
      <c r="N651" t="s">
        <v>5320</v>
      </c>
      <c r="O651" t="s">
        <v>5321</v>
      </c>
      <c r="P651" t="s">
        <v>5322</v>
      </c>
      <c r="Q651" t="s">
        <v>5323</v>
      </c>
    </row>
    <row r="652" spans="1:17">
      <c r="A652" t="s">
        <v>5324</v>
      </c>
      <c r="B652" t="s">
        <v>5325</v>
      </c>
      <c r="C652" t="s">
        <v>5047</v>
      </c>
      <c r="E652">
        <v>149</v>
      </c>
      <c r="F652">
        <v>180</v>
      </c>
      <c r="G652" s="1">
        <v>0.17</v>
      </c>
      <c r="H652">
        <v>4.4000000000000004</v>
      </c>
      <c r="I652" s="4">
        <v>644</v>
      </c>
      <c r="J652" t="s">
        <v>5326</v>
      </c>
      <c r="K652" t="s">
        <v>5327</v>
      </c>
      <c r="L652" t="s">
        <v>5328</v>
      </c>
      <c r="M652" t="s">
        <v>5329</v>
      </c>
      <c r="N652" t="s">
        <v>5330</v>
      </c>
      <c r="O652" t="s">
        <v>5331</v>
      </c>
      <c r="P652" t="s">
        <v>5332</v>
      </c>
      <c r="Q652" t="s">
        <v>5333</v>
      </c>
    </row>
    <row r="653" spans="1:17">
      <c r="A653" t="s">
        <v>5334</v>
      </c>
      <c r="B653" t="s">
        <v>5335</v>
      </c>
      <c r="C653" t="s">
        <v>5336</v>
      </c>
      <c r="E653">
        <v>399</v>
      </c>
      <c r="F653">
        <v>549</v>
      </c>
      <c r="G653" s="1">
        <v>0.27</v>
      </c>
      <c r="H653">
        <v>4.4000000000000004</v>
      </c>
      <c r="I653" s="4">
        <v>18139</v>
      </c>
      <c r="J653" t="s">
        <v>5337</v>
      </c>
      <c r="K653" t="s">
        <v>5338</v>
      </c>
      <c r="L653" t="s">
        <v>5339</v>
      </c>
      <c r="M653" t="s">
        <v>5340</v>
      </c>
      <c r="N653" t="s">
        <v>5341</v>
      </c>
      <c r="O653" t="s">
        <v>5342</v>
      </c>
      <c r="P653" t="s">
        <v>5343</v>
      </c>
      <c r="Q653" t="s">
        <v>5344</v>
      </c>
    </row>
    <row r="654" spans="1:17">
      <c r="A654" t="s">
        <v>5345</v>
      </c>
      <c r="B654" t="s">
        <v>5346</v>
      </c>
      <c r="C654" t="s">
        <v>5347</v>
      </c>
      <c r="E654">
        <v>191</v>
      </c>
      <c r="F654">
        <v>225</v>
      </c>
      <c r="G654" s="1">
        <v>0.15</v>
      </c>
      <c r="H654">
        <v>4.4000000000000004</v>
      </c>
      <c r="I654" s="4">
        <v>7203</v>
      </c>
      <c r="J654" t="s">
        <v>5348</v>
      </c>
      <c r="K654" t="s">
        <v>5349</v>
      </c>
      <c r="L654" t="s">
        <v>5350</v>
      </c>
      <c r="M654" t="s">
        <v>5351</v>
      </c>
      <c r="N654" t="s">
        <v>5352</v>
      </c>
      <c r="O654" t="s">
        <v>5353</v>
      </c>
      <c r="P654" t="s">
        <v>5354</v>
      </c>
      <c r="Q654" t="s">
        <v>5355</v>
      </c>
    </row>
    <row r="655" spans="1:17">
      <c r="A655" t="s">
        <v>5356</v>
      </c>
      <c r="B655" t="s">
        <v>5357</v>
      </c>
      <c r="C655" t="s">
        <v>5358</v>
      </c>
      <c r="E655">
        <v>129</v>
      </c>
      <c r="F655">
        <v>999</v>
      </c>
      <c r="G655" s="1">
        <v>0.87</v>
      </c>
      <c r="H655">
        <v>4.2</v>
      </c>
      <c r="I655" s="4">
        <v>491</v>
      </c>
      <c r="J655" t="s">
        <v>5359</v>
      </c>
      <c r="K655" t="s">
        <v>5360</v>
      </c>
      <c r="L655" t="s">
        <v>5361</v>
      </c>
      <c r="M655" t="s">
        <v>5362</v>
      </c>
      <c r="N655" t="s">
        <v>5363</v>
      </c>
      <c r="O655" t="s">
        <v>5364</v>
      </c>
      <c r="P655" t="s">
        <v>5365</v>
      </c>
      <c r="Q655" t="s">
        <v>5366</v>
      </c>
    </row>
    <row r="656" spans="1:17">
      <c r="A656" t="s">
        <v>5367</v>
      </c>
      <c r="B656" t="s">
        <v>5368</v>
      </c>
      <c r="C656" t="s">
        <v>5369</v>
      </c>
      <c r="E656">
        <v>199</v>
      </c>
      <c r="F656">
        <v>599</v>
      </c>
      <c r="G656" s="1">
        <v>0.67</v>
      </c>
      <c r="H656">
        <v>4.5</v>
      </c>
      <c r="I656" s="4">
        <v>13568</v>
      </c>
      <c r="J656" t="s">
        <v>5370</v>
      </c>
      <c r="K656" t="s">
        <v>5371</v>
      </c>
      <c r="L656" t="s">
        <v>5372</v>
      </c>
      <c r="M656" t="s">
        <v>5373</v>
      </c>
      <c r="N656" t="s">
        <v>5374</v>
      </c>
      <c r="O656" t="s">
        <v>5375</v>
      </c>
      <c r="P656" t="s">
        <v>5376</v>
      </c>
      <c r="Q656" t="s">
        <v>5377</v>
      </c>
    </row>
    <row r="657" spans="1:17">
      <c r="A657" t="s">
        <v>5378</v>
      </c>
      <c r="B657" t="s">
        <v>5379</v>
      </c>
      <c r="C657" t="s">
        <v>3066</v>
      </c>
      <c r="E657">
        <v>999</v>
      </c>
      <c r="F657" s="2">
        <v>4499</v>
      </c>
      <c r="G657" s="1">
        <v>0.78</v>
      </c>
      <c r="H657">
        <v>3.8</v>
      </c>
      <c r="I657" s="4">
        <v>3390</v>
      </c>
      <c r="J657" t="s">
        <v>5380</v>
      </c>
      <c r="K657" t="s">
        <v>5381</v>
      </c>
      <c r="L657" t="s">
        <v>5382</v>
      </c>
      <c r="M657" t="s">
        <v>5383</v>
      </c>
      <c r="N657" t="s">
        <v>5384</v>
      </c>
      <c r="O657" t="s">
        <v>5385</v>
      </c>
      <c r="P657" t="s">
        <v>5386</v>
      </c>
      <c r="Q657" t="s">
        <v>5387</v>
      </c>
    </row>
    <row r="658" spans="1:17">
      <c r="A658" t="s">
        <v>5388</v>
      </c>
      <c r="B658" t="s">
        <v>5389</v>
      </c>
      <c r="C658" t="s">
        <v>3066</v>
      </c>
      <c r="E658">
        <v>899</v>
      </c>
      <c r="F658" s="2">
        <v>4499</v>
      </c>
      <c r="G658" s="1">
        <v>0.8</v>
      </c>
      <c r="H658">
        <v>3.8</v>
      </c>
      <c r="I658" s="4">
        <v>103052</v>
      </c>
      <c r="J658" t="s">
        <v>5390</v>
      </c>
      <c r="K658" t="s">
        <v>5391</v>
      </c>
      <c r="L658" t="s">
        <v>5392</v>
      </c>
      <c r="M658" t="s">
        <v>5393</v>
      </c>
      <c r="N658" t="s">
        <v>5394</v>
      </c>
      <c r="O658" t="s">
        <v>13047</v>
      </c>
      <c r="P658" t="s">
        <v>5395</v>
      </c>
      <c r="Q658" t="s">
        <v>5396</v>
      </c>
    </row>
    <row r="659" spans="1:17">
      <c r="A659" t="s">
        <v>3592</v>
      </c>
      <c r="B659" t="s">
        <v>3593</v>
      </c>
      <c r="C659" t="s">
        <v>2979</v>
      </c>
      <c r="E659" s="2">
        <v>1799</v>
      </c>
      <c r="F659" s="2">
        <v>2499</v>
      </c>
      <c r="G659" s="1">
        <v>0.28000000000000003</v>
      </c>
      <c r="H659">
        <v>4.0999999999999996</v>
      </c>
      <c r="I659" s="4">
        <v>18678</v>
      </c>
      <c r="J659" t="s">
        <v>3594</v>
      </c>
      <c r="K659" t="s">
        <v>3595</v>
      </c>
      <c r="L659" t="s">
        <v>3596</v>
      </c>
      <c r="M659" t="s">
        <v>3597</v>
      </c>
      <c r="N659" t="s">
        <v>3598</v>
      </c>
      <c r="O659" t="s">
        <v>13039</v>
      </c>
      <c r="P659" t="s">
        <v>5397</v>
      </c>
      <c r="Q659" t="s">
        <v>5398</v>
      </c>
    </row>
    <row r="660" spans="1:17">
      <c r="A660" t="s">
        <v>76</v>
      </c>
      <c r="B660" t="s">
        <v>77</v>
      </c>
      <c r="C660" t="s">
        <v>18</v>
      </c>
      <c r="E660">
        <v>176.63</v>
      </c>
      <c r="F660">
        <v>499</v>
      </c>
      <c r="G660" s="1">
        <v>0.65</v>
      </c>
      <c r="H660">
        <v>4.0999999999999996</v>
      </c>
      <c r="I660" s="4">
        <v>15189</v>
      </c>
      <c r="J660" t="s">
        <v>78</v>
      </c>
      <c r="K660" t="s">
        <v>79</v>
      </c>
      <c r="L660" t="s">
        <v>80</v>
      </c>
      <c r="M660" t="s">
        <v>81</v>
      </c>
      <c r="N660" t="s">
        <v>82</v>
      </c>
      <c r="O660" t="s">
        <v>83</v>
      </c>
      <c r="P660" t="s">
        <v>84</v>
      </c>
      <c r="Q660" t="s">
        <v>5399</v>
      </c>
    </row>
    <row r="661" spans="1:17">
      <c r="A661" t="s">
        <v>5400</v>
      </c>
      <c r="B661" t="s">
        <v>5401</v>
      </c>
      <c r="C661" t="s">
        <v>5213</v>
      </c>
      <c r="E661">
        <v>522</v>
      </c>
      <c r="F661">
        <v>550</v>
      </c>
      <c r="G661" s="1">
        <v>0.05</v>
      </c>
      <c r="H661">
        <v>4.4000000000000004</v>
      </c>
      <c r="I661" s="4">
        <v>12179</v>
      </c>
      <c r="J661" t="s">
        <v>5402</v>
      </c>
      <c r="K661" t="s">
        <v>5403</v>
      </c>
      <c r="L661" t="s">
        <v>5404</v>
      </c>
      <c r="M661" t="s">
        <v>5405</v>
      </c>
      <c r="N661" t="s">
        <v>5406</v>
      </c>
      <c r="O661" t="s">
        <v>5407</v>
      </c>
      <c r="P661" t="s">
        <v>5408</v>
      </c>
      <c r="Q661" t="s">
        <v>5409</v>
      </c>
    </row>
    <row r="662" spans="1:17">
      <c r="A662" t="s">
        <v>5410</v>
      </c>
      <c r="B662" t="s">
        <v>5411</v>
      </c>
      <c r="C662" t="s">
        <v>5412</v>
      </c>
      <c r="E662">
        <v>799</v>
      </c>
      <c r="F662" s="2">
        <v>1999</v>
      </c>
      <c r="G662" s="1">
        <v>0.6</v>
      </c>
      <c r="H662">
        <v>3.8</v>
      </c>
      <c r="I662" s="4">
        <v>12958</v>
      </c>
      <c r="J662" t="s">
        <v>5413</v>
      </c>
      <c r="K662" t="s">
        <v>5414</v>
      </c>
      <c r="L662" t="s">
        <v>5415</v>
      </c>
      <c r="M662" t="s">
        <v>5416</v>
      </c>
      <c r="N662" t="s">
        <v>5417</v>
      </c>
      <c r="O662" t="s">
        <v>5418</v>
      </c>
      <c r="P662" t="s">
        <v>5419</v>
      </c>
      <c r="Q662" t="s">
        <v>5420</v>
      </c>
    </row>
    <row r="663" spans="1:17">
      <c r="A663" t="s">
        <v>5421</v>
      </c>
      <c r="B663" t="s">
        <v>5422</v>
      </c>
      <c r="C663" t="s">
        <v>4845</v>
      </c>
      <c r="E663">
        <v>681</v>
      </c>
      <c r="F663" s="2">
        <v>1199</v>
      </c>
      <c r="G663" s="1">
        <v>0.43</v>
      </c>
      <c r="H663">
        <v>4.2</v>
      </c>
      <c r="I663" s="4">
        <v>8258</v>
      </c>
      <c r="J663" t="s">
        <v>5423</v>
      </c>
      <c r="K663" t="s">
        <v>5424</v>
      </c>
      <c r="L663" t="s">
        <v>5425</v>
      </c>
      <c r="M663" t="s">
        <v>5426</v>
      </c>
      <c r="N663" t="s">
        <v>5427</v>
      </c>
      <c r="O663" t="s">
        <v>13048</v>
      </c>
      <c r="P663" t="s">
        <v>5428</v>
      </c>
      <c r="Q663" t="s">
        <v>5429</v>
      </c>
    </row>
    <row r="664" spans="1:17">
      <c r="A664" t="s">
        <v>5430</v>
      </c>
      <c r="B664" t="s">
        <v>5431</v>
      </c>
      <c r="C664" t="s">
        <v>5432</v>
      </c>
      <c r="E664" s="2">
        <v>1199</v>
      </c>
      <c r="F664" s="2">
        <v>3490</v>
      </c>
      <c r="G664" s="1">
        <v>0.66</v>
      </c>
      <c r="H664">
        <v>4.0999999999999996</v>
      </c>
      <c r="I664" s="4">
        <v>11716</v>
      </c>
      <c r="J664" t="s">
        <v>5433</v>
      </c>
      <c r="K664" t="s">
        <v>5434</v>
      </c>
      <c r="L664" t="s">
        <v>5435</v>
      </c>
      <c r="M664" t="s">
        <v>5436</v>
      </c>
      <c r="N664" t="s">
        <v>5437</v>
      </c>
      <c r="O664" t="s">
        <v>5438</v>
      </c>
      <c r="P664" t="s">
        <v>5439</v>
      </c>
      <c r="Q664" t="s">
        <v>5440</v>
      </c>
    </row>
    <row r="665" spans="1:17">
      <c r="A665" t="s">
        <v>5441</v>
      </c>
      <c r="B665" t="s">
        <v>5442</v>
      </c>
      <c r="C665" t="s">
        <v>5443</v>
      </c>
      <c r="E665" s="2">
        <v>2499</v>
      </c>
      <c r="F665" s="2">
        <v>4999</v>
      </c>
      <c r="G665" s="1">
        <v>0.5</v>
      </c>
      <c r="H665">
        <v>4.4000000000000004</v>
      </c>
      <c r="I665" s="4">
        <v>35024</v>
      </c>
      <c r="J665" t="s">
        <v>5444</v>
      </c>
      <c r="K665" t="s">
        <v>5445</v>
      </c>
      <c r="L665" t="s">
        <v>5446</v>
      </c>
      <c r="M665" t="s">
        <v>5447</v>
      </c>
      <c r="N665" t="s">
        <v>5448</v>
      </c>
      <c r="O665" t="s">
        <v>5449</v>
      </c>
      <c r="P665" t="s">
        <v>5450</v>
      </c>
      <c r="Q665" t="s">
        <v>5451</v>
      </c>
    </row>
    <row r="666" spans="1:17">
      <c r="A666" t="s">
        <v>5452</v>
      </c>
      <c r="B666" t="s">
        <v>5453</v>
      </c>
      <c r="C666" t="s">
        <v>5454</v>
      </c>
      <c r="E666" s="2">
        <v>1799</v>
      </c>
      <c r="F666" s="2">
        <v>4999</v>
      </c>
      <c r="G666" s="1">
        <v>0.64</v>
      </c>
      <c r="H666">
        <v>4.0999999999999996</v>
      </c>
      <c r="I666" s="4">
        <v>55192</v>
      </c>
      <c r="J666" t="s">
        <v>5455</v>
      </c>
      <c r="K666" t="s">
        <v>5456</v>
      </c>
      <c r="L666" t="s">
        <v>5457</v>
      </c>
      <c r="M666" t="s">
        <v>5458</v>
      </c>
      <c r="N666" t="s">
        <v>5459</v>
      </c>
      <c r="O666" t="s">
        <v>5460</v>
      </c>
      <c r="P666" t="s">
        <v>5461</v>
      </c>
      <c r="Q666" t="s">
        <v>5462</v>
      </c>
    </row>
    <row r="667" spans="1:17">
      <c r="A667" t="s">
        <v>5463</v>
      </c>
      <c r="B667" t="s">
        <v>5464</v>
      </c>
      <c r="C667" t="s">
        <v>3066</v>
      </c>
      <c r="E667">
        <v>429</v>
      </c>
      <c r="F667">
        <v>599</v>
      </c>
      <c r="G667" s="1">
        <v>0.28000000000000003</v>
      </c>
      <c r="H667">
        <v>4.0999999999999996</v>
      </c>
      <c r="I667" s="4">
        <v>119466</v>
      </c>
      <c r="J667" t="s">
        <v>5465</v>
      </c>
      <c r="K667" t="s">
        <v>5466</v>
      </c>
      <c r="L667" t="s">
        <v>5467</v>
      </c>
      <c r="M667" t="s">
        <v>5468</v>
      </c>
      <c r="N667" t="s">
        <v>5469</v>
      </c>
      <c r="O667" t="s">
        <v>13049</v>
      </c>
      <c r="P667" t="s">
        <v>5470</v>
      </c>
      <c r="Q667" t="s">
        <v>5471</v>
      </c>
    </row>
    <row r="668" spans="1:17">
      <c r="A668" t="s">
        <v>5472</v>
      </c>
      <c r="B668" t="s">
        <v>5473</v>
      </c>
      <c r="C668" t="s">
        <v>4856</v>
      </c>
      <c r="E668">
        <v>100</v>
      </c>
      <c r="F668">
        <v>499</v>
      </c>
      <c r="G668" s="1">
        <v>0.8</v>
      </c>
      <c r="H668">
        <v>3.5</v>
      </c>
      <c r="I668" s="4">
        <v>9638</v>
      </c>
      <c r="J668" t="s">
        <v>5474</v>
      </c>
      <c r="K668" t="s">
        <v>5475</v>
      </c>
      <c r="L668" t="s">
        <v>5476</v>
      </c>
      <c r="M668" t="s">
        <v>5477</v>
      </c>
      <c r="N668" t="s">
        <v>5478</v>
      </c>
      <c r="O668" t="s">
        <v>5479</v>
      </c>
      <c r="P668" t="s">
        <v>5480</v>
      </c>
      <c r="Q668" t="s">
        <v>5481</v>
      </c>
    </row>
    <row r="669" spans="1:17">
      <c r="A669" t="s">
        <v>5482</v>
      </c>
      <c r="B669" t="s">
        <v>5483</v>
      </c>
      <c r="C669" t="s">
        <v>5006</v>
      </c>
      <c r="E669">
        <v>329</v>
      </c>
      <c r="F669">
        <v>399</v>
      </c>
      <c r="G669" s="1">
        <v>0.18</v>
      </c>
      <c r="H669">
        <v>3.6</v>
      </c>
      <c r="I669" s="4">
        <v>33735</v>
      </c>
      <c r="J669" t="s">
        <v>5484</v>
      </c>
      <c r="K669" t="s">
        <v>5485</v>
      </c>
      <c r="L669" t="s">
        <v>5486</v>
      </c>
      <c r="M669" t="s">
        <v>5487</v>
      </c>
      <c r="N669" t="s">
        <v>5488</v>
      </c>
      <c r="O669" t="s">
        <v>5489</v>
      </c>
      <c r="P669" t="s">
        <v>5490</v>
      </c>
      <c r="Q669" t="s">
        <v>5491</v>
      </c>
    </row>
    <row r="670" spans="1:17">
      <c r="A670" t="s">
        <v>86</v>
      </c>
      <c r="B670" t="s">
        <v>87</v>
      </c>
      <c r="C670" t="s">
        <v>18</v>
      </c>
      <c r="E670">
        <v>229</v>
      </c>
      <c r="F670">
        <v>299</v>
      </c>
      <c r="G670" s="1">
        <v>0.23</v>
      </c>
      <c r="H670">
        <v>4.3</v>
      </c>
      <c r="I670" s="4">
        <v>30411</v>
      </c>
      <c r="J670" t="s">
        <v>88</v>
      </c>
      <c r="K670" t="s">
        <v>89</v>
      </c>
      <c r="L670" t="s">
        <v>90</v>
      </c>
      <c r="M670" t="s">
        <v>91</v>
      </c>
      <c r="N670" t="s">
        <v>92</v>
      </c>
      <c r="O670" t="s">
        <v>93</v>
      </c>
      <c r="P670" t="s">
        <v>94</v>
      </c>
      <c r="Q670" t="s">
        <v>5492</v>
      </c>
    </row>
    <row r="671" spans="1:17">
      <c r="A671" t="s">
        <v>5493</v>
      </c>
      <c r="B671" t="s">
        <v>5494</v>
      </c>
      <c r="C671" t="s">
        <v>4845</v>
      </c>
      <c r="E671">
        <v>139</v>
      </c>
      <c r="F671">
        <v>299</v>
      </c>
      <c r="G671" s="1">
        <v>0.54</v>
      </c>
      <c r="H671">
        <v>3.8</v>
      </c>
      <c r="I671" s="4">
        <v>3044</v>
      </c>
      <c r="J671" t="s">
        <v>5495</v>
      </c>
      <c r="K671" t="s">
        <v>5496</v>
      </c>
      <c r="L671" t="s">
        <v>5497</v>
      </c>
      <c r="M671" t="s">
        <v>5498</v>
      </c>
      <c r="N671" t="s">
        <v>5499</v>
      </c>
      <c r="O671" t="s">
        <v>5500</v>
      </c>
      <c r="P671" t="s">
        <v>5501</v>
      </c>
      <c r="Q671" t="s">
        <v>5502</v>
      </c>
    </row>
    <row r="672" spans="1:17">
      <c r="A672" t="s">
        <v>5503</v>
      </c>
      <c r="B672" t="s">
        <v>5504</v>
      </c>
      <c r="C672" t="s">
        <v>4425</v>
      </c>
      <c r="E672" s="2">
        <v>1199</v>
      </c>
      <c r="F672" s="2">
        <v>2499</v>
      </c>
      <c r="G672" s="1">
        <v>0.52</v>
      </c>
      <c r="H672">
        <v>4</v>
      </c>
      <c r="I672" s="4">
        <v>33584</v>
      </c>
      <c r="J672" t="s">
        <v>5505</v>
      </c>
      <c r="K672" t="s">
        <v>5506</v>
      </c>
      <c r="L672" t="s">
        <v>5507</v>
      </c>
      <c r="M672" t="s">
        <v>5508</v>
      </c>
      <c r="N672" t="s">
        <v>5509</v>
      </c>
      <c r="O672" t="s">
        <v>5510</v>
      </c>
      <c r="P672" t="s">
        <v>5511</v>
      </c>
      <c r="Q672" t="s">
        <v>5512</v>
      </c>
    </row>
    <row r="673" spans="1:17">
      <c r="A673" t="s">
        <v>5513</v>
      </c>
      <c r="B673" t="s">
        <v>5514</v>
      </c>
      <c r="C673" t="s">
        <v>5515</v>
      </c>
      <c r="E673" s="2">
        <v>1049</v>
      </c>
      <c r="F673" s="2">
        <v>2299</v>
      </c>
      <c r="G673" s="1">
        <v>0.54</v>
      </c>
      <c r="H673">
        <v>3.9</v>
      </c>
      <c r="I673" s="4">
        <v>1779</v>
      </c>
      <c r="J673" t="s">
        <v>5516</v>
      </c>
      <c r="K673" t="s">
        <v>5517</v>
      </c>
      <c r="L673" t="s">
        <v>5518</v>
      </c>
      <c r="M673" t="s">
        <v>5519</v>
      </c>
      <c r="N673" t="s">
        <v>5520</v>
      </c>
      <c r="O673" t="s">
        <v>5521</v>
      </c>
      <c r="P673" t="s">
        <v>5522</v>
      </c>
      <c r="Q673" t="s">
        <v>5523</v>
      </c>
    </row>
    <row r="674" spans="1:17">
      <c r="A674" t="s">
        <v>3636</v>
      </c>
      <c r="B674" t="s">
        <v>3637</v>
      </c>
      <c r="C674" t="s">
        <v>3638</v>
      </c>
      <c r="E674">
        <v>119</v>
      </c>
      <c r="F674">
        <v>299</v>
      </c>
      <c r="G674" s="1">
        <v>0.6</v>
      </c>
      <c r="H674">
        <v>4.0999999999999996</v>
      </c>
      <c r="I674" s="4">
        <v>5999</v>
      </c>
      <c r="J674" t="s">
        <v>3639</v>
      </c>
      <c r="K674" t="s">
        <v>3640</v>
      </c>
      <c r="L674" t="s">
        <v>3641</v>
      </c>
      <c r="M674" t="s">
        <v>3642</v>
      </c>
      <c r="N674" t="s">
        <v>3643</v>
      </c>
      <c r="O674" t="s">
        <v>5524</v>
      </c>
      <c r="P674" t="s">
        <v>5525</v>
      </c>
      <c r="Q674" t="s">
        <v>5526</v>
      </c>
    </row>
    <row r="675" spans="1:17">
      <c r="A675" t="s">
        <v>112</v>
      </c>
      <c r="B675" t="s">
        <v>113</v>
      </c>
      <c r="C675" t="s">
        <v>18</v>
      </c>
      <c r="E675">
        <v>154</v>
      </c>
      <c r="F675">
        <v>339</v>
      </c>
      <c r="G675" s="1">
        <v>0.55000000000000004</v>
      </c>
      <c r="H675">
        <v>4.3</v>
      </c>
      <c r="I675" s="4">
        <v>13391</v>
      </c>
      <c r="J675" t="s">
        <v>114</v>
      </c>
      <c r="K675" t="s">
        <v>115</v>
      </c>
      <c r="L675" t="s">
        <v>116</v>
      </c>
      <c r="M675" t="s">
        <v>117</v>
      </c>
      <c r="N675" t="s">
        <v>118</v>
      </c>
      <c r="O675" t="s">
        <v>119</v>
      </c>
      <c r="P675" t="s">
        <v>5527</v>
      </c>
      <c r="Q675" t="s">
        <v>5528</v>
      </c>
    </row>
    <row r="676" spans="1:17">
      <c r="A676" t="s">
        <v>5529</v>
      </c>
      <c r="B676" t="s">
        <v>5530</v>
      </c>
      <c r="C676" t="s">
        <v>5531</v>
      </c>
      <c r="E676">
        <v>225</v>
      </c>
      <c r="F676">
        <v>250</v>
      </c>
      <c r="G676" s="1">
        <v>0.1</v>
      </c>
      <c r="H676">
        <v>4.4000000000000004</v>
      </c>
      <c r="I676" s="4">
        <v>26556</v>
      </c>
      <c r="J676" t="s">
        <v>5532</v>
      </c>
      <c r="K676" t="s">
        <v>5533</v>
      </c>
      <c r="L676" t="s">
        <v>5534</v>
      </c>
      <c r="M676" t="s">
        <v>5535</v>
      </c>
      <c r="N676" t="s">
        <v>5536</v>
      </c>
      <c r="O676" t="s">
        <v>5537</v>
      </c>
      <c r="P676" t="s">
        <v>5538</v>
      </c>
      <c r="Q676" t="s">
        <v>5539</v>
      </c>
    </row>
    <row r="677" spans="1:17">
      <c r="A677" t="s">
        <v>5540</v>
      </c>
      <c r="B677" t="s">
        <v>5541</v>
      </c>
      <c r="C677" t="s">
        <v>4876</v>
      </c>
      <c r="E677">
        <v>656</v>
      </c>
      <c r="F677" s="2">
        <v>1499</v>
      </c>
      <c r="G677" s="1">
        <v>0.56000000000000005</v>
      </c>
      <c r="H677">
        <v>4.3</v>
      </c>
      <c r="I677" s="4">
        <v>25903</v>
      </c>
      <c r="J677" t="s">
        <v>5542</v>
      </c>
      <c r="K677" t="s">
        <v>5543</v>
      </c>
      <c r="L677" t="s">
        <v>5544</v>
      </c>
      <c r="M677" t="s">
        <v>5545</v>
      </c>
      <c r="N677" t="s">
        <v>5546</v>
      </c>
      <c r="O677" t="s">
        <v>5547</v>
      </c>
      <c r="P677" t="s">
        <v>5548</v>
      </c>
      <c r="Q677" t="s">
        <v>5549</v>
      </c>
    </row>
    <row r="678" spans="1:17">
      <c r="A678" t="s">
        <v>5550</v>
      </c>
      <c r="B678" t="s">
        <v>5551</v>
      </c>
      <c r="C678" t="s">
        <v>4834</v>
      </c>
      <c r="E678" s="2">
        <v>1109</v>
      </c>
      <c r="F678" s="2">
        <v>2800</v>
      </c>
      <c r="G678" s="1">
        <v>0.6</v>
      </c>
      <c r="H678">
        <v>4.3</v>
      </c>
      <c r="I678" s="4">
        <v>53464</v>
      </c>
      <c r="J678" t="s">
        <v>5552</v>
      </c>
      <c r="K678" t="s">
        <v>5553</v>
      </c>
      <c r="L678" t="s">
        <v>5554</v>
      </c>
      <c r="M678" t="s">
        <v>5555</v>
      </c>
      <c r="N678" t="s">
        <v>5556</v>
      </c>
      <c r="O678" t="s">
        <v>13050</v>
      </c>
      <c r="P678" t="s">
        <v>5557</v>
      </c>
      <c r="Q678" t="s">
        <v>5558</v>
      </c>
    </row>
    <row r="679" spans="1:17">
      <c r="A679" t="s">
        <v>3607</v>
      </c>
      <c r="B679" t="s">
        <v>3608</v>
      </c>
      <c r="C679" t="s">
        <v>2948</v>
      </c>
      <c r="E679" s="2">
        <v>2999</v>
      </c>
      <c r="F679" s="2">
        <v>7990</v>
      </c>
      <c r="G679" s="1">
        <v>0.62</v>
      </c>
      <c r="H679">
        <v>4.0999999999999996</v>
      </c>
      <c r="I679" s="4">
        <v>48448</v>
      </c>
      <c r="J679" t="s">
        <v>3423</v>
      </c>
      <c r="K679" t="s">
        <v>3609</v>
      </c>
      <c r="L679" t="s">
        <v>3610</v>
      </c>
      <c r="M679" t="s">
        <v>3611</v>
      </c>
      <c r="N679" t="s">
        <v>3612</v>
      </c>
      <c r="O679" t="s">
        <v>3613</v>
      </c>
      <c r="P679" t="s">
        <v>5559</v>
      </c>
      <c r="Q679" t="s">
        <v>5560</v>
      </c>
    </row>
    <row r="680" spans="1:17">
      <c r="A680" t="s">
        <v>5561</v>
      </c>
      <c r="B680" t="s">
        <v>5562</v>
      </c>
      <c r="C680" t="s">
        <v>5358</v>
      </c>
      <c r="E680">
        <v>169</v>
      </c>
      <c r="F680">
        <v>299</v>
      </c>
      <c r="G680" s="1">
        <v>0.43</v>
      </c>
      <c r="H680">
        <v>4.4000000000000004</v>
      </c>
      <c r="I680" s="4">
        <v>5176</v>
      </c>
      <c r="J680" t="s">
        <v>5563</v>
      </c>
      <c r="K680" t="s">
        <v>5564</v>
      </c>
      <c r="L680" t="s">
        <v>5565</v>
      </c>
      <c r="M680" t="s">
        <v>5566</v>
      </c>
      <c r="N680" t="s">
        <v>5567</v>
      </c>
      <c r="O680" t="s">
        <v>5568</v>
      </c>
      <c r="P680" t="s">
        <v>5569</v>
      </c>
      <c r="Q680" t="s">
        <v>5570</v>
      </c>
    </row>
    <row r="681" spans="1:17">
      <c r="A681" t="s">
        <v>5571</v>
      </c>
      <c r="B681" t="s">
        <v>5572</v>
      </c>
      <c r="C681" t="s">
        <v>5262</v>
      </c>
      <c r="E681">
        <v>309</v>
      </c>
      <c r="F681">
        <v>404</v>
      </c>
      <c r="G681" s="1">
        <v>0.24</v>
      </c>
      <c r="H681">
        <v>4.4000000000000004</v>
      </c>
      <c r="I681" s="4">
        <v>8614</v>
      </c>
      <c r="J681" t="s">
        <v>5573</v>
      </c>
      <c r="K681" t="s">
        <v>5574</v>
      </c>
      <c r="L681" t="s">
        <v>5575</v>
      </c>
      <c r="M681" t="s">
        <v>5576</v>
      </c>
      <c r="N681" t="s">
        <v>5577</v>
      </c>
      <c r="O681" t="s">
        <v>5578</v>
      </c>
      <c r="P681" t="s">
        <v>5579</v>
      </c>
      <c r="Q681" t="s">
        <v>5580</v>
      </c>
    </row>
    <row r="682" spans="1:17">
      <c r="A682" t="s">
        <v>5581</v>
      </c>
      <c r="B682" t="s">
        <v>5582</v>
      </c>
      <c r="C682" t="s">
        <v>4425</v>
      </c>
      <c r="E682">
        <v>599</v>
      </c>
      <c r="F682" s="2">
        <v>1399</v>
      </c>
      <c r="G682" s="1">
        <v>0.56999999999999995</v>
      </c>
      <c r="H682">
        <v>3.8</v>
      </c>
      <c r="I682" s="4">
        <v>60026</v>
      </c>
      <c r="J682" t="s">
        <v>5583</v>
      </c>
      <c r="K682" t="s">
        <v>5584</v>
      </c>
      <c r="L682" t="s">
        <v>5585</v>
      </c>
      <c r="M682" t="s">
        <v>5586</v>
      </c>
      <c r="N682" t="s">
        <v>5587</v>
      </c>
      <c r="O682" t="s">
        <v>5588</v>
      </c>
      <c r="P682" t="s">
        <v>5589</v>
      </c>
      <c r="Q682" t="s">
        <v>5590</v>
      </c>
    </row>
    <row r="683" spans="1:17">
      <c r="A683" t="s">
        <v>5591</v>
      </c>
      <c r="B683" t="s">
        <v>13051</v>
      </c>
      <c r="C683" t="s">
        <v>5006</v>
      </c>
      <c r="E683">
        <v>299</v>
      </c>
      <c r="F683">
        <v>599</v>
      </c>
      <c r="G683" s="1">
        <v>0.5</v>
      </c>
      <c r="H683">
        <v>3.8</v>
      </c>
      <c r="I683" s="4">
        <v>3066</v>
      </c>
      <c r="J683" t="s">
        <v>5592</v>
      </c>
      <c r="K683" t="s">
        <v>5593</v>
      </c>
      <c r="L683" t="s">
        <v>5594</v>
      </c>
      <c r="M683" t="s">
        <v>5595</v>
      </c>
      <c r="N683" t="s">
        <v>5596</v>
      </c>
      <c r="O683" t="s">
        <v>5597</v>
      </c>
      <c r="P683" t="s">
        <v>5598</v>
      </c>
      <c r="Q683" t="s">
        <v>5599</v>
      </c>
    </row>
    <row r="684" spans="1:17">
      <c r="A684" t="s">
        <v>5600</v>
      </c>
      <c r="B684" t="s">
        <v>5601</v>
      </c>
      <c r="C684" t="s">
        <v>4876</v>
      </c>
      <c r="E684">
        <v>449</v>
      </c>
      <c r="F684">
        <v>999</v>
      </c>
      <c r="G684" s="1">
        <v>0.55000000000000004</v>
      </c>
      <c r="H684">
        <v>4</v>
      </c>
      <c r="I684" s="4">
        <v>2102</v>
      </c>
      <c r="J684" t="s">
        <v>5602</v>
      </c>
      <c r="K684" t="s">
        <v>5603</v>
      </c>
      <c r="L684" t="s">
        <v>5604</v>
      </c>
      <c r="M684" t="s">
        <v>5605</v>
      </c>
      <c r="N684" t="s">
        <v>5606</v>
      </c>
      <c r="O684" t="s">
        <v>5607</v>
      </c>
      <c r="P684" t="s">
        <v>5608</v>
      </c>
      <c r="Q684" t="s">
        <v>5609</v>
      </c>
    </row>
    <row r="685" spans="1:17">
      <c r="A685" t="s">
        <v>5610</v>
      </c>
      <c r="B685" t="s">
        <v>5611</v>
      </c>
      <c r="C685" t="s">
        <v>4845</v>
      </c>
      <c r="E685">
        <v>799</v>
      </c>
      <c r="F685" s="2">
        <v>1295</v>
      </c>
      <c r="G685" s="1">
        <v>0.38</v>
      </c>
      <c r="H685">
        <v>4.4000000000000004</v>
      </c>
      <c r="I685" s="4">
        <v>34852</v>
      </c>
      <c r="J685" t="s">
        <v>5612</v>
      </c>
      <c r="K685" t="s">
        <v>5613</v>
      </c>
      <c r="L685" t="s">
        <v>5614</v>
      </c>
      <c r="M685" t="s">
        <v>5615</v>
      </c>
      <c r="N685" t="s">
        <v>5616</v>
      </c>
      <c r="O685" t="s">
        <v>5617</v>
      </c>
      <c r="P685" t="s">
        <v>5618</v>
      </c>
      <c r="Q685" t="s">
        <v>5619</v>
      </c>
    </row>
    <row r="686" spans="1:17">
      <c r="A686" t="s">
        <v>127</v>
      </c>
      <c r="B686" t="s">
        <v>128</v>
      </c>
      <c r="C686" t="s">
        <v>129</v>
      </c>
      <c r="E686">
        <v>219</v>
      </c>
      <c r="F686">
        <v>700</v>
      </c>
      <c r="G686" s="1">
        <v>0.69</v>
      </c>
      <c r="H686">
        <v>4.4000000000000004</v>
      </c>
      <c r="I686" s="4">
        <v>426972</v>
      </c>
      <c r="J686" t="s">
        <v>130</v>
      </c>
      <c r="K686" t="s">
        <v>131</v>
      </c>
      <c r="L686" t="s">
        <v>132</v>
      </c>
      <c r="M686" t="s">
        <v>133</v>
      </c>
      <c r="N686" t="s">
        <v>134</v>
      </c>
      <c r="O686" t="s">
        <v>135</v>
      </c>
      <c r="P686" t="s">
        <v>136</v>
      </c>
      <c r="Q686" t="s">
        <v>5620</v>
      </c>
    </row>
    <row r="687" spans="1:17">
      <c r="A687" t="s">
        <v>5621</v>
      </c>
      <c r="B687" t="s">
        <v>5622</v>
      </c>
      <c r="C687" t="s">
        <v>5623</v>
      </c>
      <c r="E687">
        <v>157</v>
      </c>
      <c r="F687">
        <v>160</v>
      </c>
      <c r="G687" s="1">
        <v>0.02</v>
      </c>
      <c r="H687">
        <v>4.5</v>
      </c>
      <c r="I687" s="4">
        <v>8618</v>
      </c>
      <c r="J687" t="s">
        <v>5624</v>
      </c>
      <c r="K687" t="s">
        <v>5625</v>
      </c>
      <c r="L687" t="s">
        <v>5626</v>
      </c>
      <c r="M687" t="s">
        <v>5627</v>
      </c>
      <c r="N687" t="s">
        <v>5628</v>
      </c>
      <c r="O687" t="s">
        <v>5629</v>
      </c>
      <c r="P687" t="s">
        <v>5630</v>
      </c>
      <c r="Q687" t="s">
        <v>5631</v>
      </c>
    </row>
    <row r="688" spans="1:17">
      <c r="A688" t="s">
        <v>3693</v>
      </c>
      <c r="B688" t="s">
        <v>3694</v>
      </c>
      <c r="C688" t="s">
        <v>3024</v>
      </c>
      <c r="E688">
        <v>369</v>
      </c>
      <c r="F688" s="2">
        <v>1600</v>
      </c>
      <c r="G688" s="1">
        <v>0.77</v>
      </c>
      <c r="H688">
        <v>4</v>
      </c>
      <c r="I688" s="4">
        <v>32625</v>
      </c>
      <c r="J688" t="s">
        <v>5632</v>
      </c>
      <c r="K688" t="s">
        <v>3696</v>
      </c>
      <c r="L688" t="s">
        <v>3697</v>
      </c>
      <c r="M688" t="s">
        <v>3698</v>
      </c>
      <c r="N688" t="s">
        <v>3699</v>
      </c>
      <c r="O688" t="s">
        <v>3700</v>
      </c>
      <c r="P688" t="s">
        <v>5633</v>
      </c>
      <c r="Q688" t="s">
        <v>5634</v>
      </c>
    </row>
    <row r="689" spans="1:17">
      <c r="A689" t="s">
        <v>5635</v>
      </c>
      <c r="B689" t="s">
        <v>5636</v>
      </c>
      <c r="C689" t="s">
        <v>4845</v>
      </c>
      <c r="E689">
        <v>599</v>
      </c>
      <c r="F689">
        <v>899</v>
      </c>
      <c r="G689" s="1">
        <v>0.33</v>
      </c>
      <c r="H689">
        <v>4</v>
      </c>
      <c r="I689" s="4">
        <v>4018</v>
      </c>
      <c r="J689" t="s">
        <v>5637</v>
      </c>
      <c r="K689" t="s">
        <v>5638</v>
      </c>
      <c r="L689" t="s">
        <v>5639</v>
      </c>
      <c r="M689" t="s">
        <v>5640</v>
      </c>
      <c r="N689" t="s">
        <v>5641</v>
      </c>
      <c r="O689" t="s">
        <v>5642</v>
      </c>
      <c r="P689" t="s">
        <v>5643</v>
      </c>
      <c r="Q689" t="s">
        <v>5644</v>
      </c>
    </row>
    <row r="690" spans="1:17">
      <c r="A690" t="s">
        <v>5645</v>
      </c>
      <c r="B690" t="s">
        <v>5646</v>
      </c>
      <c r="C690" t="s">
        <v>5647</v>
      </c>
      <c r="E690">
        <v>479</v>
      </c>
      <c r="F690">
        <v>599</v>
      </c>
      <c r="G690" s="1">
        <v>0.2</v>
      </c>
      <c r="H690">
        <v>4.3</v>
      </c>
      <c r="I690" s="4">
        <v>11687</v>
      </c>
      <c r="J690" t="s">
        <v>5648</v>
      </c>
      <c r="K690" t="s">
        <v>5649</v>
      </c>
      <c r="L690" t="s">
        <v>5650</v>
      </c>
      <c r="M690" t="s">
        <v>5651</v>
      </c>
      <c r="N690" t="s">
        <v>5652</v>
      </c>
      <c r="O690" t="s">
        <v>5653</v>
      </c>
      <c r="P690" t="s">
        <v>5654</v>
      </c>
      <c r="Q690" t="s">
        <v>5655</v>
      </c>
    </row>
    <row r="691" spans="1:17">
      <c r="A691" t="s">
        <v>138</v>
      </c>
      <c r="B691" t="s">
        <v>139</v>
      </c>
      <c r="C691" t="s">
        <v>18</v>
      </c>
      <c r="E691">
        <v>350</v>
      </c>
      <c r="F691">
        <v>899</v>
      </c>
      <c r="G691" s="1">
        <v>0.61</v>
      </c>
      <c r="H691">
        <v>4.2</v>
      </c>
      <c r="I691" s="4">
        <v>2262</v>
      </c>
      <c r="J691" t="s">
        <v>140</v>
      </c>
      <c r="K691" t="s">
        <v>141</v>
      </c>
      <c r="L691" t="s">
        <v>142</v>
      </c>
      <c r="M691" t="s">
        <v>143</v>
      </c>
      <c r="N691" t="s">
        <v>144</v>
      </c>
      <c r="O691" t="s">
        <v>145</v>
      </c>
      <c r="P691" t="s">
        <v>146</v>
      </c>
      <c r="Q691" t="s">
        <v>5656</v>
      </c>
    </row>
    <row r="692" spans="1:17">
      <c r="A692" t="s">
        <v>5657</v>
      </c>
      <c r="B692" t="s">
        <v>5658</v>
      </c>
      <c r="C692" t="s">
        <v>3066</v>
      </c>
      <c r="E692" s="2">
        <v>1598</v>
      </c>
      <c r="F692" s="2">
        <v>2990</v>
      </c>
      <c r="G692" s="1">
        <v>0.47</v>
      </c>
      <c r="H692">
        <v>3.8</v>
      </c>
      <c r="I692" s="4">
        <v>11015</v>
      </c>
      <c r="J692" t="s">
        <v>5659</v>
      </c>
      <c r="K692" t="s">
        <v>5660</v>
      </c>
      <c r="L692" t="s">
        <v>5661</v>
      </c>
      <c r="M692" t="s">
        <v>5662</v>
      </c>
      <c r="N692" t="s">
        <v>5663</v>
      </c>
      <c r="O692" t="s">
        <v>5664</v>
      </c>
      <c r="P692" t="s">
        <v>5665</v>
      </c>
      <c r="Q692" t="s">
        <v>5666</v>
      </c>
    </row>
    <row r="693" spans="1:17">
      <c r="A693" t="s">
        <v>5667</v>
      </c>
      <c r="B693" t="s">
        <v>5668</v>
      </c>
      <c r="C693" t="s">
        <v>5669</v>
      </c>
      <c r="E693">
        <v>599</v>
      </c>
      <c r="F693">
        <v>899</v>
      </c>
      <c r="G693" s="1">
        <v>0.33</v>
      </c>
      <c r="H693">
        <v>4.3</v>
      </c>
      <c r="I693" s="4">
        <v>95116</v>
      </c>
      <c r="J693" t="s">
        <v>5670</v>
      </c>
      <c r="K693" t="s">
        <v>5671</v>
      </c>
      <c r="L693" t="s">
        <v>5672</v>
      </c>
      <c r="M693" t="s">
        <v>5673</v>
      </c>
      <c r="N693" t="s">
        <v>5674</v>
      </c>
      <c r="O693" t="s">
        <v>5675</v>
      </c>
      <c r="P693" t="s">
        <v>5676</v>
      </c>
      <c r="Q693" t="s">
        <v>5677</v>
      </c>
    </row>
    <row r="694" spans="1:17">
      <c r="A694" t="s">
        <v>148</v>
      </c>
      <c r="B694" t="s">
        <v>149</v>
      </c>
      <c r="C694" t="s">
        <v>18</v>
      </c>
      <c r="E694">
        <v>159</v>
      </c>
      <c r="F694">
        <v>399</v>
      </c>
      <c r="G694" s="1">
        <v>0.6</v>
      </c>
      <c r="H694">
        <v>4.0999999999999996</v>
      </c>
      <c r="I694" s="4">
        <v>4768</v>
      </c>
      <c r="J694" t="s">
        <v>59</v>
      </c>
      <c r="K694" t="s">
        <v>150</v>
      </c>
      <c r="L694" t="s">
        <v>151</v>
      </c>
      <c r="M694" t="s">
        <v>152</v>
      </c>
      <c r="N694" t="s">
        <v>153</v>
      </c>
      <c r="O694" t="s">
        <v>154</v>
      </c>
      <c r="P694" t="s">
        <v>155</v>
      </c>
      <c r="Q694" t="s">
        <v>5678</v>
      </c>
    </row>
    <row r="695" spans="1:17">
      <c r="A695" t="s">
        <v>5679</v>
      </c>
      <c r="B695" t="s">
        <v>5680</v>
      </c>
      <c r="C695" t="s">
        <v>4834</v>
      </c>
      <c r="E695" s="2">
        <v>1299</v>
      </c>
      <c r="F695" s="2">
        <v>3000</v>
      </c>
      <c r="G695" s="1">
        <v>0.56999999999999995</v>
      </c>
      <c r="H695">
        <v>4.3</v>
      </c>
      <c r="I695" s="4">
        <v>23022</v>
      </c>
      <c r="J695" t="s">
        <v>5681</v>
      </c>
      <c r="K695" t="s">
        <v>5682</v>
      </c>
      <c r="L695" t="s">
        <v>5683</v>
      </c>
      <c r="M695" t="s">
        <v>5684</v>
      </c>
      <c r="N695" t="s">
        <v>5685</v>
      </c>
      <c r="O695" t="s">
        <v>5686</v>
      </c>
      <c r="P695" t="s">
        <v>5687</v>
      </c>
      <c r="Q695" t="s">
        <v>5688</v>
      </c>
    </row>
    <row r="696" spans="1:17">
      <c r="A696" t="s">
        <v>3786</v>
      </c>
      <c r="B696" t="s">
        <v>3787</v>
      </c>
      <c r="C696" t="s">
        <v>2948</v>
      </c>
      <c r="E696" s="2">
        <v>1599</v>
      </c>
      <c r="F696" s="2">
        <v>4999</v>
      </c>
      <c r="G696" s="1">
        <v>0.68</v>
      </c>
      <c r="H696">
        <v>4</v>
      </c>
      <c r="I696" s="4">
        <v>67951</v>
      </c>
      <c r="J696" t="s">
        <v>3788</v>
      </c>
      <c r="K696" t="s">
        <v>5689</v>
      </c>
      <c r="L696" t="s">
        <v>5690</v>
      </c>
      <c r="M696" t="s">
        <v>5691</v>
      </c>
      <c r="N696" t="s">
        <v>5692</v>
      </c>
      <c r="O696" t="s">
        <v>5693</v>
      </c>
      <c r="P696" t="s">
        <v>5694</v>
      </c>
      <c r="Q696" t="s">
        <v>5695</v>
      </c>
    </row>
    <row r="697" spans="1:17">
      <c r="A697" t="s">
        <v>5696</v>
      </c>
      <c r="B697" t="s">
        <v>5697</v>
      </c>
      <c r="C697" t="s">
        <v>5698</v>
      </c>
      <c r="E697">
        <v>294</v>
      </c>
      <c r="F697" s="2">
        <v>4999</v>
      </c>
      <c r="G697" s="1">
        <v>0.94</v>
      </c>
      <c r="H697">
        <v>4.3</v>
      </c>
      <c r="I697" s="4">
        <v>4426</v>
      </c>
      <c r="J697" t="s">
        <v>5699</v>
      </c>
      <c r="K697" t="s">
        <v>5700</v>
      </c>
      <c r="L697" t="s">
        <v>5701</v>
      </c>
      <c r="M697" t="s">
        <v>5702</v>
      </c>
      <c r="N697" t="s">
        <v>5703</v>
      </c>
      <c r="O697" t="s">
        <v>5704</v>
      </c>
      <c r="P697" t="s">
        <v>5705</v>
      </c>
      <c r="Q697" t="s">
        <v>5706</v>
      </c>
    </row>
    <row r="698" spans="1:17">
      <c r="A698" t="s">
        <v>5707</v>
      </c>
      <c r="B698" t="s">
        <v>5708</v>
      </c>
      <c r="C698" t="s">
        <v>5262</v>
      </c>
      <c r="E698">
        <v>828</v>
      </c>
      <c r="F698">
        <v>861</v>
      </c>
      <c r="G698" s="1">
        <v>0.04</v>
      </c>
      <c r="H698">
        <v>4.2</v>
      </c>
      <c r="I698" s="4">
        <v>4567</v>
      </c>
      <c r="J698" t="s">
        <v>5709</v>
      </c>
      <c r="K698" t="s">
        <v>5710</v>
      </c>
      <c r="L698" t="s">
        <v>5711</v>
      </c>
      <c r="M698" t="s">
        <v>5712</v>
      </c>
      <c r="N698" t="s">
        <v>5713</v>
      </c>
      <c r="O698" t="s">
        <v>5714</v>
      </c>
      <c r="P698" t="s">
        <v>5715</v>
      </c>
      <c r="Q698" t="s">
        <v>5716</v>
      </c>
    </row>
    <row r="699" spans="1:17">
      <c r="A699" t="s">
        <v>5717</v>
      </c>
      <c r="B699" t="s">
        <v>5718</v>
      </c>
      <c r="C699" t="s">
        <v>4425</v>
      </c>
      <c r="E699">
        <v>745</v>
      </c>
      <c r="F699">
        <v>795</v>
      </c>
      <c r="G699" s="1">
        <v>0.06</v>
      </c>
      <c r="H699">
        <v>4</v>
      </c>
      <c r="I699" s="4">
        <v>13797</v>
      </c>
      <c r="J699" t="s">
        <v>5719</v>
      </c>
      <c r="K699" t="s">
        <v>5720</v>
      </c>
      <c r="L699" t="s">
        <v>5721</v>
      </c>
      <c r="M699" t="s">
        <v>5722</v>
      </c>
      <c r="N699" t="s">
        <v>5723</v>
      </c>
      <c r="O699" t="s">
        <v>5724</v>
      </c>
      <c r="P699" t="s">
        <v>5725</v>
      </c>
      <c r="Q699" t="s">
        <v>5726</v>
      </c>
    </row>
    <row r="700" spans="1:17">
      <c r="A700" t="s">
        <v>5727</v>
      </c>
      <c r="B700" t="s">
        <v>5728</v>
      </c>
      <c r="C700" t="s">
        <v>5729</v>
      </c>
      <c r="E700" s="2">
        <v>1549</v>
      </c>
      <c r="F700" s="2">
        <v>2495</v>
      </c>
      <c r="G700" s="1">
        <v>0.38</v>
      </c>
      <c r="H700">
        <v>4.4000000000000004</v>
      </c>
      <c r="I700" s="4">
        <v>15137</v>
      </c>
      <c r="J700" t="s">
        <v>5730</v>
      </c>
      <c r="K700" t="s">
        <v>5731</v>
      </c>
      <c r="L700" t="s">
        <v>5732</v>
      </c>
      <c r="M700" t="s">
        <v>5733</v>
      </c>
      <c r="N700" t="s">
        <v>5734</v>
      </c>
      <c r="O700" t="s">
        <v>5735</v>
      </c>
      <c r="P700" t="s">
        <v>5736</v>
      </c>
      <c r="Q700" t="s">
        <v>5737</v>
      </c>
    </row>
    <row r="701" spans="1:17">
      <c r="A701" t="s">
        <v>157</v>
      </c>
      <c r="B701" t="s">
        <v>158</v>
      </c>
      <c r="C701" t="s">
        <v>18</v>
      </c>
      <c r="E701">
        <v>349</v>
      </c>
      <c r="F701">
        <v>399</v>
      </c>
      <c r="G701" s="1">
        <v>0.13</v>
      </c>
      <c r="H701">
        <v>4.4000000000000004</v>
      </c>
      <c r="I701" s="4">
        <v>18757</v>
      </c>
      <c r="J701" t="s">
        <v>5738</v>
      </c>
      <c r="K701" t="s">
        <v>160</v>
      </c>
      <c r="L701" t="s">
        <v>161</v>
      </c>
      <c r="M701" t="s">
        <v>162</v>
      </c>
      <c r="N701" t="s">
        <v>163</v>
      </c>
      <c r="O701" t="s">
        <v>3905</v>
      </c>
      <c r="P701" t="s">
        <v>5739</v>
      </c>
      <c r="Q701" t="s">
        <v>5740</v>
      </c>
    </row>
    <row r="702" spans="1:17">
      <c r="A702" t="s">
        <v>203</v>
      </c>
      <c r="B702" t="s">
        <v>204</v>
      </c>
      <c r="C702" t="s">
        <v>18</v>
      </c>
      <c r="E702">
        <v>970</v>
      </c>
      <c r="F702" s="2">
        <v>1799</v>
      </c>
      <c r="G702" s="1">
        <v>0.46</v>
      </c>
      <c r="H702">
        <v>4.5</v>
      </c>
      <c r="I702" s="4">
        <v>815</v>
      </c>
      <c r="J702" t="s">
        <v>205</v>
      </c>
      <c r="K702" t="s">
        <v>206</v>
      </c>
      <c r="L702" t="s">
        <v>207</v>
      </c>
      <c r="M702" t="s">
        <v>208</v>
      </c>
      <c r="N702" t="s">
        <v>209</v>
      </c>
      <c r="O702" t="s">
        <v>210</v>
      </c>
      <c r="P702" t="s">
        <v>5741</v>
      </c>
      <c r="Q702" t="s">
        <v>5742</v>
      </c>
    </row>
    <row r="703" spans="1:17">
      <c r="A703" t="s">
        <v>5743</v>
      </c>
      <c r="B703" t="s">
        <v>5744</v>
      </c>
      <c r="C703" t="s">
        <v>5223</v>
      </c>
      <c r="E703" s="2">
        <v>1469</v>
      </c>
      <c r="F703" s="2">
        <v>2499</v>
      </c>
      <c r="G703" s="1">
        <v>0.41</v>
      </c>
      <c r="H703">
        <v>4.2</v>
      </c>
      <c r="I703" s="4">
        <v>156638</v>
      </c>
      <c r="J703" t="s">
        <v>5745</v>
      </c>
      <c r="K703" t="s">
        <v>5746</v>
      </c>
      <c r="L703" t="s">
        <v>5747</v>
      </c>
      <c r="M703" t="s">
        <v>5748</v>
      </c>
      <c r="N703" t="s">
        <v>5749</v>
      </c>
      <c r="O703" t="s">
        <v>5750</v>
      </c>
      <c r="P703" t="s">
        <v>5751</v>
      </c>
      <c r="Q703" t="s">
        <v>5752</v>
      </c>
    </row>
    <row r="704" spans="1:17">
      <c r="A704" t="s">
        <v>5753</v>
      </c>
      <c r="B704" t="s">
        <v>5754</v>
      </c>
      <c r="C704" t="s">
        <v>5755</v>
      </c>
      <c r="E704">
        <v>198</v>
      </c>
      <c r="F704">
        <v>800</v>
      </c>
      <c r="G704" s="1">
        <v>0.75</v>
      </c>
      <c r="H704">
        <v>4.0999999999999996</v>
      </c>
      <c r="I704" s="4">
        <v>9344</v>
      </c>
      <c r="J704" t="s">
        <v>5756</v>
      </c>
      <c r="K704" t="s">
        <v>5757</v>
      </c>
      <c r="L704" t="s">
        <v>5758</v>
      </c>
      <c r="M704" t="s">
        <v>5759</v>
      </c>
      <c r="N704" t="s">
        <v>5760</v>
      </c>
      <c r="O704" t="s">
        <v>5761</v>
      </c>
      <c r="P704" t="s">
        <v>5762</v>
      </c>
      <c r="Q704" t="s">
        <v>5763</v>
      </c>
    </row>
    <row r="705" spans="1:17">
      <c r="A705" t="s">
        <v>5764</v>
      </c>
      <c r="B705" t="s">
        <v>5765</v>
      </c>
      <c r="C705" t="s">
        <v>5766</v>
      </c>
      <c r="E705">
        <v>549</v>
      </c>
      <c r="F705">
        <v>549</v>
      </c>
      <c r="G705" s="1">
        <v>0</v>
      </c>
      <c r="H705">
        <v>4.5</v>
      </c>
      <c r="I705" s="4">
        <v>4875</v>
      </c>
      <c r="J705" t="s">
        <v>5767</v>
      </c>
      <c r="K705" t="s">
        <v>5768</v>
      </c>
      <c r="L705" t="s">
        <v>5769</v>
      </c>
      <c r="M705" t="s">
        <v>5770</v>
      </c>
      <c r="N705" t="s">
        <v>5771</v>
      </c>
      <c r="O705" t="s">
        <v>5772</v>
      </c>
      <c r="P705" t="s">
        <v>5773</v>
      </c>
      <c r="Q705" t="s">
        <v>5774</v>
      </c>
    </row>
    <row r="706" spans="1:17">
      <c r="A706" t="s">
        <v>3961</v>
      </c>
      <c r="B706" t="s">
        <v>3962</v>
      </c>
      <c r="C706" t="s">
        <v>2948</v>
      </c>
      <c r="E706" s="2">
        <v>2999</v>
      </c>
      <c r="F706" s="2">
        <v>9999</v>
      </c>
      <c r="G706" s="1">
        <v>0.7</v>
      </c>
      <c r="H706">
        <v>4.2</v>
      </c>
      <c r="I706" s="4">
        <v>20881</v>
      </c>
      <c r="J706" t="s">
        <v>3963</v>
      </c>
      <c r="K706" t="s">
        <v>3964</v>
      </c>
      <c r="L706" t="s">
        <v>3965</v>
      </c>
      <c r="M706" t="s">
        <v>3966</v>
      </c>
      <c r="N706" t="s">
        <v>3967</v>
      </c>
      <c r="O706" t="s">
        <v>3968</v>
      </c>
      <c r="P706" t="s">
        <v>5775</v>
      </c>
      <c r="Q706" t="s">
        <v>5776</v>
      </c>
    </row>
    <row r="707" spans="1:17">
      <c r="A707" t="s">
        <v>5777</v>
      </c>
      <c r="B707" t="s">
        <v>5778</v>
      </c>
      <c r="C707" t="s">
        <v>2948</v>
      </c>
      <c r="E707" s="2">
        <v>12000</v>
      </c>
      <c r="F707" s="2">
        <v>29999</v>
      </c>
      <c r="G707" s="1">
        <v>0.6</v>
      </c>
      <c r="H707">
        <v>4.3</v>
      </c>
      <c r="I707" s="4">
        <v>4744</v>
      </c>
      <c r="J707" t="s">
        <v>5779</v>
      </c>
      <c r="K707" t="s">
        <v>5780</v>
      </c>
      <c r="L707" t="s">
        <v>5781</v>
      </c>
      <c r="M707" t="s">
        <v>5782</v>
      </c>
      <c r="N707" t="s">
        <v>5783</v>
      </c>
      <c r="O707" t="s">
        <v>5784</v>
      </c>
      <c r="P707" t="s">
        <v>5785</v>
      </c>
      <c r="Q707" t="s">
        <v>5786</v>
      </c>
    </row>
    <row r="708" spans="1:17">
      <c r="A708" t="s">
        <v>5787</v>
      </c>
      <c r="B708" t="s">
        <v>5788</v>
      </c>
      <c r="C708" t="s">
        <v>3066</v>
      </c>
      <c r="E708" s="2">
        <v>1299</v>
      </c>
      <c r="F708" s="2">
        <v>3499</v>
      </c>
      <c r="G708" s="1">
        <v>0.63</v>
      </c>
      <c r="H708">
        <v>3.9</v>
      </c>
      <c r="I708" s="4">
        <v>12452</v>
      </c>
      <c r="J708" t="s">
        <v>5789</v>
      </c>
      <c r="K708" t="s">
        <v>5790</v>
      </c>
      <c r="L708" t="s">
        <v>5791</v>
      </c>
      <c r="M708" t="s">
        <v>5792</v>
      </c>
      <c r="N708" t="s">
        <v>5793</v>
      </c>
      <c r="O708" t="s">
        <v>13052</v>
      </c>
      <c r="P708" t="s">
        <v>5794</v>
      </c>
      <c r="Q708" t="s">
        <v>5795</v>
      </c>
    </row>
    <row r="709" spans="1:17">
      <c r="A709" t="s">
        <v>5796</v>
      </c>
      <c r="B709" t="s">
        <v>5797</v>
      </c>
      <c r="C709" t="s">
        <v>5047</v>
      </c>
      <c r="E709">
        <v>269</v>
      </c>
      <c r="F709">
        <v>315</v>
      </c>
      <c r="G709" s="1">
        <v>0.15</v>
      </c>
      <c r="H709">
        <v>4.5</v>
      </c>
      <c r="I709" s="4">
        <v>17810</v>
      </c>
      <c r="J709" t="s">
        <v>5798</v>
      </c>
      <c r="K709" t="s">
        <v>5799</v>
      </c>
      <c r="L709" t="s">
        <v>5800</v>
      </c>
      <c r="M709" t="s">
        <v>5801</v>
      </c>
      <c r="N709" t="s">
        <v>5802</v>
      </c>
      <c r="O709" t="s">
        <v>5803</v>
      </c>
      <c r="P709" t="s">
        <v>5804</v>
      </c>
      <c r="Q709" t="s">
        <v>5805</v>
      </c>
    </row>
    <row r="710" spans="1:17">
      <c r="A710" t="s">
        <v>5806</v>
      </c>
      <c r="B710" t="s">
        <v>5807</v>
      </c>
      <c r="C710" t="s">
        <v>3066</v>
      </c>
      <c r="E710">
        <v>799</v>
      </c>
      <c r="F710" s="2">
        <v>1499</v>
      </c>
      <c r="G710" s="1">
        <v>0.47</v>
      </c>
      <c r="H710">
        <v>4.0999999999999996</v>
      </c>
      <c r="I710" s="4">
        <v>53648</v>
      </c>
      <c r="J710" t="s">
        <v>5808</v>
      </c>
      <c r="K710" t="s">
        <v>5809</v>
      </c>
      <c r="L710" t="s">
        <v>5810</v>
      </c>
      <c r="M710" t="s">
        <v>5811</v>
      </c>
      <c r="N710" t="s">
        <v>5812</v>
      </c>
      <c r="O710" t="s">
        <v>5813</v>
      </c>
      <c r="P710" t="s">
        <v>5814</v>
      </c>
      <c r="Q710" t="s">
        <v>5815</v>
      </c>
    </row>
    <row r="711" spans="1:17">
      <c r="A711" t="s">
        <v>5816</v>
      </c>
      <c r="B711" t="s">
        <v>5817</v>
      </c>
      <c r="C711" t="s">
        <v>5818</v>
      </c>
      <c r="E711" s="2">
        <v>6299</v>
      </c>
      <c r="F711" s="2">
        <v>13750</v>
      </c>
      <c r="G711" s="1">
        <v>0.54</v>
      </c>
      <c r="H711">
        <v>4.2</v>
      </c>
      <c r="I711" s="4">
        <v>2014</v>
      </c>
      <c r="J711" t="s">
        <v>5819</v>
      </c>
      <c r="K711" t="s">
        <v>5820</v>
      </c>
      <c r="L711" t="s">
        <v>5821</v>
      </c>
      <c r="M711" t="s">
        <v>5822</v>
      </c>
      <c r="N711" t="s">
        <v>5823</v>
      </c>
      <c r="O711" t="s">
        <v>5824</v>
      </c>
      <c r="P711" t="s">
        <v>5825</v>
      </c>
      <c r="Q711" t="s">
        <v>5826</v>
      </c>
    </row>
    <row r="712" spans="1:17">
      <c r="A712" t="s">
        <v>5827</v>
      </c>
      <c r="B712" t="s">
        <v>5828</v>
      </c>
      <c r="C712" t="s">
        <v>5829</v>
      </c>
      <c r="E712">
        <v>59</v>
      </c>
      <c r="F712">
        <v>59</v>
      </c>
      <c r="G712" s="1">
        <v>0</v>
      </c>
      <c r="H712">
        <v>3.8</v>
      </c>
      <c r="I712" s="4">
        <v>5958</v>
      </c>
      <c r="J712" t="s">
        <v>5830</v>
      </c>
      <c r="K712" t="s">
        <v>5831</v>
      </c>
      <c r="L712" t="s">
        <v>5832</v>
      </c>
      <c r="M712" t="s">
        <v>5833</v>
      </c>
      <c r="N712" t="s">
        <v>5834</v>
      </c>
      <c r="O712" t="s">
        <v>5835</v>
      </c>
      <c r="P712" t="s">
        <v>5836</v>
      </c>
      <c r="Q712" t="s">
        <v>5837</v>
      </c>
    </row>
    <row r="713" spans="1:17">
      <c r="A713" t="s">
        <v>5838</v>
      </c>
      <c r="B713" t="s">
        <v>5839</v>
      </c>
      <c r="C713" t="s">
        <v>3107</v>
      </c>
      <c r="E713">
        <v>571</v>
      </c>
      <c r="F713">
        <v>999</v>
      </c>
      <c r="G713" s="1">
        <v>0.43</v>
      </c>
      <c r="H713">
        <v>4.3</v>
      </c>
      <c r="I713" s="4">
        <v>38221</v>
      </c>
      <c r="J713" t="s">
        <v>5840</v>
      </c>
      <c r="K713" t="s">
        <v>5841</v>
      </c>
      <c r="L713" t="s">
        <v>5842</v>
      </c>
      <c r="M713" t="s">
        <v>5843</v>
      </c>
      <c r="N713" t="s">
        <v>5844</v>
      </c>
      <c r="O713" t="s">
        <v>5845</v>
      </c>
      <c r="P713" t="s">
        <v>5846</v>
      </c>
      <c r="Q713" t="s">
        <v>5847</v>
      </c>
    </row>
    <row r="714" spans="1:17">
      <c r="A714" t="s">
        <v>5848</v>
      </c>
      <c r="B714" t="s">
        <v>5849</v>
      </c>
      <c r="C714" t="s">
        <v>5515</v>
      </c>
      <c r="E714">
        <v>549</v>
      </c>
      <c r="F714">
        <v>999</v>
      </c>
      <c r="G714" s="1">
        <v>0.45</v>
      </c>
      <c r="H714">
        <v>3.9</v>
      </c>
      <c r="I714" s="4">
        <v>64705</v>
      </c>
      <c r="J714" t="s">
        <v>5850</v>
      </c>
      <c r="K714" t="s">
        <v>5851</v>
      </c>
      <c r="L714" t="s">
        <v>5852</v>
      </c>
      <c r="M714" t="s">
        <v>5853</v>
      </c>
      <c r="N714" t="s">
        <v>5854</v>
      </c>
      <c r="O714" t="s">
        <v>5855</v>
      </c>
      <c r="P714" t="s">
        <v>5856</v>
      </c>
      <c r="Q714" t="s">
        <v>5857</v>
      </c>
    </row>
    <row r="715" spans="1:17">
      <c r="A715" t="s">
        <v>3865</v>
      </c>
      <c r="B715" t="s">
        <v>3866</v>
      </c>
      <c r="C715" t="s">
        <v>3867</v>
      </c>
      <c r="E715" s="2">
        <v>2099</v>
      </c>
      <c r="F715" s="2">
        <v>5999</v>
      </c>
      <c r="G715" s="1">
        <v>0.65</v>
      </c>
      <c r="H715">
        <v>4.3</v>
      </c>
      <c r="I715" s="4">
        <v>17129</v>
      </c>
      <c r="J715" t="s">
        <v>3868</v>
      </c>
      <c r="K715" t="s">
        <v>3869</v>
      </c>
      <c r="L715" t="s">
        <v>3870</v>
      </c>
      <c r="M715" t="s">
        <v>3871</v>
      </c>
      <c r="N715" t="s">
        <v>3872</v>
      </c>
      <c r="O715" t="s">
        <v>3873</v>
      </c>
      <c r="P715" t="s">
        <v>5858</v>
      </c>
      <c r="Q715" t="s">
        <v>5859</v>
      </c>
    </row>
    <row r="716" spans="1:17">
      <c r="A716" t="s">
        <v>193</v>
      </c>
      <c r="B716" t="s">
        <v>194</v>
      </c>
      <c r="C716" t="s">
        <v>169</v>
      </c>
      <c r="E716" s="2">
        <v>13490</v>
      </c>
      <c r="F716" s="2">
        <v>21990</v>
      </c>
      <c r="G716" s="1">
        <v>0.39</v>
      </c>
      <c r="H716">
        <v>4.3</v>
      </c>
      <c r="I716" s="4">
        <v>11976</v>
      </c>
      <c r="J716" t="s">
        <v>195</v>
      </c>
      <c r="K716" t="s">
        <v>196</v>
      </c>
      <c r="L716" t="s">
        <v>197</v>
      </c>
      <c r="M716" t="s">
        <v>198</v>
      </c>
      <c r="N716" t="s">
        <v>199</v>
      </c>
      <c r="O716" t="s">
        <v>200</v>
      </c>
      <c r="P716" t="s">
        <v>201</v>
      </c>
      <c r="Q716" t="s">
        <v>5860</v>
      </c>
    </row>
    <row r="717" spans="1:17">
      <c r="A717" t="s">
        <v>5861</v>
      </c>
      <c r="B717" t="s">
        <v>5862</v>
      </c>
      <c r="C717" t="s">
        <v>5102</v>
      </c>
      <c r="E717">
        <v>448</v>
      </c>
      <c r="F717">
        <v>699</v>
      </c>
      <c r="G717" s="1">
        <v>0.36</v>
      </c>
      <c r="H717">
        <v>3.9</v>
      </c>
      <c r="I717" s="4">
        <v>17348</v>
      </c>
      <c r="J717" t="s">
        <v>5863</v>
      </c>
      <c r="K717" t="s">
        <v>5864</v>
      </c>
      <c r="L717" t="s">
        <v>5865</v>
      </c>
      <c r="M717" t="s">
        <v>5866</v>
      </c>
      <c r="N717" t="s">
        <v>5867</v>
      </c>
      <c r="O717" t="s">
        <v>5868</v>
      </c>
      <c r="P717" t="s">
        <v>5869</v>
      </c>
      <c r="Q717" t="s">
        <v>5870</v>
      </c>
    </row>
    <row r="718" spans="1:17">
      <c r="A718" t="s">
        <v>5871</v>
      </c>
      <c r="B718" t="s">
        <v>5872</v>
      </c>
      <c r="C718" t="s">
        <v>3066</v>
      </c>
      <c r="E718" s="2">
        <v>1499</v>
      </c>
      <c r="F718" s="2">
        <v>2999</v>
      </c>
      <c r="G718" s="1">
        <v>0.5</v>
      </c>
      <c r="H718">
        <v>3.7</v>
      </c>
      <c r="I718" s="4">
        <v>87798</v>
      </c>
      <c r="J718" t="s">
        <v>5873</v>
      </c>
      <c r="K718" t="s">
        <v>5874</v>
      </c>
      <c r="L718" t="s">
        <v>5875</v>
      </c>
      <c r="M718" t="s">
        <v>5876</v>
      </c>
      <c r="N718" t="s">
        <v>5877</v>
      </c>
      <c r="O718" t="s">
        <v>5878</v>
      </c>
      <c r="P718" t="s">
        <v>5879</v>
      </c>
      <c r="Q718" t="s">
        <v>5880</v>
      </c>
    </row>
    <row r="719" spans="1:17">
      <c r="A719" t="s">
        <v>5881</v>
      </c>
      <c r="B719" t="s">
        <v>5882</v>
      </c>
      <c r="C719" t="s">
        <v>5883</v>
      </c>
      <c r="E719">
        <v>299</v>
      </c>
      <c r="F719">
        <v>499</v>
      </c>
      <c r="G719" s="1">
        <v>0.4</v>
      </c>
      <c r="H719">
        <v>4.2</v>
      </c>
      <c r="I719" s="4">
        <v>24432</v>
      </c>
      <c r="J719" t="s">
        <v>5884</v>
      </c>
      <c r="K719" t="s">
        <v>5885</v>
      </c>
      <c r="L719" t="s">
        <v>5886</v>
      </c>
      <c r="M719" t="s">
        <v>5887</v>
      </c>
      <c r="N719" t="s">
        <v>5888</v>
      </c>
      <c r="O719" t="s">
        <v>5889</v>
      </c>
      <c r="P719" t="s">
        <v>5890</v>
      </c>
      <c r="Q719" t="s">
        <v>5891</v>
      </c>
    </row>
    <row r="720" spans="1:17">
      <c r="A720" t="s">
        <v>5892</v>
      </c>
      <c r="B720" t="s">
        <v>5893</v>
      </c>
      <c r="C720" t="s">
        <v>4834</v>
      </c>
      <c r="E720">
        <v>579</v>
      </c>
      <c r="F720" s="2">
        <v>1400</v>
      </c>
      <c r="G720" s="1">
        <v>0.59</v>
      </c>
      <c r="H720">
        <v>4.3</v>
      </c>
      <c r="I720" s="4">
        <v>189104</v>
      </c>
      <c r="J720" t="s">
        <v>5894</v>
      </c>
      <c r="K720" t="s">
        <v>5895</v>
      </c>
      <c r="L720" t="s">
        <v>5896</v>
      </c>
      <c r="M720" t="s">
        <v>5897</v>
      </c>
      <c r="N720" t="s">
        <v>5898</v>
      </c>
      <c r="O720" t="s">
        <v>5899</v>
      </c>
      <c r="P720" t="s">
        <v>5900</v>
      </c>
      <c r="Q720" t="s">
        <v>5901</v>
      </c>
    </row>
    <row r="721" spans="1:17">
      <c r="A721" t="s">
        <v>5902</v>
      </c>
      <c r="B721" t="s">
        <v>5903</v>
      </c>
      <c r="C721" t="s">
        <v>5904</v>
      </c>
      <c r="E721" s="2">
        <v>2499</v>
      </c>
      <c r="F721" s="2">
        <v>3299</v>
      </c>
      <c r="G721" s="1">
        <v>0.24</v>
      </c>
      <c r="H721">
        <v>4.2</v>
      </c>
      <c r="I721" s="4">
        <v>93112</v>
      </c>
      <c r="J721" t="s">
        <v>5905</v>
      </c>
      <c r="K721" t="s">
        <v>5906</v>
      </c>
      <c r="L721" t="s">
        <v>5907</v>
      </c>
      <c r="M721" t="s">
        <v>5908</v>
      </c>
      <c r="N721" t="s">
        <v>5909</v>
      </c>
      <c r="O721" t="s">
        <v>5910</v>
      </c>
      <c r="P721" t="s">
        <v>5911</v>
      </c>
      <c r="Q721" t="s">
        <v>5912</v>
      </c>
    </row>
    <row r="722" spans="1:17">
      <c r="A722" t="s">
        <v>5913</v>
      </c>
      <c r="B722" t="s">
        <v>5914</v>
      </c>
      <c r="C722" t="s">
        <v>3066</v>
      </c>
      <c r="E722" s="2">
        <v>1199</v>
      </c>
      <c r="F722" s="2">
        <v>5999</v>
      </c>
      <c r="G722" s="1">
        <v>0.8</v>
      </c>
      <c r="H722">
        <v>3.9</v>
      </c>
      <c r="I722" s="4">
        <v>47521</v>
      </c>
      <c r="J722" t="s">
        <v>5915</v>
      </c>
      <c r="K722" t="s">
        <v>5916</v>
      </c>
      <c r="L722" t="s">
        <v>5917</v>
      </c>
      <c r="M722" t="s">
        <v>5918</v>
      </c>
      <c r="N722" t="s">
        <v>5919</v>
      </c>
      <c r="O722" t="s">
        <v>5920</v>
      </c>
      <c r="P722" t="s">
        <v>5921</v>
      </c>
      <c r="Q722" t="s">
        <v>5922</v>
      </c>
    </row>
    <row r="723" spans="1:17">
      <c r="A723" t="s">
        <v>5923</v>
      </c>
      <c r="B723" t="s">
        <v>5924</v>
      </c>
      <c r="C723" t="s">
        <v>5647</v>
      </c>
      <c r="E723">
        <v>399</v>
      </c>
      <c r="F723">
        <v>499</v>
      </c>
      <c r="G723" s="1">
        <v>0.2</v>
      </c>
      <c r="H723">
        <v>4.3</v>
      </c>
      <c r="I723" s="4">
        <v>27201</v>
      </c>
      <c r="J723" t="s">
        <v>5925</v>
      </c>
      <c r="K723" t="s">
        <v>5926</v>
      </c>
      <c r="L723" t="s">
        <v>5927</v>
      </c>
      <c r="M723" t="s">
        <v>5928</v>
      </c>
      <c r="N723" t="s">
        <v>5929</v>
      </c>
      <c r="O723" t="s">
        <v>5930</v>
      </c>
      <c r="P723" t="s">
        <v>5931</v>
      </c>
      <c r="Q723" t="s">
        <v>5932</v>
      </c>
    </row>
    <row r="724" spans="1:17">
      <c r="A724" t="s">
        <v>213</v>
      </c>
      <c r="B724" t="s">
        <v>214</v>
      </c>
      <c r="C724" t="s">
        <v>129</v>
      </c>
      <c r="E724">
        <v>279</v>
      </c>
      <c r="F724">
        <v>499</v>
      </c>
      <c r="G724" s="1">
        <v>0.44</v>
      </c>
      <c r="H724">
        <v>3.7</v>
      </c>
      <c r="I724" s="4">
        <v>10962</v>
      </c>
      <c r="J724" t="s">
        <v>215</v>
      </c>
      <c r="K724" t="s">
        <v>216</v>
      </c>
      <c r="L724" t="s">
        <v>217</v>
      </c>
      <c r="M724" t="s">
        <v>218</v>
      </c>
      <c r="N724" t="s">
        <v>219</v>
      </c>
      <c r="O724" t="s">
        <v>220</v>
      </c>
      <c r="P724" t="s">
        <v>5933</v>
      </c>
      <c r="Q724" t="s">
        <v>5934</v>
      </c>
    </row>
    <row r="725" spans="1:17">
      <c r="A725" t="s">
        <v>223</v>
      </c>
      <c r="B725" t="s">
        <v>224</v>
      </c>
      <c r="C725" t="s">
        <v>169</v>
      </c>
      <c r="E725" s="2">
        <v>13490</v>
      </c>
      <c r="F725" s="2">
        <v>22900</v>
      </c>
      <c r="G725" s="1">
        <v>0.41</v>
      </c>
      <c r="H725">
        <v>4.3</v>
      </c>
      <c r="I725" s="4">
        <v>16299</v>
      </c>
      <c r="J725" t="s">
        <v>225</v>
      </c>
      <c r="K725" t="s">
        <v>226</v>
      </c>
      <c r="L725" t="s">
        <v>227</v>
      </c>
      <c r="M725" t="s">
        <v>228</v>
      </c>
      <c r="N725" t="s">
        <v>229</v>
      </c>
      <c r="O725" t="s">
        <v>230</v>
      </c>
      <c r="P725" t="s">
        <v>5935</v>
      </c>
      <c r="Q725" t="s">
        <v>5936</v>
      </c>
    </row>
    <row r="726" spans="1:17">
      <c r="A726" t="s">
        <v>5937</v>
      </c>
      <c r="B726" t="s">
        <v>5938</v>
      </c>
      <c r="C726" t="s">
        <v>4845</v>
      </c>
      <c r="E726">
        <v>279</v>
      </c>
      <c r="F726">
        <v>375</v>
      </c>
      <c r="G726" s="1">
        <v>0.26</v>
      </c>
      <c r="H726">
        <v>4.3</v>
      </c>
      <c r="I726" s="4">
        <v>31534</v>
      </c>
      <c r="J726" t="s">
        <v>5939</v>
      </c>
      <c r="K726" t="s">
        <v>5940</v>
      </c>
      <c r="L726" t="s">
        <v>5941</v>
      </c>
      <c r="M726" t="s">
        <v>5942</v>
      </c>
      <c r="N726" t="s">
        <v>5943</v>
      </c>
      <c r="O726" t="s">
        <v>5944</v>
      </c>
      <c r="P726" t="s">
        <v>5945</v>
      </c>
      <c r="Q726" t="s">
        <v>5946</v>
      </c>
    </row>
    <row r="727" spans="1:17">
      <c r="A727" t="s">
        <v>5947</v>
      </c>
      <c r="B727" t="s">
        <v>5948</v>
      </c>
      <c r="C727" t="s">
        <v>2948</v>
      </c>
      <c r="E727" s="2">
        <v>2499</v>
      </c>
      <c r="F727" s="2">
        <v>4999</v>
      </c>
      <c r="G727" s="1">
        <v>0.5</v>
      </c>
      <c r="H727">
        <v>3.9</v>
      </c>
      <c r="I727" s="4">
        <v>7571</v>
      </c>
      <c r="J727" t="s">
        <v>5949</v>
      </c>
      <c r="K727" t="s">
        <v>4090</v>
      </c>
      <c r="L727" t="s">
        <v>4091</v>
      </c>
      <c r="M727" t="s">
        <v>4092</v>
      </c>
      <c r="N727" t="s">
        <v>4093</v>
      </c>
      <c r="O727" t="s">
        <v>4094</v>
      </c>
      <c r="P727" t="s">
        <v>5950</v>
      </c>
      <c r="Q727" t="s">
        <v>5951</v>
      </c>
    </row>
    <row r="728" spans="1:17">
      <c r="A728" t="s">
        <v>5952</v>
      </c>
      <c r="B728" t="s">
        <v>5953</v>
      </c>
      <c r="C728" t="s">
        <v>5623</v>
      </c>
      <c r="E728">
        <v>137</v>
      </c>
      <c r="F728">
        <v>160</v>
      </c>
      <c r="G728" s="1">
        <v>0.14000000000000001</v>
      </c>
      <c r="H728">
        <v>4.4000000000000004</v>
      </c>
      <c r="I728" s="4">
        <v>6537</v>
      </c>
      <c r="J728" t="s">
        <v>5954</v>
      </c>
      <c r="K728" t="s">
        <v>5955</v>
      </c>
      <c r="L728" t="s">
        <v>5956</v>
      </c>
      <c r="M728" t="s">
        <v>5957</v>
      </c>
      <c r="N728" t="s">
        <v>5958</v>
      </c>
      <c r="O728" t="s">
        <v>5959</v>
      </c>
      <c r="P728" t="s">
        <v>5960</v>
      </c>
      <c r="Q728" t="s">
        <v>5961</v>
      </c>
    </row>
    <row r="729" spans="1:17">
      <c r="A729" t="s">
        <v>233</v>
      </c>
      <c r="B729" t="s">
        <v>234</v>
      </c>
      <c r="C729" t="s">
        <v>18</v>
      </c>
      <c r="E729">
        <v>59</v>
      </c>
      <c r="F729">
        <v>199</v>
      </c>
      <c r="G729" s="1">
        <v>0.7</v>
      </c>
      <c r="H729">
        <v>4</v>
      </c>
      <c r="I729" s="4">
        <v>9377</v>
      </c>
      <c r="J729" t="s">
        <v>235</v>
      </c>
      <c r="K729" t="s">
        <v>236</v>
      </c>
      <c r="L729" t="s">
        <v>237</v>
      </c>
      <c r="M729" t="s">
        <v>238</v>
      </c>
      <c r="N729" t="s">
        <v>239</v>
      </c>
      <c r="O729" t="s">
        <v>240</v>
      </c>
      <c r="P729" t="s">
        <v>241</v>
      </c>
      <c r="Q729" t="s">
        <v>5962</v>
      </c>
    </row>
    <row r="730" spans="1:17">
      <c r="A730" t="s">
        <v>5963</v>
      </c>
      <c r="B730" t="s">
        <v>5964</v>
      </c>
      <c r="C730" t="s">
        <v>5369</v>
      </c>
      <c r="E730">
        <v>299</v>
      </c>
      <c r="F730">
        <v>499</v>
      </c>
      <c r="G730" s="1">
        <v>0.4</v>
      </c>
      <c r="H730">
        <v>4.5</v>
      </c>
      <c r="I730" s="4">
        <v>21010</v>
      </c>
      <c r="J730" t="s">
        <v>5965</v>
      </c>
      <c r="K730" t="s">
        <v>5966</v>
      </c>
      <c r="L730" t="s">
        <v>5967</v>
      </c>
      <c r="M730" t="s">
        <v>5968</v>
      </c>
      <c r="N730" t="s">
        <v>5969</v>
      </c>
      <c r="O730" t="s">
        <v>5970</v>
      </c>
      <c r="P730" t="s">
        <v>5971</v>
      </c>
      <c r="Q730" t="s">
        <v>5972</v>
      </c>
    </row>
    <row r="731" spans="1:17">
      <c r="A731" t="s">
        <v>5973</v>
      </c>
      <c r="B731" t="s">
        <v>5974</v>
      </c>
      <c r="C731" t="s">
        <v>3066</v>
      </c>
      <c r="E731" s="2">
        <v>1799</v>
      </c>
      <c r="F731" s="2">
        <v>3999</v>
      </c>
      <c r="G731" s="1">
        <v>0.55000000000000004</v>
      </c>
      <c r="H731">
        <v>3.9</v>
      </c>
      <c r="I731" s="4">
        <v>3517</v>
      </c>
      <c r="J731" t="s">
        <v>5975</v>
      </c>
      <c r="K731" t="s">
        <v>5976</v>
      </c>
      <c r="L731" t="s">
        <v>5977</v>
      </c>
      <c r="M731" t="s">
        <v>5978</v>
      </c>
      <c r="N731" t="s">
        <v>5979</v>
      </c>
      <c r="O731" t="s">
        <v>5980</v>
      </c>
      <c r="P731" t="s">
        <v>5981</v>
      </c>
      <c r="Q731" t="s">
        <v>5982</v>
      </c>
    </row>
    <row r="732" spans="1:17">
      <c r="A732" t="s">
        <v>5983</v>
      </c>
      <c r="B732" t="s">
        <v>5984</v>
      </c>
      <c r="C732" t="s">
        <v>5515</v>
      </c>
      <c r="E732" s="2">
        <v>1999</v>
      </c>
      <c r="F732" s="2">
        <v>2999</v>
      </c>
      <c r="G732" s="1">
        <v>0.33</v>
      </c>
      <c r="H732">
        <v>4.3</v>
      </c>
      <c r="I732" s="4">
        <v>63899</v>
      </c>
      <c r="J732" t="s">
        <v>5985</v>
      </c>
      <c r="K732" t="s">
        <v>5986</v>
      </c>
      <c r="L732" t="s">
        <v>5987</v>
      </c>
      <c r="M732" t="s">
        <v>5988</v>
      </c>
      <c r="N732" t="s">
        <v>5989</v>
      </c>
      <c r="O732" t="s">
        <v>5990</v>
      </c>
      <c r="P732" t="s">
        <v>5991</v>
      </c>
      <c r="Q732" t="s">
        <v>5992</v>
      </c>
    </row>
    <row r="733" spans="1:17">
      <c r="A733" t="s">
        <v>252</v>
      </c>
      <c r="B733" t="s">
        <v>253</v>
      </c>
      <c r="C733" t="s">
        <v>129</v>
      </c>
      <c r="E733">
        <v>199</v>
      </c>
      <c r="F733">
        <v>699</v>
      </c>
      <c r="G733" s="1">
        <v>0.72</v>
      </c>
      <c r="H733">
        <v>4.2</v>
      </c>
      <c r="I733" s="4">
        <v>12153</v>
      </c>
      <c r="J733" t="s">
        <v>254</v>
      </c>
      <c r="K733" t="s">
        <v>255</v>
      </c>
      <c r="L733" t="s">
        <v>256</v>
      </c>
      <c r="M733" t="s">
        <v>257</v>
      </c>
      <c r="N733" t="s">
        <v>258</v>
      </c>
      <c r="O733" t="s">
        <v>259</v>
      </c>
      <c r="P733" t="s">
        <v>260</v>
      </c>
      <c r="Q733" t="s">
        <v>5993</v>
      </c>
    </row>
    <row r="734" spans="1:17">
      <c r="A734" t="s">
        <v>5994</v>
      </c>
      <c r="B734" t="s">
        <v>5995</v>
      </c>
      <c r="C734" t="s">
        <v>5996</v>
      </c>
      <c r="E734">
        <v>399</v>
      </c>
      <c r="F734" s="2">
        <v>1499</v>
      </c>
      <c r="G734" s="1">
        <v>0.73</v>
      </c>
      <c r="H734">
        <v>4.0999999999999996</v>
      </c>
      <c r="I734" s="4">
        <v>5730</v>
      </c>
      <c r="J734" t="s">
        <v>5997</v>
      </c>
      <c r="K734" t="s">
        <v>5998</v>
      </c>
      <c r="L734" t="s">
        <v>5999</v>
      </c>
      <c r="M734" t="s">
        <v>6000</v>
      </c>
      <c r="N734" t="s">
        <v>6001</v>
      </c>
      <c r="O734" t="s">
        <v>6002</v>
      </c>
      <c r="P734" t="s">
        <v>6003</v>
      </c>
      <c r="Q734" t="s">
        <v>6004</v>
      </c>
    </row>
    <row r="735" spans="1:17">
      <c r="A735" t="s">
        <v>6005</v>
      </c>
      <c r="B735" t="s">
        <v>6006</v>
      </c>
      <c r="C735" t="s">
        <v>6007</v>
      </c>
      <c r="E735" s="2">
        <v>1699</v>
      </c>
      <c r="F735" s="2">
        <v>3999</v>
      </c>
      <c r="G735" s="1">
        <v>0.57999999999999996</v>
      </c>
      <c r="H735">
        <v>4.2</v>
      </c>
      <c r="I735" s="4">
        <v>25488</v>
      </c>
      <c r="J735" t="s">
        <v>6008</v>
      </c>
      <c r="K735" t="s">
        <v>6009</v>
      </c>
      <c r="L735" t="s">
        <v>6010</v>
      </c>
      <c r="M735" t="s">
        <v>6011</v>
      </c>
      <c r="N735" t="s">
        <v>6012</v>
      </c>
      <c r="O735" t="s">
        <v>6013</v>
      </c>
      <c r="P735" t="s">
        <v>6014</v>
      </c>
      <c r="Q735" t="s">
        <v>6015</v>
      </c>
    </row>
    <row r="736" spans="1:17">
      <c r="A736" t="s">
        <v>6016</v>
      </c>
      <c r="B736" t="s">
        <v>6017</v>
      </c>
      <c r="C736" t="s">
        <v>4845</v>
      </c>
      <c r="E736">
        <v>699</v>
      </c>
      <c r="F736">
        <v>995</v>
      </c>
      <c r="G736" s="1">
        <v>0.3</v>
      </c>
      <c r="H736">
        <v>4.5</v>
      </c>
      <c r="I736" s="4">
        <v>54405</v>
      </c>
      <c r="J736" t="s">
        <v>6018</v>
      </c>
      <c r="K736" t="s">
        <v>6019</v>
      </c>
      <c r="L736" t="s">
        <v>6020</v>
      </c>
      <c r="M736" t="s">
        <v>6021</v>
      </c>
      <c r="N736" t="s">
        <v>6022</v>
      </c>
      <c r="O736" t="s">
        <v>6023</v>
      </c>
      <c r="P736" t="s">
        <v>6024</v>
      </c>
      <c r="Q736" t="s">
        <v>6025</v>
      </c>
    </row>
    <row r="737" spans="1:17">
      <c r="A737" t="s">
        <v>4040</v>
      </c>
      <c r="B737" t="s">
        <v>4041</v>
      </c>
      <c r="C737" t="s">
        <v>3638</v>
      </c>
      <c r="E737">
        <v>95</v>
      </c>
      <c r="F737">
        <v>499</v>
      </c>
      <c r="G737" s="1">
        <v>0.81</v>
      </c>
      <c r="H737">
        <v>4.2</v>
      </c>
      <c r="I737" s="4">
        <v>1949</v>
      </c>
      <c r="J737" t="s">
        <v>4042</v>
      </c>
      <c r="K737" t="s">
        <v>4043</v>
      </c>
      <c r="L737" t="s">
        <v>4044</v>
      </c>
      <c r="M737" t="s">
        <v>4045</v>
      </c>
      <c r="N737" t="s">
        <v>4046</v>
      </c>
      <c r="O737" t="s">
        <v>4047</v>
      </c>
      <c r="P737" t="s">
        <v>6026</v>
      </c>
      <c r="Q737" t="s">
        <v>6027</v>
      </c>
    </row>
    <row r="738" spans="1:17">
      <c r="A738" t="s">
        <v>6028</v>
      </c>
      <c r="B738" t="s">
        <v>6029</v>
      </c>
      <c r="C738" t="s">
        <v>5443</v>
      </c>
      <c r="E738" s="2">
        <v>1149</v>
      </c>
      <c r="F738" s="2">
        <v>1699</v>
      </c>
      <c r="G738" s="1">
        <v>0.32</v>
      </c>
      <c r="H738">
        <v>4.2</v>
      </c>
      <c r="I738" s="4">
        <v>122478</v>
      </c>
      <c r="J738" t="s">
        <v>6030</v>
      </c>
      <c r="K738" t="s">
        <v>6031</v>
      </c>
      <c r="L738" t="s">
        <v>6032</v>
      </c>
      <c r="M738" t="s">
        <v>6033</v>
      </c>
      <c r="N738" t="s">
        <v>6034</v>
      </c>
      <c r="O738" t="s">
        <v>6035</v>
      </c>
      <c r="P738" t="s">
        <v>6036</v>
      </c>
      <c r="Q738" t="s">
        <v>6037</v>
      </c>
    </row>
    <row r="739" spans="1:17">
      <c r="A739" t="s">
        <v>6038</v>
      </c>
      <c r="B739" t="s">
        <v>6039</v>
      </c>
      <c r="C739" t="s">
        <v>5102</v>
      </c>
      <c r="E739" s="2">
        <v>1495</v>
      </c>
      <c r="F739" s="2">
        <v>1995</v>
      </c>
      <c r="G739" s="1">
        <v>0.25</v>
      </c>
      <c r="H739">
        <v>4.3</v>
      </c>
      <c r="I739" s="4">
        <v>7241</v>
      </c>
      <c r="J739" t="s">
        <v>6040</v>
      </c>
      <c r="K739" t="s">
        <v>6041</v>
      </c>
      <c r="L739" t="s">
        <v>6042</v>
      </c>
      <c r="M739" t="s">
        <v>6043</v>
      </c>
      <c r="N739" t="s">
        <v>6044</v>
      </c>
      <c r="O739" t="s">
        <v>6045</v>
      </c>
      <c r="P739" t="s">
        <v>6046</v>
      </c>
      <c r="Q739" t="s">
        <v>6047</v>
      </c>
    </row>
    <row r="740" spans="1:17">
      <c r="A740" t="s">
        <v>6048</v>
      </c>
      <c r="B740" t="s">
        <v>6049</v>
      </c>
      <c r="C740" t="s">
        <v>4876</v>
      </c>
      <c r="E740">
        <v>849</v>
      </c>
      <c r="F740" s="2">
        <v>4999</v>
      </c>
      <c r="G740" s="1">
        <v>0.83</v>
      </c>
      <c r="H740">
        <v>4</v>
      </c>
      <c r="I740" s="4">
        <v>20457</v>
      </c>
      <c r="J740" t="s">
        <v>6050</v>
      </c>
      <c r="K740" t="s">
        <v>6051</v>
      </c>
      <c r="L740" t="s">
        <v>6052</v>
      </c>
      <c r="M740" t="s">
        <v>6053</v>
      </c>
      <c r="N740" t="s">
        <v>6054</v>
      </c>
      <c r="O740" t="s">
        <v>6055</v>
      </c>
      <c r="P740" t="s">
        <v>6056</v>
      </c>
      <c r="Q740" t="s">
        <v>6057</v>
      </c>
    </row>
    <row r="741" spans="1:17">
      <c r="A741" t="s">
        <v>6058</v>
      </c>
      <c r="B741" t="s">
        <v>6059</v>
      </c>
      <c r="C741" t="s">
        <v>6060</v>
      </c>
      <c r="E741">
        <v>440</v>
      </c>
      <c r="F741">
        <v>440</v>
      </c>
      <c r="G741" s="1">
        <v>0</v>
      </c>
      <c r="H741">
        <v>4.5</v>
      </c>
      <c r="I741" s="4">
        <v>8610</v>
      </c>
      <c r="J741" t="s">
        <v>6061</v>
      </c>
      <c r="K741" t="s">
        <v>6062</v>
      </c>
      <c r="L741" t="s">
        <v>6063</v>
      </c>
      <c r="M741" t="s">
        <v>6064</v>
      </c>
      <c r="N741" t="s">
        <v>6065</v>
      </c>
      <c r="O741" t="s">
        <v>6066</v>
      </c>
      <c r="P741" t="s">
        <v>6067</v>
      </c>
      <c r="Q741" t="s">
        <v>6068</v>
      </c>
    </row>
    <row r="742" spans="1:17">
      <c r="A742" t="s">
        <v>4009</v>
      </c>
      <c r="B742" t="s">
        <v>4010</v>
      </c>
      <c r="C742" t="s">
        <v>3867</v>
      </c>
      <c r="E742">
        <v>349</v>
      </c>
      <c r="F742">
        <v>999</v>
      </c>
      <c r="G742" s="1">
        <v>0.65</v>
      </c>
      <c r="H742">
        <v>3.8</v>
      </c>
      <c r="I742" s="4">
        <v>16557</v>
      </c>
      <c r="J742" t="s">
        <v>4011</v>
      </c>
      <c r="K742" t="s">
        <v>4012</v>
      </c>
      <c r="L742" t="s">
        <v>4013</v>
      </c>
      <c r="M742" t="s">
        <v>4014</v>
      </c>
      <c r="N742" t="s">
        <v>4015</v>
      </c>
      <c r="O742" t="s">
        <v>4016</v>
      </c>
      <c r="P742" t="s">
        <v>6069</v>
      </c>
      <c r="Q742" t="s">
        <v>6070</v>
      </c>
    </row>
    <row r="743" spans="1:17">
      <c r="A743" t="s">
        <v>6071</v>
      </c>
      <c r="B743" t="s">
        <v>6072</v>
      </c>
      <c r="C743" t="s">
        <v>4876</v>
      </c>
      <c r="E743">
        <v>599</v>
      </c>
      <c r="F743" s="2">
        <v>3999</v>
      </c>
      <c r="G743" s="1">
        <v>0.85</v>
      </c>
      <c r="H743">
        <v>3.9</v>
      </c>
      <c r="I743" s="4">
        <v>1087</v>
      </c>
      <c r="J743" t="s">
        <v>6073</v>
      </c>
      <c r="K743" t="s">
        <v>6074</v>
      </c>
      <c r="L743" t="s">
        <v>6075</v>
      </c>
      <c r="M743" t="s">
        <v>6076</v>
      </c>
      <c r="N743" t="s">
        <v>6077</v>
      </c>
      <c r="O743" t="s">
        <v>6078</v>
      </c>
      <c r="P743" t="s">
        <v>6079</v>
      </c>
      <c r="Q743" t="s">
        <v>6080</v>
      </c>
    </row>
    <row r="744" spans="1:17">
      <c r="A744" t="s">
        <v>6081</v>
      </c>
      <c r="B744" t="s">
        <v>6082</v>
      </c>
      <c r="C744" t="s">
        <v>5698</v>
      </c>
      <c r="E744">
        <v>149</v>
      </c>
      <c r="F744">
        <v>399</v>
      </c>
      <c r="G744" s="1">
        <v>0.63</v>
      </c>
      <c r="H744">
        <v>4</v>
      </c>
      <c r="I744" s="4">
        <v>1540</v>
      </c>
      <c r="J744" t="s">
        <v>6083</v>
      </c>
      <c r="K744" t="s">
        <v>6084</v>
      </c>
      <c r="L744" t="s">
        <v>6085</v>
      </c>
      <c r="M744" t="s">
        <v>6086</v>
      </c>
      <c r="N744" t="s">
        <v>6087</v>
      </c>
      <c r="O744" t="s">
        <v>6088</v>
      </c>
      <c r="P744" t="s">
        <v>6089</v>
      </c>
      <c r="Q744" t="s">
        <v>6090</v>
      </c>
    </row>
    <row r="745" spans="1:17">
      <c r="A745" t="s">
        <v>6091</v>
      </c>
      <c r="B745" t="s">
        <v>6092</v>
      </c>
      <c r="C745" t="s">
        <v>4856</v>
      </c>
      <c r="E745">
        <v>289</v>
      </c>
      <c r="F745">
        <v>999</v>
      </c>
      <c r="G745" s="1">
        <v>0.71</v>
      </c>
      <c r="H745">
        <v>4.0999999999999996</v>
      </c>
      <c r="I745" s="4">
        <v>401</v>
      </c>
      <c r="J745" t="s">
        <v>6093</v>
      </c>
      <c r="K745" t="s">
        <v>6094</v>
      </c>
      <c r="L745" t="s">
        <v>6095</v>
      </c>
      <c r="M745" t="s">
        <v>6096</v>
      </c>
      <c r="N745" t="s">
        <v>6097</v>
      </c>
      <c r="O745" t="s">
        <v>6098</v>
      </c>
      <c r="P745" t="s">
        <v>6099</v>
      </c>
      <c r="Q745" t="s">
        <v>6100</v>
      </c>
    </row>
    <row r="746" spans="1:17">
      <c r="A746" t="s">
        <v>6101</v>
      </c>
      <c r="B746" t="s">
        <v>6102</v>
      </c>
      <c r="C746" t="s">
        <v>6103</v>
      </c>
      <c r="E746">
        <v>179</v>
      </c>
      <c r="F746">
        <v>499</v>
      </c>
      <c r="G746" s="1">
        <v>0.64</v>
      </c>
      <c r="H746">
        <v>3.4</v>
      </c>
      <c r="I746" s="4">
        <v>9385</v>
      </c>
      <c r="J746" t="s">
        <v>6104</v>
      </c>
      <c r="K746" t="s">
        <v>6105</v>
      </c>
      <c r="L746" t="s">
        <v>6106</v>
      </c>
      <c r="M746" t="s">
        <v>6107</v>
      </c>
      <c r="N746" t="s">
        <v>6108</v>
      </c>
      <c r="O746" t="s">
        <v>6109</v>
      </c>
      <c r="P746" t="s">
        <v>6110</v>
      </c>
      <c r="Q746" t="s">
        <v>6111</v>
      </c>
    </row>
    <row r="747" spans="1:17">
      <c r="A747" t="s">
        <v>6112</v>
      </c>
      <c r="B747" t="s">
        <v>6113</v>
      </c>
      <c r="C747" t="s">
        <v>2948</v>
      </c>
      <c r="E747" s="2">
        <v>1499</v>
      </c>
      <c r="F747" s="2">
        <v>4999</v>
      </c>
      <c r="G747" s="1">
        <v>0.7</v>
      </c>
      <c r="H747">
        <v>4</v>
      </c>
      <c r="I747" s="4">
        <v>92588</v>
      </c>
      <c r="J747" t="s">
        <v>6114</v>
      </c>
      <c r="K747" t="s">
        <v>4217</v>
      </c>
      <c r="L747" t="s">
        <v>4218</v>
      </c>
      <c r="M747" t="s">
        <v>4219</v>
      </c>
      <c r="N747" t="s">
        <v>4220</v>
      </c>
      <c r="O747" t="s">
        <v>4221</v>
      </c>
      <c r="P747" t="s">
        <v>6115</v>
      </c>
      <c r="Q747" t="s">
        <v>6116</v>
      </c>
    </row>
    <row r="748" spans="1:17">
      <c r="A748" t="s">
        <v>6117</v>
      </c>
      <c r="B748" t="s">
        <v>6118</v>
      </c>
      <c r="C748" t="s">
        <v>3066</v>
      </c>
      <c r="E748">
        <v>399</v>
      </c>
      <c r="F748">
        <v>699</v>
      </c>
      <c r="G748" s="1">
        <v>0.43</v>
      </c>
      <c r="H748">
        <v>3.4</v>
      </c>
      <c r="I748" s="4">
        <v>3454</v>
      </c>
      <c r="J748" t="s">
        <v>6119</v>
      </c>
      <c r="K748" t="s">
        <v>6120</v>
      </c>
      <c r="L748" t="s">
        <v>6121</v>
      </c>
      <c r="M748" t="s">
        <v>6122</v>
      </c>
      <c r="N748" t="s">
        <v>6123</v>
      </c>
      <c r="O748" t="s">
        <v>6124</v>
      </c>
      <c r="P748" t="s">
        <v>6125</v>
      </c>
      <c r="Q748" t="s">
        <v>6126</v>
      </c>
    </row>
    <row r="749" spans="1:17">
      <c r="A749" t="s">
        <v>6127</v>
      </c>
      <c r="B749" t="s">
        <v>6128</v>
      </c>
      <c r="C749" t="s">
        <v>5336</v>
      </c>
      <c r="E749">
        <v>599</v>
      </c>
      <c r="F749">
        <v>799</v>
      </c>
      <c r="G749" s="1">
        <v>0.25</v>
      </c>
      <c r="H749">
        <v>4.3</v>
      </c>
      <c r="I749" s="4">
        <v>15790</v>
      </c>
      <c r="J749" t="s">
        <v>6129</v>
      </c>
      <c r="K749" t="s">
        <v>6130</v>
      </c>
      <c r="L749" t="s">
        <v>6131</v>
      </c>
      <c r="M749" t="s">
        <v>6132</v>
      </c>
      <c r="N749" t="s">
        <v>6133</v>
      </c>
      <c r="O749" t="s">
        <v>6134</v>
      </c>
      <c r="P749" t="s">
        <v>6135</v>
      </c>
      <c r="Q749" t="s">
        <v>6136</v>
      </c>
    </row>
    <row r="750" spans="1:17">
      <c r="A750" t="s">
        <v>6137</v>
      </c>
      <c r="B750" t="s">
        <v>6138</v>
      </c>
      <c r="C750" t="s">
        <v>6139</v>
      </c>
      <c r="E750">
        <v>949</v>
      </c>
      <c r="F750" s="2">
        <v>2000</v>
      </c>
      <c r="G750" s="1">
        <v>0.53</v>
      </c>
      <c r="H750">
        <v>3.9</v>
      </c>
      <c r="I750" s="4">
        <v>14969</v>
      </c>
      <c r="J750" t="s">
        <v>6140</v>
      </c>
      <c r="K750" t="s">
        <v>6141</v>
      </c>
      <c r="L750" t="s">
        <v>6142</v>
      </c>
      <c r="M750" t="s">
        <v>6143</v>
      </c>
      <c r="N750" t="s">
        <v>6144</v>
      </c>
      <c r="O750" t="s">
        <v>6145</v>
      </c>
      <c r="P750" t="s">
        <v>6146</v>
      </c>
      <c r="Q750" t="s">
        <v>6147</v>
      </c>
    </row>
    <row r="751" spans="1:17">
      <c r="A751" t="s">
        <v>6148</v>
      </c>
      <c r="B751" t="s">
        <v>6149</v>
      </c>
      <c r="C751" t="s">
        <v>2948</v>
      </c>
      <c r="E751" s="2">
        <v>2499</v>
      </c>
      <c r="F751" s="2">
        <v>9999</v>
      </c>
      <c r="G751" s="1">
        <v>0.75</v>
      </c>
      <c r="H751">
        <v>4.0999999999999996</v>
      </c>
      <c r="I751" s="4">
        <v>42139</v>
      </c>
      <c r="J751" t="s">
        <v>6150</v>
      </c>
      <c r="K751" t="s">
        <v>6151</v>
      </c>
      <c r="L751" t="s">
        <v>6152</v>
      </c>
      <c r="M751" t="s">
        <v>6153</v>
      </c>
      <c r="N751" t="s">
        <v>6154</v>
      </c>
      <c r="O751" t="s">
        <v>6155</v>
      </c>
      <c r="P751" t="s">
        <v>6156</v>
      </c>
      <c r="Q751" t="s">
        <v>6157</v>
      </c>
    </row>
    <row r="752" spans="1:17">
      <c r="A752" t="s">
        <v>6158</v>
      </c>
      <c r="B752" t="s">
        <v>6159</v>
      </c>
      <c r="C752" t="s">
        <v>5047</v>
      </c>
      <c r="E752">
        <v>159</v>
      </c>
      <c r="F752">
        <v>180</v>
      </c>
      <c r="G752" s="1">
        <v>0.12</v>
      </c>
      <c r="H752">
        <v>4.3</v>
      </c>
      <c r="I752" s="4">
        <v>989</v>
      </c>
      <c r="J752" t="s">
        <v>6160</v>
      </c>
      <c r="K752" t="s">
        <v>6161</v>
      </c>
      <c r="L752" t="s">
        <v>6162</v>
      </c>
      <c r="M752" t="s">
        <v>6163</v>
      </c>
      <c r="N752" t="s">
        <v>6164</v>
      </c>
      <c r="O752" t="s">
        <v>6165</v>
      </c>
      <c r="P752" t="s">
        <v>6166</v>
      </c>
      <c r="Q752" t="s">
        <v>6167</v>
      </c>
    </row>
    <row r="753" spans="1:17">
      <c r="A753" t="s">
        <v>6168</v>
      </c>
      <c r="B753" t="s">
        <v>6169</v>
      </c>
      <c r="C753" t="s">
        <v>3024</v>
      </c>
      <c r="E753" s="2">
        <v>1329</v>
      </c>
      <c r="F753" s="2">
        <v>2900</v>
      </c>
      <c r="G753" s="1">
        <v>0.54</v>
      </c>
      <c r="H753">
        <v>4.5</v>
      </c>
      <c r="I753" s="4">
        <v>19624</v>
      </c>
      <c r="J753" t="s">
        <v>6170</v>
      </c>
      <c r="K753" t="s">
        <v>6171</v>
      </c>
      <c r="L753" t="s">
        <v>6172</v>
      </c>
      <c r="M753" t="s">
        <v>6173</v>
      </c>
      <c r="N753" t="s">
        <v>6174</v>
      </c>
      <c r="O753" t="s">
        <v>6175</v>
      </c>
      <c r="P753" t="s">
        <v>6176</v>
      </c>
      <c r="Q753" t="s">
        <v>6177</v>
      </c>
    </row>
    <row r="754" spans="1:17">
      <c r="A754" t="s">
        <v>6178</v>
      </c>
      <c r="B754" t="s">
        <v>6179</v>
      </c>
      <c r="C754" t="s">
        <v>6103</v>
      </c>
      <c r="E754">
        <v>570</v>
      </c>
      <c r="F754">
        <v>999</v>
      </c>
      <c r="G754" s="1">
        <v>0.43</v>
      </c>
      <c r="H754">
        <v>4.2</v>
      </c>
      <c r="I754" s="4">
        <v>3201</v>
      </c>
      <c r="J754" t="s">
        <v>6180</v>
      </c>
      <c r="K754" t="s">
        <v>6181</v>
      </c>
      <c r="L754" t="s">
        <v>6182</v>
      </c>
      <c r="M754" t="s">
        <v>6183</v>
      </c>
      <c r="N754" t="s">
        <v>6184</v>
      </c>
      <c r="O754" t="s">
        <v>13053</v>
      </c>
      <c r="P754" t="s">
        <v>6185</v>
      </c>
      <c r="Q754" t="s">
        <v>6186</v>
      </c>
    </row>
    <row r="755" spans="1:17">
      <c r="A755" t="s">
        <v>6187</v>
      </c>
      <c r="B755" t="s">
        <v>6188</v>
      </c>
      <c r="C755" t="s">
        <v>6189</v>
      </c>
      <c r="E755">
        <v>899</v>
      </c>
      <c r="F755" s="2">
        <v>1999</v>
      </c>
      <c r="G755" s="1">
        <v>0.55000000000000004</v>
      </c>
      <c r="H755">
        <v>4.0999999999999996</v>
      </c>
      <c r="I755" s="4">
        <v>30469</v>
      </c>
      <c r="J755" t="s">
        <v>6190</v>
      </c>
      <c r="K755" t="s">
        <v>6191</v>
      </c>
      <c r="L755" t="s">
        <v>6192</v>
      </c>
      <c r="M755" t="s">
        <v>6193</v>
      </c>
      <c r="N755" t="s">
        <v>6194</v>
      </c>
      <c r="O755" t="s">
        <v>6195</v>
      </c>
      <c r="P755" t="s">
        <v>6196</v>
      </c>
      <c r="Q755" t="s">
        <v>6197</v>
      </c>
    </row>
    <row r="756" spans="1:17">
      <c r="A756" t="s">
        <v>6198</v>
      </c>
      <c r="B756" t="s">
        <v>6199</v>
      </c>
      <c r="C756" t="s">
        <v>6200</v>
      </c>
      <c r="E756">
        <v>449</v>
      </c>
      <c r="F756">
        <v>999</v>
      </c>
      <c r="G756" s="1">
        <v>0.55000000000000004</v>
      </c>
      <c r="H756">
        <v>4.4000000000000004</v>
      </c>
      <c r="I756" s="4">
        <v>9940</v>
      </c>
      <c r="J756" t="s">
        <v>6201</v>
      </c>
      <c r="K756" t="s">
        <v>6202</v>
      </c>
      <c r="L756" t="s">
        <v>6203</v>
      </c>
      <c r="M756" t="s">
        <v>6204</v>
      </c>
      <c r="N756" t="s">
        <v>6205</v>
      </c>
      <c r="O756" t="s">
        <v>6206</v>
      </c>
      <c r="P756" t="s">
        <v>6207</v>
      </c>
      <c r="Q756" t="s">
        <v>6208</v>
      </c>
    </row>
    <row r="757" spans="1:17">
      <c r="A757" t="s">
        <v>6209</v>
      </c>
      <c r="B757" t="s">
        <v>6210</v>
      </c>
      <c r="C757" t="s">
        <v>6211</v>
      </c>
      <c r="E757">
        <v>549</v>
      </c>
      <c r="F757">
        <v>999</v>
      </c>
      <c r="G757" s="1">
        <v>0.45</v>
      </c>
      <c r="H757">
        <v>4.3</v>
      </c>
      <c r="I757" s="4">
        <v>7758</v>
      </c>
      <c r="J757" t="s">
        <v>6212</v>
      </c>
      <c r="K757" t="s">
        <v>6213</v>
      </c>
      <c r="L757" t="s">
        <v>6214</v>
      </c>
      <c r="M757" t="s">
        <v>6215</v>
      </c>
      <c r="N757" t="s">
        <v>6216</v>
      </c>
      <c r="O757" t="s">
        <v>6217</v>
      </c>
      <c r="P757" t="s">
        <v>6218</v>
      </c>
      <c r="Q757" t="s">
        <v>6219</v>
      </c>
    </row>
    <row r="758" spans="1:17">
      <c r="A758" t="s">
        <v>6220</v>
      </c>
      <c r="B758" t="s">
        <v>6221</v>
      </c>
      <c r="C758" t="s">
        <v>5443</v>
      </c>
      <c r="E758" s="2">
        <v>1529</v>
      </c>
      <c r="F758" s="2">
        <v>2399</v>
      </c>
      <c r="G758" s="1">
        <v>0.36</v>
      </c>
      <c r="H758">
        <v>4.3</v>
      </c>
      <c r="I758" s="4">
        <v>68409</v>
      </c>
      <c r="J758" t="s">
        <v>6222</v>
      </c>
      <c r="K758" t="s">
        <v>6223</v>
      </c>
      <c r="L758" t="s">
        <v>6224</v>
      </c>
      <c r="M758" t="s">
        <v>6225</v>
      </c>
      <c r="N758" t="s">
        <v>6226</v>
      </c>
      <c r="O758" t="s">
        <v>6227</v>
      </c>
      <c r="P758" t="s">
        <v>6228</v>
      </c>
      <c r="Q758" t="s">
        <v>6229</v>
      </c>
    </row>
    <row r="759" spans="1:17">
      <c r="A759" t="s">
        <v>6230</v>
      </c>
      <c r="B759" t="s">
        <v>6231</v>
      </c>
      <c r="C759" t="s">
        <v>6232</v>
      </c>
      <c r="E759">
        <v>100</v>
      </c>
      <c r="F759">
        <v>100</v>
      </c>
      <c r="G759" s="1">
        <v>0</v>
      </c>
      <c r="H759">
        <v>4.3</v>
      </c>
      <c r="I759" s="4">
        <v>3095</v>
      </c>
      <c r="J759" t="s">
        <v>6233</v>
      </c>
      <c r="K759" t="s">
        <v>6234</v>
      </c>
      <c r="L759" t="s">
        <v>6235</v>
      </c>
      <c r="M759" t="s">
        <v>6236</v>
      </c>
      <c r="N759" t="s">
        <v>6237</v>
      </c>
      <c r="O759" t="s">
        <v>6238</v>
      </c>
      <c r="P759" t="s">
        <v>6239</v>
      </c>
      <c r="Q759" t="s">
        <v>6240</v>
      </c>
    </row>
    <row r="760" spans="1:17">
      <c r="A760" t="s">
        <v>6241</v>
      </c>
      <c r="B760" t="s">
        <v>6242</v>
      </c>
      <c r="C760" t="s">
        <v>4901</v>
      </c>
      <c r="E760">
        <v>299</v>
      </c>
      <c r="F760" s="2">
        <v>1499</v>
      </c>
      <c r="G760" s="1">
        <v>0.8</v>
      </c>
      <c r="H760">
        <v>4.2</v>
      </c>
      <c r="I760" s="4">
        <v>903</v>
      </c>
      <c r="J760" t="s">
        <v>6243</v>
      </c>
      <c r="K760" t="s">
        <v>6244</v>
      </c>
      <c r="L760" t="s">
        <v>6245</v>
      </c>
      <c r="M760" t="s">
        <v>6246</v>
      </c>
      <c r="N760" t="s">
        <v>6247</v>
      </c>
      <c r="O760" t="s">
        <v>6248</v>
      </c>
      <c r="P760" t="s">
        <v>6249</v>
      </c>
      <c r="Q760" t="s">
        <v>6250</v>
      </c>
    </row>
    <row r="761" spans="1:17">
      <c r="A761" t="s">
        <v>6251</v>
      </c>
      <c r="B761" t="s">
        <v>6252</v>
      </c>
      <c r="C761" t="s">
        <v>5102</v>
      </c>
      <c r="E761" s="2">
        <v>1295</v>
      </c>
      <c r="F761" s="2">
        <v>1795</v>
      </c>
      <c r="G761" s="1">
        <v>0.28000000000000003</v>
      </c>
      <c r="H761">
        <v>4.0999999999999996</v>
      </c>
      <c r="I761" s="4">
        <v>25771</v>
      </c>
      <c r="J761" t="s">
        <v>6253</v>
      </c>
      <c r="K761" t="s">
        <v>6254</v>
      </c>
      <c r="L761" t="s">
        <v>6255</v>
      </c>
      <c r="M761" t="s">
        <v>6256</v>
      </c>
      <c r="N761" t="s">
        <v>6257</v>
      </c>
      <c r="O761" t="s">
        <v>6258</v>
      </c>
      <c r="P761" t="s">
        <v>6259</v>
      </c>
      <c r="Q761" t="s">
        <v>6260</v>
      </c>
    </row>
    <row r="762" spans="1:17">
      <c r="A762" t="s">
        <v>6261</v>
      </c>
      <c r="B762" t="s">
        <v>6262</v>
      </c>
      <c r="C762" t="s">
        <v>3066</v>
      </c>
      <c r="E762">
        <v>699</v>
      </c>
      <c r="F762">
        <v>999</v>
      </c>
      <c r="G762" s="1">
        <v>0.3</v>
      </c>
      <c r="H762">
        <v>4.0999999999999996</v>
      </c>
      <c r="I762" s="4">
        <v>273189</v>
      </c>
      <c r="J762" t="s">
        <v>6263</v>
      </c>
      <c r="K762" t="s">
        <v>6264</v>
      </c>
      <c r="L762" t="s">
        <v>6265</v>
      </c>
      <c r="M762" t="s">
        <v>6266</v>
      </c>
      <c r="N762" t="s">
        <v>6267</v>
      </c>
      <c r="O762" t="s">
        <v>6268</v>
      </c>
      <c r="P762" t="s">
        <v>6269</v>
      </c>
      <c r="Q762" t="s">
        <v>6270</v>
      </c>
    </row>
    <row r="763" spans="1:17">
      <c r="A763" t="s">
        <v>6271</v>
      </c>
      <c r="B763" t="s">
        <v>6272</v>
      </c>
      <c r="C763" t="s">
        <v>6273</v>
      </c>
      <c r="E763">
        <v>252</v>
      </c>
      <c r="F763">
        <v>315</v>
      </c>
      <c r="G763" s="1">
        <v>0.2</v>
      </c>
      <c r="H763">
        <v>4.5</v>
      </c>
      <c r="I763" s="4">
        <v>3785</v>
      </c>
      <c r="J763" t="s">
        <v>6274</v>
      </c>
      <c r="K763" t="s">
        <v>6275</v>
      </c>
      <c r="L763" t="s">
        <v>6276</v>
      </c>
      <c r="M763" t="s">
        <v>6277</v>
      </c>
      <c r="N763" t="s">
        <v>6278</v>
      </c>
      <c r="O763" t="s">
        <v>6279</v>
      </c>
      <c r="P763" t="s">
        <v>6280</v>
      </c>
      <c r="Q763" t="s">
        <v>6281</v>
      </c>
    </row>
    <row r="764" spans="1:17">
      <c r="A764" t="s">
        <v>6282</v>
      </c>
      <c r="B764" t="s">
        <v>6283</v>
      </c>
      <c r="C764" t="s">
        <v>5047</v>
      </c>
      <c r="E764">
        <v>190</v>
      </c>
      <c r="F764">
        <v>220</v>
      </c>
      <c r="G764" s="1">
        <v>0.14000000000000001</v>
      </c>
      <c r="H764">
        <v>4.4000000000000004</v>
      </c>
      <c r="I764" s="4">
        <v>2866</v>
      </c>
      <c r="J764" t="s">
        <v>6284</v>
      </c>
      <c r="K764" t="s">
        <v>6285</v>
      </c>
      <c r="L764" t="s">
        <v>6286</v>
      </c>
      <c r="M764" t="s">
        <v>6287</v>
      </c>
      <c r="N764" t="s">
        <v>6288</v>
      </c>
      <c r="O764" t="s">
        <v>6289</v>
      </c>
      <c r="P764" t="s">
        <v>6290</v>
      </c>
      <c r="Q764" t="s">
        <v>6291</v>
      </c>
    </row>
    <row r="765" spans="1:17">
      <c r="A765" t="s">
        <v>6292</v>
      </c>
      <c r="B765" t="s">
        <v>6293</v>
      </c>
      <c r="C765" t="s">
        <v>5102</v>
      </c>
      <c r="E765" s="2">
        <v>1299</v>
      </c>
      <c r="F765" s="2">
        <v>1599</v>
      </c>
      <c r="G765" s="1">
        <v>0.19</v>
      </c>
      <c r="H765">
        <v>4.3</v>
      </c>
      <c r="I765" s="4">
        <v>27223</v>
      </c>
      <c r="J765" t="s">
        <v>6294</v>
      </c>
      <c r="K765" t="s">
        <v>6295</v>
      </c>
      <c r="L765" t="s">
        <v>6296</v>
      </c>
      <c r="M765" t="s">
        <v>6297</v>
      </c>
      <c r="N765" t="s">
        <v>6298</v>
      </c>
      <c r="O765" t="s">
        <v>6299</v>
      </c>
      <c r="P765" t="s">
        <v>6300</v>
      </c>
      <c r="Q765" t="s">
        <v>6301</v>
      </c>
    </row>
    <row r="766" spans="1:17">
      <c r="A766" t="s">
        <v>6302</v>
      </c>
      <c r="B766" t="s">
        <v>6303</v>
      </c>
      <c r="C766" t="s">
        <v>4834</v>
      </c>
      <c r="E766">
        <v>729</v>
      </c>
      <c r="F766" s="2">
        <v>1650</v>
      </c>
      <c r="G766" s="1">
        <v>0.56000000000000005</v>
      </c>
      <c r="H766">
        <v>4.3</v>
      </c>
      <c r="I766" s="4">
        <v>82356</v>
      </c>
      <c r="J766" t="s">
        <v>6304</v>
      </c>
      <c r="K766" t="s">
        <v>6305</v>
      </c>
      <c r="L766" t="s">
        <v>6306</v>
      </c>
      <c r="M766" t="s">
        <v>6307</v>
      </c>
      <c r="N766" t="s">
        <v>6308</v>
      </c>
      <c r="O766" t="s">
        <v>6309</v>
      </c>
      <c r="P766" t="s">
        <v>6310</v>
      </c>
      <c r="Q766" t="s">
        <v>6311</v>
      </c>
    </row>
    <row r="767" spans="1:17">
      <c r="A767" t="s">
        <v>6312</v>
      </c>
      <c r="B767" t="s">
        <v>6313</v>
      </c>
      <c r="C767" t="s">
        <v>6314</v>
      </c>
      <c r="E767">
        <v>480</v>
      </c>
      <c r="F767">
        <v>600</v>
      </c>
      <c r="G767" s="1">
        <v>0.2</v>
      </c>
      <c r="H767">
        <v>4.3</v>
      </c>
      <c r="I767" s="4">
        <v>5719</v>
      </c>
      <c r="J767" t="s">
        <v>6315</v>
      </c>
      <c r="K767" t="s">
        <v>6316</v>
      </c>
      <c r="L767" t="s">
        <v>6317</v>
      </c>
      <c r="M767" t="s">
        <v>6318</v>
      </c>
      <c r="N767" t="s">
        <v>6319</v>
      </c>
      <c r="O767" t="s">
        <v>6320</v>
      </c>
      <c r="P767" t="s">
        <v>6321</v>
      </c>
      <c r="Q767" t="s">
        <v>6322</v>
      </c>
    </row>
    <row r="768" spans="1:17">
      <c r="A768" t="s">
        <v>4122</v>
      </c>
      <c r="B768" t="s">
        <v>4123</v>
      </c>
      <c r="C768" t="s">
        <v>2948</v>
      </c>
      <c r="E768" s="2">
        <v>1799</v>
      </c>
      <c r="F768" s="2">
        <v>6990</v>
      </c>
      <c r="G768" s="1">
        <v>0.74</v>
      </c>
      <c r="H768">
        <v>4</v>
      </c>
      <c r="I768" s="4">
        <v>26880</v>
      </c>
      <c r="J768" t="s">
        <v>4124</v>
      </c>
      <c r="K768" t="s">
        <v>4125</v>
      </c>
      <c r="L768" t="s">
        <v>4126</v>
      </c>
      <c r="M768" t="s">
        <v>4127</v>
      </c>
      <c r="N768" t="s">
        <v>4128</v>
      </c>
      <c r="O768" t="s">
        <v>6323</v>
      </c>
      <c r="P768" t="s">
        <v>6324</v>
      </c>
      <c r="Q768" t="s">
        <v>6325</v>
      </c>
    </row>
    <row r="769" spans="1:17">
      <c r="A769" t="s">
        <v>6326</v>
      </c>
      <c r="B769" t="s">
        <v>6327</v>
      </c>
      <c r="C769" t="s">
        <v>4876</v>
      </c>
      <c r="E769">
        <v>999</v>
      </c>
      <c r="F769" s="2">
        <v>2499</v>
      </c>
      <c r="G769" s="1">
        <v>0.6</v>
      </c>
      <c r="H769">
        <v>4.3</v>
      </c>
      <c r="I769" s="4">
        <v>1690</v>
      </c>
      <c r="J769" t="s">
        <v>6328</v>
      </c>
      <c r="K769" t="s">
        <v>6329</v>
      </c>
      <c r="L769" t="s">
        <v>6330</v>
      </c>
      <c r="M769" t="s">
        <v>6331</v>
      </c>
      <c r="N769" t="s">
        <v>6332</v>
      </c>
      <c r="O769" t="s">
        <v>6333</v>
      </c>
      <c r="P769" t="s">
        <v>6334</v>
      </c>
      <c r="Q769" t="s">
        <v>6335</v>
      </c>
    </row>
    <row r="770" spans="1:17">
      <c r="A770" t="s">
        <v>272</v>
      </c>
      <c r="B770" t="s">
        <v>273</v>
      </c>
      <c r="C770" t="s">
        <v>18</v>
      </c>
      <c r="E770">
        <v>299</v>
      </c>
      <c r="F770">
        <v>399</v>
      </c>
      <c r="G770" s="1">
        <v>0.25</v>
      </c>
      <c r="H770">
        <v>4</v>
      </c>
      <c r="I770" s="4">
        <v>2766</v>
      </c>
      <c r="J770" t="s">
        <v>274</v>
      </c>
      <c r="K770" t="s">
        <v>275</v>
      </c>
      <c r="L770" t="s">
        <v>276</v>
      </c>
      <c r="M770" t="s">
        <v>277</v>
      </c>
      <c r="N770" t="s">
        <v>278</v>
      </c>
      <c r="O770" t="s">
        <v>279</v>
      </c>
      <c r="P770" t="s">
        <v>6336</v>
      </c>
      <c r="Q770" t="s">
        <v>6337</v>
      </c>
    </row>
    <row r="771" spans="1:17">
      <c r="A771" t="s">
        <v>6338</v>
      </c>
      <c r="B771" t="s">
        <v>6339</v>
      </c>
      <c r="C771" t="s">
        <v>6340</v>
      </c>
      <c r="E771">
        <v>238</v>
      </c>
      <c r="F771">
        <v>699</v>
      </c>
      <c r="G771" s="1">
        <v>0.66</v>
      </c>
      <c r="H771">
        <v>4.4000000000000004</v>
      </c>
      <c r="I771" s="4">
        <v>8372</v>
      </c>
      <c r="J771" t="s">
        <v>6341</v>
      </c>
      <c r="K771" t="s">
        <v>6342</v>
      </c>
      <c r="L771" t="s">
        <v>6343</v>
      </c>
      <c r="M771" t="s">
        <v>6344</v>
      </c>
      <c r="N771" t="s">
        <v>6345</v>
      </c>
      <c r="O771" t="s">
        <v>6346</v>
      </c>
      <c r="P771" t="s">
        <v>6347</v>
      </c>
      <c r="Q771" t="s">
        <v>6348</v>
      </c>
    </row>
    <row r="772" spans="1:17">
      <c r="A772" t="s">
        <v>6349</v>
      </c>
      <c r="B772" t="s">
        <v>6350</v>
      </c>
      <c r="C772" t="s">
        <v>5102</v>
      </c>
      <c r="E772" s="2">
        <v>1349</v>
      </c>
      <c r="F772" s="2">
        <v>2198</v>
      </c>
      <c r="G772" s="1">
        <v>0.39</v>
      </c>
      <c r="H772">
        <v>4</v>
      </c>
      <c r="I772" s="4">
        <v>7113</v>
      </c>
      <c r="J772" t="s">
        <v>6351</v>
      </c>
      <c r="K772" t="s">
        <v>6352</v>
      </c>
      <c r="L772" t="s">
        <v>6353</v>
      </c>
      <c r="M772" t="s">
        <v>6354</v>
      </c>
      <c r="N772" t="s">
        <v>6355</v>
      </c>
      <c r="O772" t="s">
        <v>6356</v>
      </c>
      <c r="P772" t="s">
        <v>6357</v>
      </c>
      <c r="Q772" t="s">
        <v>6358</v>
      </c>
    </row>
    <row r="773" spans="1:17">
      <c r="A773" t="s">
        <v>292</v>
      </c>
      <c r="B773" t="s">
        <v>293</v>
      </c>
      <c r="C773" t="s">
        <v>18</v>
      </c>
      <c r="E773">
        <v>299</v>
      </c>
      <c r="F773">
        <v>999</v>
      </c>
      <c r="G773" s="1">
        <v>0.7</v>
      </c>
      <c r="H773">
        <v>4.3</v>
      </c>
      <c r="I773" s="4">
        <v>20850</v>
      </c>
      <c r="J773" t="s">
        <v>294</v>
      </c>
      <c r="K773" t="s">
        <v>295</v>
      </c>
      <c r="L773" t="s">
        <v>296</v>
      </c>
      <c r="M773" t="s">
        <v>297</v>
      </c>
      <c r="N773" t="s">
        <v>298</v>
      </c>
      <c r="O773" t="s">
        <v>299</v>
      </c>
      <c r="P773" t="s">
        <v>300</v>
      </c>
      <c r="Q773" t="s">
        <v>6359</v>
      </c>
    </row>
    <row r="774" spans="1:17">
      <c r="A774" t="s">
        <v>6360</v>
      </c>
      <c r="B774" t="s">
        <v>6361</v>
      </c>
      <c r="C774" t="s">
        <v>6139</v>
      </c>
      <c r="E774">
        <v>199</v>
      </c>
      <c r="F774">
        <v>499</v>
      </c>
      <c r="G774" s="1">
        <v>0.6</v>
      </c>
      <c r="H774">
        <v>3.3</v>
      </c>
      <c r="I774" s="4">
        <v>2804</v>
      </c>
      <c r="J774" t="s">
        <v>6362</v>
      </c>
      <c r="K774" t="s">
        <v>6363</v>
      </c>
      <c r="L774" t="s">
        <v>6364</v>
      </c>
      <c r="M774" t="s">
        <v>6365</v>
      </c>
      <c r="N774" t="s">
        <v>6366</v>
      </c>
      <c r="O774" t="s">
        <v>6367</v>
      </c>
      <c r="P774" t="s">
        <v>6368</v>
      </c>
      <c r="Q774" t="s">
        <v>6369</v>
      </c>
    </row>
    <row r="775" spans="1:17">
      <c r="A775" t="s">
        <v>6370</v>
      </c>
      <c r="B775" t="s">
        <v>6371</v>
      </c>
      <c r="C775" t="s">
        <v>3066</v>
      </c>
      <c r="E775" s="2">
        <v>1999</v>
      </c>
      <c r="F775" s="2">
        <v>9999</v>
      </c>
      <c r="G775" s="1">
        <v>0.8</v>
      </c>
      <c r="H775">
        <v>3.7</v>
      </c>
      <c r="I775" s="4">
        <v>1986</v>
      </c>
      <c r="J775" t="s">
        <v>5296</v>
      </c>
      <c r="K775" t="s">
        <v>6372</v>
      </c>
      <c r="L775" t="s">
        <v>6373</v>
      </c>
      <c r="M775" t="s">
        <v>6374</v>
      </c>
      <c r="N775" t="s">
        <v>6375</v>
      </c>
      <c r="O775" t="s">
        <v>6376</v>
      </c>
      <c r="P775" t="s">
        <v>6377</v>
      </c>
      <c r="Q775" t="s">
        <v>6378</v>
      </c>
    </row>
    <row r="776" spans="1:17">
      <c r="A776" t="s">
        <v>6379</v>
      </c>
      <c r="B776" t="s">
        <v>6380</v>
      </c>
      <c r="C776" t="s">
        <v>3495</v>
      </c>
      <c r="E776">
        <v>99</v>
      </c>
      <c r="F776">
        <v>499</v>
      </c>
      <c r="G776" s="1">
        <v>0.8</v>
      </c>
      <c r="H776">
        <v>4.0999999999999996</v>
      </c>
      <c r="I776" s="4">
        <v>2451</v>
      </c>
      <c r="J776" t="s">
        <v>3496</v>
      </c>
      <c r="K776" t="s">
        <v>6381</v>
      </c>
      <c r="L776" t="s">
        <v>6382</v>
      </c>
      <c r="M776" t="s">
        <v>6383</v>
      </c>
      <c r="N776" t="s">
        <v>6384</v>
      </c>
      <c r="O776" t="s">
        <v>6385</v>
      </c>
      <c r="P776" t="s">
        <v>6386</v>
      </c>
      <c r="Q776" t="s">
        <v>6387</v>
      </c>
    </row>
    <row r="777" spans="1:17">
      <c r="A777" t="s">
        <v>6388</v>
      </c>
      <c r="B777" t="s">
        <v>6389</v>
      </c>
      <c r="C777" t="s">
        <v>4845</v>
      </c>
      <c r="E777">
        <v>499</v>
      </c>
      <c r="F777" s="2">
        <v>1000</v>
      </c>
      <c r="G777" s="1">
        <v>0.5</v>
      </c>
      <c r="H777">
        <v>5</v>
      </c>
      <c r="I777" s="4">
        <v>23</v>
      </c>
      <c r="J777" t="s">
        <v>6390</v>
      </c>
      <c r="K777" t="s">
        <v>6391</v>
      </c>
      <c r="L777" t="s">
        <v>6392</v>
      </c>
      <c r="M777" t="s">
        <v>6393</v>
      </c>
      <c r="N777" t="s">
        <v>6394</v>
      </c>
      <c r="O777" t="s">
        <v>6395</v>
      </c>
      <c r="P777" t="s">
        <v>6396</v>
      </c>
      <c r="Q777" t="s">
        <v>6397</v>
      </c>
    </row>
    <row r="778" spans="1:17">
      <c r="A778" t="s">
        <v>6398</v>
      </c>
      <c r="B778" t="s">
        <v>6399</v>
      </c>
      <c r="C778" t="s">
        <v>6400</v>
      </c>
      <c r="E778" s="2">
        <v>1792</v>
      </c>
      <c r="F778" s="2">
        <v>3500</v>
      </c>
      <c r="G778" s="1">
        <v>0.49</v>
      </c>
      <c r="H778">
        <v>4.5</v>
      </c>
      <c r="I778" s="4">
        <v>26194</v>
      </c>
      <c r="J778" t="s">
        <v>6401</v>
      </c>
      <c r="K778" t="s">
        <v>6402</v>
      </c>
      <c r="L778" t="s">
        <v>6403</v>
      </c>
      <c r="M778" t="s">
        <v>6404</v>
      </c>
      <c r="N778" t="s">
        <v>6405</v>
      </c>
      <c r="O778" t="s">
        <v>6406</v>
      </c>
      <c r="P778" t="s">
        <v>6407</v>
      </c>
      <c r="Q778" t="s">
        <v>6408</v>
      </c>
    </row>
    <row r="779" spans="1:17">
      <c r="A779" t="s">
        <v>6409</v>
      </c>
      <c r="B779" t="s">
        <v>6410</v>
      </c>
      <c r="C779" t="s">
        <v>6411</v>
      </c>
      <c r="E779" s="2">
        <v>3299</v>
      </c>
      <c r="F779" s="2">
        <v>4100</v>
      </c>
      <c r="G779" s="1">
        <v>0.2</v>
      </c>
      <c r="H779">
        <v>3.9</v>
      </c>
      <c r="I779" s="4">
        <v>15783</v>
      </c>
      <c r="J779" t="s">
        <v>6412</v>
      </c>
      <c r="K779" t="s">
        <v>6413</v>
      </c>
      <c r="L779" t="s">
        <v>6414</v>
      </c>
      <c r="M779" t="s">
        <v>6415</v>
      </c>
      <c r="N779" t="s">
        <v>6416</v>
      </c>
      <c r="O779" t="s">
        <v>6417</v>
      </c>
      <c r="P779" t="s">
        <v>6418</v>
      </c>
      <c r="Q779" t="s">
        <v>6419</v>
      </c>
    </row>
    <row r="780" spans="1:17">
      <c r="A780" t="s">
        <v>6420</v>
      </c>
      <c r="B780" t="s">
        <v>6421</v>
      </c>
      <c r="C780" t="s">
        <v>6273</v>
      </c>
      <c r="E780">
        <v>125</v>
      </c>
      <c r="F780">
        <v>180</v>
      </c>
      <c r="G780" s="1">
        <v>0.31</v>
      </c>
      <c r="H780">
        <v>4.4000000000000004</v>
      </c>
      <c r="I780" s="4">
        <v>8053</v>
      </c>
      <c r="J780" t="s">
        <v>6422</v>
      </c>
      <c r="K780" t="s">
        <v>6423</v>
      </c>
      <c r="L780" t="s">
        <v>6424</v>
      </c>
      <c r="M780" t="s">
        <v>6425</v>
      </c>
      <c r="N780" t="s">
        <v>6426</v>
      </c>
      <c r="O780" t="s">
        <v>6427</v>
      </c>
      <c r="P780" t="s">
        <v>6428</v>
      </c>
      <c r="Q780" t="s">
        <v>6429</v>
      </c>
    </row>
    <row r="781" spans="1:17">
      <c r="A781" t="s">
        <v>6430</v>
      </c>
      <c r="B781" t="s">
        <v>6431</v>
      </c>
      <c r="C781" t="s">
        <v>4845</v>
      </c>
      <c r="E781">
        <v>399</v>
      </c>
      <c r="F781" s="2">
        <v>1190</v>
      </c>
      <c r="G781" s="1">
        <v>0.66</v>
      </c>
      <c r="H781">
        <v>4.0999999999999996</v>
      </c>
      <c r="I781" s="4">
        <v>2809</v>
      </c>
      <c r="J781" t="s">
        <v>6432</v>
      </c>
      <c r="K781" t="s">
        <v>6433</v>
      </c>
      <c r="L781" t="s">
        <v>6434</v>
      </c>
      <c r="M781" t="s">
        <v>6435</v>
      </c>
      <c r="N781" t="s">
        <v>6436</v>
      </c>
      <c r="O781" t="s">
        <v>6437</v>
      </c>
      <c r="P781" t="s">
        <v>6438</v>
      </c>
      <c r="Q781" t="s">
        <v>6439</v>
      </c>
    </row>
    <row r="782" spans="1:17">
      <c r="A782" t="s">
        <v>6440</v>
      </c>
      <c r="B782" t="s">
        <v>6441</v>
      </c>
      <c r="C782" t="s">
        <v>3066</v>
      </c>
      <c r="E782" s="2">
        <v>1199</v>
      </c>
      <c r="F782" s="2">
        <v>7999</v>
      </c>
      <c r="G782" s="1">
        <v>0.85</v>
      </c>
      <c r="H782">
        <v>3.6</v>
      </c>
      <c r="I782" s="4">
        <v>25910</v>
      </c>
      <c r="J782" t="s">
        <v>6442</v>
      </c>
      <c r="K782" t="s">
        <v>6443</v>
      </c>
      <c r="L782" t="s">
        <v>6444</v>
      </c>
      <c r="M782" t="s">
        <v>6445</v>
      </c>
      <c r="N782" t="s">
        <v>6446</v>
      </c>
      <c r="O782" t="s">
        <v>6447</v>
      </c>
      <c r="P782" t="s">
        <v>6448</v>
      </c>
      <c r="Q782" t="s">
        <v>6449</v>
      </c>
    </row>
    <row r="783" spans="1:17">
      <c r="A783" t="s">
        <v>6450</v>
      </c>
      <c r="B783" t="s">
        <v>6451</v>
      </c>
      <c r="C783" t="s">
        <v>4856</v>
      </c>
      <c r="E783">
        <v>235</v>
      </c>
      <c r="F783" s="2">
        <v>1599</v>
      </c>
      <c r="G783" s="1">
        <v>0.85</v>
      </c>
      <c r="H783">
        <v>3.8</v>
      </c>
      <c r="I783" s="4">
        <v>1173</v>
      </c>
      <c r="J783" t="s">
        <v>6452</v>
      </c>
      <c r="K783" t="s">
        <v>6453</v>
      </c>
      <c r="L783" t="s">
        <v>6454</v>
      </c>
      <c r="M783" t="s">
        <v>6455</v>
      </c>
      <c r="N783" t="s">
        <v>6456</v>
      </c>
      <c r="O783" t="s">
        <v>6457</v>
      </c>
      <c r="P783" t="s">
        <v>6458</v>
      </c>
      <c r="Q783" t="s">
        <v>6459</v>
      </c>
    </row>
    <row r="784" spans="1:17">
      <c r="A784" t="s">
        <v>6460</v>
      </c>
      <c r="B784" t="s">
        <v>6461</v>
      </c>
      <c r="C784" t="s">
        <v>4876</v>
      </c>
      <c r="E784">
        <v>549</v>
      </c>
      <c r="F784" s="2">
        <v>1999</v>
      </c>
      <c r="G784" s="1">
        <v>0.73</v>
      </c>
      <c r="H784">
        <v>3.6</v>
      </c>
      <c r="I784" s="4">
        <v>6422</v>
      </c>
      <c r="J784" t="s">
        <v>6462</v>
      </c>
      <c r="K784" t="s">
        <v>6463</v>
      </c>
      <c r="L784" t="s">
        <v>6464</v>
      </c>
      <c r="M784" t="s">
        <v>6465</v>
      </c>
      <c r="N784" t="s">
        <v>6466</v>
      </c>
      <c r="O784" t="s">
        <v>6467</v>
      </c>
      <c r="P784" t="s">
        <v>6468</v>
      </c>
      <c r="Q784" t="s">
        <v>6469</v>
      </c>
    </row>
    <row r="785" spans="1:17">
      <c r="A785" t="s">
        <v>6470</v>
      </c>
      <c r="B785" t="s">
        <v>6471</v>
      </c>
      <c r="C785" t="s">
        <v>5829</v>
      </c>
      <c r="E785">
        <v>89</v>
      </c>
      <c r="F785">
        <v>99</v>
      </c>
      <c r="G785" s="1">
        <v>0.1</v>
      </c>
      <c r="H785">
        <v>4.2</v>
      </c>
      <c r="I785" s="4">
        <v>241</v>
      </c>
      <c r="J785" t="s">
        <v>6472</v>
      </c>
      <c r="K785" t="s">
        <v>6473</v>
      </c>
      <c r="L785" t="s">
        <v>6474</v>
      </c>
      <c r="M785" t="s">
        <v>6475</v>
      </c>
      <c r="N785" t="s">
        <v>6476</v>
      </c>
      <c r="O785" t="s">
        <v>6477</v>
      </c>
      <c r="P785" t="s">
        <v>6478</v>
      </c>
      <c r="Q785" t="s">
        <v>6479</v>
      </c>
    </row>
    <row r="786" spans="1:17">
      <c r="A786" t="s">
        <v>282</v>
      </c>
      <c r="B786" t="s">
        <v>283</v>
      </c>
      <c r="C786" t="s">
        <v>18</v>
      </c>
      <c r="E786">
        <v>970</v>
      </c>
      <c r="F786" s="2">
        <v>1999</v>
      </c>
      <c r="G786" s="1">
        <v>0.51</v>
      </c>
      <c r="H786">
        <v>4.4000000000000004</v>
      </c>
      <c r="I786" s="4">
        <v>184</v>
      </c>
      <c r="J786" t="s">
        <v>284</v>
      </c>
      <c r="K786" t="s">
        <v>285</v>
      </c>
      <c r="L786" t="s">
        <v>286</v>
      </c>
      <c r="M786" t="s">
        <v>287</v>
      </c>
      <c r="N786" t="s">
        <v>288</v>
      </c>
      <c r="O786" t="s">
        <v>289</v>
      </c>
      <c r="P786" t="s">
        <v>6480</v>
      </c>
      <c r="Q786" t="s">
        <v>6481</v>
      </c>
    </row>
    <row r="787" spans="1:17">
      <c r="A787" t="s">
        <v>6482</v>
      </c>
      <c r="B787" t="s">
        <v>6483</v>
      </c>
      <c r="C787" t="s">
        <v>3066</v>
      </c>
      <c r="E787" s="2">
        <v>1299</v>
      </c>
      <c r="F787" s="2">
        <v>2999</v>
      </c>
      <c r="G787" s="1">
        <v>0.56999999999999995</v>
      </c>
      <c r="H787">
        <v>3.8</v>
      </c>
      <c r="I787" s="4">
        <v>14629</v>
      </c>
      <c r="J787" t="s">
        <v>6484</v>
      </c>
      <c r="K787" t="s">
        <v>6485</v>
      </c>
      <c r="L787" t="s">
        <v>6486</v>
      </c>
      <c r="M787" t="s">
        <v>6487</v>
      </c>
      <c r="N787" t="s">
        <v>6488</v>
      </c>
      <c r="O787" t="s">
        <v>6489</v>
      </c>
      <c r="P787" t="s">
        <v>6490</v>
      </c>
      <c r="Q787" t="s">
        <v>6491</v>
      </c>
    </row>
    <row r="788" spans="1:17">
      <c r="A788" t="s">
        <v>6492</v>
      </c>
      <c r="B788" t="s">
        <v>6493</v>
      </c>
      <c r="C788" t="s">
        <v>5358</v>
      </c>
      <c r="E788">
        <v>230</v>
      </c>
      <c r="F788">
        <v>999</v>
      </c>
      <c r="G788" s="1">
        <v>0.77</v>
      </c>
      <c r="H788">
        <v>4.2</v>
      </c>
      <c r="I788" s="4">
        <v>1528</v>
      </c>
      <c r="J788" t="s">
        <v>6494</v>
      </c>
      <c r="K788" t="s">
        <v>6495</v>
      </c>
      <c r="L788" t="s">
        <v>6496</v>
      </c>
      <c r="M788" t="s">
        <v>6497</v>
      </c>
      <c r="N788" t="s">
        <v>6498</v>
      </c>
      <c r="O788" t="s">
        <v>6499</v>
      </c>
      <c r="P788" t="s">
        <v>6500</v>
      </c>
      <c r="Q788" t="s">
        <v>6501</v>
      </c>
    </row>
    <row r="789" spans="1:17">
      <c r="A789" t="s">
        <v>6502</v>
      </c>
      <c r="B789" t="s">
        <v>6503</v>
      </c>
      <c r="C789" t="s">
        <v>6504</v>
      </c>
      <c r="E789">
        <v>119</v>
      </c>
      <c r="F789">
        <v>499</v>
      </c>
      <c r="G789" s="1">
        <v>0.76</v>
      </c>
      <c r="H789">
        <v>4.3</v>
      </c>
      <c r="I789" s="4">
        <v>15032</v>
      </c>
      <c r="J789" t="s">
        <v>6505</v>
      </c>
      <c r="K789" t="s">
        <v>6506</v>
      </c>
      <c r="L789" t="s">
        <v>6507</v>
      </c>
      <c r="M789" t="s">
        <v>6508</v>
      </c>
      <c r="N789" t="s">
        <v>6509</v>
      </c>
      <c r="O789" t="s">
        <v>6510</v>
      </c>
      <c r="P789" t="s">
        <v>6511</v>
      </c>
      <c r="Q789" t="s">
        <v>6512</v>
      </c>
    </row>
    <row r="790" spans="1:17">
      <c r="A790" t="s">
        <v>6513</v>
      </c>
      <c r="B790" t="s">
        <v>6514</v>
      </c>
      <c r="C790" t="s">
        <v>6515</v>
      </c>
      <c r="E790">
        <v>449</v>
      </c>
      <c r="F790">
        <v>800</v>
      </c>
      <c r="G790" s="1">
        <v>0.44</v>
      </c>
      <c r="H790">
        <v>4.4000000000000004</v>
      </c>
      <c r="I790" s="4">
        <v>69585</v>
      </c>
      <c r="J790" t="s">
        <v>6516</v>
      </c>
      <c r="K790" t="s">
        <v>6517</v>
      </c>
      <c r="L790" t="s">
        <v>6518</v>
      </c>
      <c r="M790" t="s">
        <v>6519</v>
      </c>
      <c r="N790" t="s">
        <v>6520</v>
      </c>
      <c r="O790" t="s">
        <v>6521</v>
      </c>
      <c r="P790" t="s">
        <v>6522</v>
      </c>
      <c r="Q790" t="s">
        <v>6523</v>
      </c>
    </row>
    <row r="791" spans="1:17">
      <c r="A791" t="s">
        <v>6524</v>
      </c>
      <c r="B791" t="s">
        <v>6525</v>
      </c>
      <c r="C791" t="s">
        <v>6526</v>
      </c>
      <c r="E791" s="2">
        <v>1699</v>
      </c>
      <c r="F791" s="2">
        <v>3495</v>
      </c>
      <c r="G791" s="1">
        <v>0.51</v>
      </c>
      <c r="H791">
        <v>4.0999999999999996</v>
      </c>
      <c r="I791" s="4">
        <v>14371</v>
      </c>
      <c r="J791" t="s">
        <v>6527</v>
      </c>
      <c r="K791" t="s">
        <v>6528</v>
      </c>
      <c r="L791" t="s">
        <v>6529</v>
      </c>
      <c r="M791" t="s">
        <v>6530</v>
      </c>
      <c r="N791" t="s">
        <v>6531</v>
      </c>
      <c r="O791" t="s">
        <v>6532</v>
      </c>
      <c r="P791" t="s">
        <v>6533</v>
      </c>
      <c r="Q791" t="s">
        <v>6534</v>
      </c>
    </row>
    <row r="792" spans="1:17">
      <c r="A792" t="s">
        <v>6535</v>
      </c>
      <c r="B792" t="s">
        <v>6536</v>
      </c>
      <c r="C792" t="s">
        <v>6273</v>
      </c>
      <c r="E792">
        <v>561</v>
      </c>
      <c r="F792">
        <v>720</v>
      </c>
      <c r="G792" s="1">
        <v>0.22</v>
      </c>
      <c r="H792">
        <v>4.4000000000000004</v>
      </c>
      <c r="I792" s="4">
        <v>3182</v>
      </c>
      <c r="J792" t="s">
        <v>6537</v>
      </c>
      <c r="K792" t="s">
        <v>6538</v>
      </c>
      <c r="L792" t="s">
        <v>6539</v>
      </c>
      <c r="M792" t="s">
        <v>6540</v>
      </c>
      <c r="N792" t="s">
        <v>6541</v>
      </c>
      <c r="O792" t="s">
        <v>6542</v>
      </c>
      <c r="P792" t="s">
        <v>6543</v>
      </c>
      <c r="Q792" t="s">
        <v>6544</v>
      </c>
    </row>
    <row r="793" spans="1:17">
      <c r="A793" t="s">
        <v>6545</v>
      </c>
      <c r="B793" t="s">
        <v>6546</v>
      </c>
      <c r="C793" t="s">
        <v>4845</v>
      </c>
      <c r="E793">
        <v>289</v>
      </c>
      <c r="F793">
        <v>590</v>
      </c>
      <c r="G793" s="1">
        <v>0.51</v>
      </c>
      <c r="H793">
        <v>4.4000000000000004</v>
      </c>
      <c r="I793" s="4">
        <v>25886</v>
      </c>
      <c r="J793" t="s">
        <v>6547</v>
      </c>
      <c r="K793" t="s">
        <v>6548</v>
      </c>
      <c r="L793" t="s">
        <v>6549</v>
      </c>
      <c r="M793" t="s">
        <v>6550</v>
      </c>
      <c r="N793" t="s">
        <v>6551</v>
      </c>
      <c r="O793" t="s">
        <v>6552</v>
      </c>
      <c r="P793" t="s">
        <v>6553</v>
      </c>
      <c r="Q793" t="s">
        <v>6554</v>
      </c>
    </row>
    <row r="794" spans="1:17">
      <c r="A794" t="s">
        <v>6555</v>
      </c>
      <c r="B794" t="s">
        <v>6556</v>
      </c>
      <c r="C794" t="s">
        <v>4901</v>
      </c>
      <c r="E794">
        <v>599</v>
      </c>
      <c r="F794" s="2">
        <v>1999</v>
      </c>
      <c r="G794" s="1">
        <v>0.7</v>
      </c>
      <c r="H794">
        <v>4.4000000000000004</v>
      </c>
      <c r="I794" s="4">
        <v>4736</v>
      </c>
      <c r="J794" t="s">
        <v>6557</v>
      </c>
      <c r="K794" t="s">
        <v>6558</v>
      </c>
      <c r="L794" t="s">
        <v>6559</v>
      </c>
      <c r="M794" t="s">
        <v>6560</v>
      </c>
      <c r="N794" t="s">
        <v>6561</v>
      </c>
      <c r="O794" t="s">
        <v>6562</v>
      </c>
      <c r="P794" t="s">
        <v>6563</v>
      </c>
      <c r="Q794" t="s">
        <v>6564</v>
      </c>
    </row>
    <row r="795" spans="1:17">
      <c r="A795" t="s">
        <v>6565</v>
      </c>
      <c r="B795" t="s">
        <v>6566</v>
      </c>
      <c r="C795" t="s">
        <v>5122</v>
      </c>
      <c r="E795" s="2">
        <v>5599</v>
      </c>
      <c r="F795" s="2">
        <v>7350</v>
      </c>
      <c r="G795" s="1">
        <v>0.24</v>
      </c>
      <c r="H795">
        <v>4.4000000000000004</v>
      </c>
      <c r="I795" s="4">
        <v>73005</v>
      </c>
      <c r="J795" t="s">
        <v>6567</v>
      </c>
      <c r="K795" t="s">
        <v>6568</v>
      </c>
      <c r="L795" t="s">
        <v>6569</v>
      </c>
      <c r="M795" t="s">
        <v>6570</v>
      </c>
      <c r="N795" t="s">
        <v>6571</v>
      </c>
      <c r="O795" t="s">
        <v>6572</v>
      </c>
      <c r="P795" t="s">
        <v>6573</v>
      </c>
      <c r="Q795" t="s">
        <v>6574</v>
      </c>
    </row>
    <row r="796" spans="1:17">
      <c r="A796" t="s">
        <v>6575</v>
      </c>
      <c r="B796" t="s">
        <v>6576</v>
      </c>
      <c r="C796" t="s">
        <v>6577</v>
      </c>
      <c r="E796" s="2">
        <v>1990</v>
      </c>
      <c r="F796" s="2">
        <v>2595</v>
      </c>
      <c r="G796" s="1">
        <v>0.23</v>
      </c>
      <c r="H796">
        <v>4.3</v>
      </c>
      <c r="I796" s="4">
        <v>20398</v>
      </c>
      <c r="J796" t="s">
        <v>6578</v>
      </c>
      <c r="K796" t="s">
        <v>6579</v>
      </c>
      <c r="L796" t="s">
        <v>6580</v>
      </c>
      <c r="M796" t="s">
        <v>6581</v>
      </c>
      <c r="N796" t="s">
        <v>6582</v>
      </c>
      <c r="O796" t="s">
        <v>13054</v>
      </c>
      <c r="P796" t="s">
        <v>6583</v>
      </c>
      <c r="Q796" t="s">
        <v>6584</v>
      </c>
    </row>
    <row r="797" spans="1:17">
      <c r="A797" t="s">
        <v>6585</v>
      </c>
      <c r="B797" t="s">
        <v>6586</v>
      </c>
      <c r="C797" t="s">
        <v>6103</v>
      </c>
      <c r="E797">
        <v>499</v>
      </c>
      <c r="F797">
        <v>799</v>
      </c>
      <c r="G797" s="1">
        <v>0.38</v>
      </c>
      <c r="H797">
        <v>4.3</v>
      </c>
      <c r="I797" s="4">
        <v>2125</v>
      </c>
      <c r="J797" t="s">
        <v>6587</v>
      </c>
      <c r="K797" t="s">
        <v>6588</v>
      </c>
      <c r="L797" t="s">
        <v>6589</v>
      </c>
      <c r="M797" t="s">
        <v>6590</v>
      </c>
      <c r="N797" t="s">
        <v>6591</v>
      </c>
      <c r="O797" t="s">
        <v>6592</v>
      </c>
      <c r="P797" t="s">
        <v>6593</v>
      </c>
      <c r="Q797" t="s">
        <v>6594</v>
      </c>
    </row>
    <row r="798" spans="1:17">
      <c r="A798" t="s">
        <v>6595</v>
      </c>
      <c r="B798" t="s">
        <v>6596</v>
      </c>
      <c r="C798" t="s">
        <v>6200</v>
      </c>
      <c r="E798">
        <v>449</v>
      </c>
      <c r="F798">
        <v>999</v>
      </c>
      <c r="G798" s="1">
        <v>0.55000000000000004</v>
      </c>
      <c r="H798">
        <v>4.3</v>
      </c>
      <c r="I798" s="4">
        <v>11330</v>
      </c>
      <c r="J798" t="s">
        <v>6597</v>
      </c>
      <c r="K798" t="s">
        <v>6598</v>
      </c>
      <c r="L798" t="s">
        <v>6599</v>
      </c>
      <c r="M798" t="s">
        <v>6600</v>
      </c>
      <c r="N798" t="s">
        <v>6601</v>
      </c>
      <c r="O798" t="s">
        <v>6602</v>
      </c>
      <c r="P798" t="s">
        <v>6207</v>
      </c>
      <c r="Q798" t="s">
        <v>6603</v>
      </c>
    </row>
    <row r="799" spans="1:17">
      <c r="A799" t="s">
        <v>6604</v>
      </c>
      <c r="B799" t="s">
        <v>6605</v>
      </c>
      <c r="C799" t="s">
        <v>6606</v>
      </c>
      <c r="E799">
        <v>999</v>
      </c>
      <c r="F799" s="2">
        <v>1999</v>
      </c>
      <c r="G799" s="1">
        <v>0.5</v>
      </c>
      <c r="H799">
        <v>4.2</v>
      </c>
      <c r="I799" s="4">
        <v>27441</v>
      </c>
      <c r="J799" t="s">
        <v>6607</v>
      </c>
      <c r="K799" t="s">
        <v>6608</v>
      </c>
      <c r="L799" t="s">
        <v>6609</v>
      </c>
      <c r="M799" t="s">
        <v>6610</v>
      </c>
      <c r="N799" t="s">
        <v>6611</v>
      </c>
      <c r="O799" t="s">
        <v>6612</v>
      </c>
      <c r="P799" t="s">
        <v>6613</v>
      </c>
      <c r="Q799" t="s">
        <v>6614</v>
      </c>
    </row>
    <row r="800" spans="1:17">
      <c r="A800" t="s">
        <v>6615</v>
      </c>
      <c r="B800" t="s">
        <v>6616</v>
      </c>
      <c r="C800" t="s">
        <v>4450</v>
      </c>
      <c r="E800">
        <v>69</v>
      </c>
      <c r="F800">
        <v>299</v>
      </c>
      <c r="G800" s="1">
        <v>0.77</v>
      </c>
      <c r="H800">
        <v>4.3</v>
      </c>
      <c r="I800" s="4">
        <v>255</v>
      </c>
      <c r="J800" t="s">
        <v>6617</v>
      </c>
      <c r="K800" t="s">
        <v>6618</v>
      </c>
      <c r="L800" t="s">
        <v>6619</v>
      </c>
      <c r="M800" t="s">
        <v>6620</v>
      </c>
      <c r="N800" t="s">
        <v>6621</v>
      </c>
      <c r="O800" t="s">
        <v>6622</v>
      </c>
      <c r="P800" t="s">
        <v>6623</v>
      </c>
      <c r="Q800" t="s">
        <v>6624</v>
      </c>
    </row>
    <row r="801" spans="1:17">
      <c r="A801" t="s">
        <v>6625</v>
      </c>
      <c r="B801" t="s">
        <v>6626</v>
      </c>
      <c r="C801" t="s">
        <v>4845</v>
      </c>
      <c r="E801">
        <v>899</v>
      </c>
      <c r="F801" s="2">
        <v>1499</v>
      </c>
      <c r="G801" s="1">
        <v>0.4</v>
      </c>
      <c r="H801">
        <v>4.2</v>
      </c>
      <c r="I801" s="4">
        <v>23174</v>
      </c>
      <c r="J801" t="s">
        <v>6627</v>
      </c>
      <c r="K801" t="s">
        <v>6628</v>
      </c>
      <c r="L801" t="s">
        <v>6629</v>
      </c>
      <c r="M801" t="s">
        <v>6630</v>
      </c>
      <c r="N801" t="s">
        <v>6631</v>
      </c>
      <c r="O801" t="s">
        <v>6632</v>
      </c>
      <c r="P801" t="s">
        <v>6633</v>
      </c>
      <c r="Q801" t="s">
        <v>6634</v>
      </c>
    </row>
    <row r="802" spans="1:17">
      <c r="A802" t="s">
        <v>6635</v>
      </c>
      <c r="B802" t="s">
        <v>6636</v>
      </c>
      <c r="C802" t="s">
        <v>5034</v>
      </c>
      <c r="E802">
        <v>478</v>
      </c>
      <c r="F802">
        <v>699</v>
      </c>
      <c r="G802" s="1">
        <v>0.32</v>
      </c>
      <c r="H802">
        <v>3.8</v>
      </c>
      <c r="I802" s="4">
        <v>20218</v>
      </c>
      <c r="J802" t="s">
        <v>6637</v>
      </c>
      <c r="K802" t="s">
        <v>6638</v>
      </c>
      <c r="L802" t="s">
        <v>6639</v>
      </c>
      <c r="M802" t="s">
        <v>6640</v>
      </c>
      <c r="N802" t="s">
        <v>6641</v>
      </c>
      <c r="O802" t="s">
        <v>6642</v>
      </c>
      <c r="P802" t="s">
        <v>6643</v>
      </c>
      <c r="Q802" t="s">
        <v>6644</v>
      </c>
    </row>
    <row r="803" spans="1:17">
      <c r="A803" t="s">
        <v>6645</v>
      </c>
      <c r="B803" t="s">
        <v>6646</v>
      </c>
      <c r="C803" t="s">
        <v>6647</v>
      </c>
      <c r="E803" s="2">
        <v>1399</v>
      </c>
      <c r="F803" s="2">
        <v>2490</v>
      </c>
      <c r="G803" s="1">
        <v>0.44</v>
      </c>
      <c r="H803">
        <v>4.3</v>
      </c>
      <c r="I803" s="4">
        <v>11074</v>
      </c>
      <c r="J803" t="s">
        <v>6648</v>
      </c>
      <c r="K803" t="s">
        <v>6649</v>
      </c>
      <c r="L803" t="s">
        <v>6650</v>
      </c>
      <c r="M803" t="s">
        <v>6651</v>
      </c>
      <c r="N803" t="s">
        <v>6652</v>
      </c>
      <c r="O803" t="s">
        <v>6653</v>
      </c>
      <c r="P803" t="s">
        <v>6654</v>
      </c>
      <c r="Q803" t="s">
        <v>6655</v>
      </c>
    </row>
    <row r="804" spans="1:17">
      <c r="A804" t="s">
        <v>302</v>
      </c>
      <c r="B804" t="s">
        <v>303</v>
      </c>
      <c r="C804" t="s">
        <v>18</v>
      </c>
      <c r="E804">
        <v>199</v>
      </c>
      <c r="F804">
        <v>750</v>
      </c>
      <c r="G804" s="1">
        <v>0.73</v>
      </c>
      <c r="H804">
        <v>4.5</v>
      </c>
      <c r="I804" s="4">
        <v>74976</v>
      </c>
      <c r="J804" t="s">
        <v>304</v>
      </c>
      <c r="K804" t="s">
        <v>305</v>
      </c>
      <c r="L804" t="s">
        <v>306</v>
      </c>
      <c r="M804" t="s">
        <v>307</v>
      </c>
      <c r="N804" t="s">
        <v>308</v>
      </c>
      <c r="O804" t="s">
        <v>309</v>
      </c>
      <c r="P804" t="s">
        <v>6656</v>
      </c>
      <c r="Q804" t="s">
        <v>6657</v>
      </c>
    </row>
    <row r="805" spans="1:17">
      <c r="A805" t="s">
        <v>6658</v>
      </c>
      <c r="B805" t="s">
        <v>6659</v>
      </c>
      <c r="C805" t="s">
        <v>6660</v>
      </c>
      <c r="E805">
        <v>149</v>
      </c>
      <c r="F805">
        <v>499</v>
      </c>
      <c r="G805" s="1">
        <v>0.7</v>
      </c>
      <c r="H805">
        <v>4.0999999999999996</v>
      </c>
      <c r="I805" s="4">
        <v>25607</v>
      </c>
      <c r="J805" t="s">
        <v>6661</v>
      </c>
      <c r="K805" t="s">
        <v>6662</v>
      </c>
      <c r="L805" t="s">
        <v>6663</v>
      </c>
      <c r="M805" t="s">
        <v>6664</v>
      </c>
      <c r="N805" t="s">
        <v>6665</v>
      </c>
      <c r="O805" t="s">
        <v>6666</v>
      </c>
      <c r="P805" t="s">
        <v>6667</v>
      </c>
      <c r="Q805" t="s">
        <v>6668</v>
      </c>
    </row>
    <row r="806" spans="1:17">
      <c r="A806" t="s">
        <v>6669</v>
      </c>
      <c r="B806" t="s">
        <v>6670</v>
      </c>
      <c r="C806" t="s">
        <v>5515</v>
      </c>
      <c r="E806" s="2">
        <v>1799</v>
      </c>
      <c r="F806" s="2">
        <v>4990</v>
      </c>
      <c r="G806" s="1">
        <v>0.64</v>
      </c>
      <c r="H806">
        <v>4.2</v>
      </c>
      <c r="I806" s="4">
        <v>41226</v>
      </c>
      <c r="J806" t="s">
        <v>6671</v>
      </c>
      <c r="K806" t="s">
        <v>6672</v>
      </c>
      <c r="L806" t="s">
        <v>6673</v>
      </c>
      <c r="M806" t="s">
        <v>6674</v>
      </c>
      <c r="N806" t="s">
        <v>6675</v>
      </c>
      <c r="O806" t="s">
        <v>6676</v>
      </c>
      <c r="P806" t="s">
        <v>6677</v>
      </c>
      <c r="Q806" t="s">
        <v>6678</v>
      </c>
    </row>
    <row r="807" spans="1:17">
      <c r="A807" t="s">
        <v>6679</v>
      </c>
      <c r="B807" t="s">
        <v>6680</v>
      </c>
      <c r="C807" t="s">
        <v>6681</v>
      </c>
      <c r="E807">
        <v>425</v>
      </c>
      <c r="F807">
        <v>999</v>
      </c>
      <c r="G807" s="1">
        <v>0.56999999999999995</v>
      </c>
      <c r="H807">
        <v>4</v>
      </c>
      <c r="I807" s="4">
        <v>2581</v>
      </c>
      <c r="J807" t="s">
        <v>6682</v>
      </c>
      <c r="K807" t="s">
        <v>6683</v>
      </c>
      <c r="L807" t="s">
        <v>6684</v>
      </c>
      <c r="M807" t="s">
        <v>6685</v>
      </c>
      <c r="N807" t="s">
        <v>6686</v>
      </c>
      <c r="O807" t="s">
        <v>6687</v>
      </c>
      <c r="P807" t="s">
        <v>6688</v>
      </c>
      <c r="Q807" t="s">
        <v>6689</v>
      </c>
    </row>
    <row r="808" spans="1:17">
      <c r="A808" t="s">
        <v>6690</v>
      </c>
      <c r="B808" t="s">
        <v>6691</v>
      </c>
      <c r="C808" t="s">
        <v>6189</v>
      </c>
      <c r="E808">
        <v>999</v>
      </c>
      <c r="F808" s="2">
        <v>2490</v>
      </c>
      <c r="G808" s="1">
        <v>0.6</v>
      </c>
      <c r="H808">
        <v>4.0999999999999996</v>
      </c>
      <c r="I808" s="4">
        <v>18331</v>
      </c>
      <c r="J808" t="s">
        <v>6692</v>
      </c>
      <c r="K808" t="s">
        <v>6693</v>
      </c>
      <c r="L808" t="s">
        <v>6694</v>
      </c>
      <c r="M808" t="s">
        <v>6695</v>
      </c>
      <c r="N808" t="s">
        <v>6696</v>
      </c>
      <c r="O808" t="s">
        <v>6697</v>
      </c>
      <c r="P808" t="s">
        <v>6698</v>
      </c>
      <c r="Q808" t="s">
        <v>6699</v>
      </c>
    </row>
    <row r="809" spans="1:17">
      <c r="A809" t="s">
        <v>6700</v>
      </c>
      <c r="B809" t="s">
        <v>6701</v>
      </c>
      <c r="C809" t="s">
        <v>4856</v>
      </c>
      <c r="E809">
        <v>378</v>
      </c>
      <c r="F809">
        <v>999</v>
      </c>
      <c r="G809" s="1">
        <v>0.62</v>
      </c>
      <c r="H809">
        <v>4.0999999999999996</v>
      </c>
      <c r="I809" s="4">
        <v>1779</v>
      </c>
      <c r="J809" t="s">
        <v>6702</v>
      </c>
      <c r="K809" t="s">
        <v>6703</v>
      </c>
      <c r="L809" t="s">
        <v>6704</v>
      </c>
      <c r="M809" t="s">
        <v>6705</v>
      </c>
      <c r="N809" t="s">
        <v>6706</v>
      </c>
      <c r="O809" t="s">
        <v>6707</v>
      </c>
      <c r="P809" t="s">
        <v>6708</v>
      </c>
      <c r="Q809" t="s">
        <v>6709</v>
      </c>
    </row>
    <row r="810" spans="1:17">
      <c r="A810" t="s">
        <v>6710</v>
      </c>
      <c r="B810" t="s">
        <v>6711</v>
      </c>
      <c r="C810" t="s">
        <v>6712</v>
      </c>
      <c r="E810">
        <v>99</v>
      </c>
      <c r="F810">
        <v>99</v>
      </c>
      <c r="G810" s="1">
        <v>0</v>
      </c>
      <c r="H810">
        <v>4.3</v>
      </c>
      <c r="I810" s="4">
        <v>388</v>
      </c>
      <c r="J810" t="s">
        <v>6713</v>
      </c>
      <c r="K810" t="s">
        <v>6714</v>
      </c>
      <c r="L810" t="s">
        <v>6715</v>
      </c>
      <c r="M810" t="s">
        <v>6716</v>
      </c>
      <c r="N810" t="s">
        <v>6717</v>
      </c>
      <c r="O810" t="s">
        <v>6718</v>
      </c>
      <c r="P810" t="s">
        <v>6719</v>
      </c>
      <c r="Q810" t="s">
        <v>6720</v>
      </c>
    </row>
    <row r="811" spans="1:17">
      <c r="A811" t="s">
        <v>6721</v>
      </c>
      <c r="B811" t="s">
        <v>6722</v>
      </c>
      <c r="C811" t="s">
        <v>5443</v>
      </c>
      <c r="E811" s="2">
        <v>1499</v>
      </c>
      <c r="F811" s="2">
        <v>2999</v>
      </c>
      <c r="G811" s="1">
        <v>0.5</v>
      </c>
      <c r="H811">
        <v>4.5</v>
      </c>
      <c r="I811" s="4">
        <v>8656</v>
      </c>
      <c r="J811" t="s">
        <v>6723</v>
      </c>
      <c r="K811" t="s">
        <v>6724</v>
      </c>
      <c r="L811" t="s">
        <v>6725</v>
      </c>
      <c r="M811" t="s">
        <v>6726</v>
      </c>
      <c r="N811" t="s">
        <v>6727</v>
      </c>
      <c r="O811" t="s">
        <v>6728</v>
      </c>
      <c r="P811" t="s">
        <v>6729</v>
      </c>
      <c r="Q811" t="s">
        <v>6730</v>
      </c>
    </row>
    <row r="812" spans="1:17">
      <c r="A812" t="s">
        <v>6731</v>
      </c>
      <c r="B812" t="s">
        <v>6732</v>
      </c>
      <c r="C812" t="s">
        <v>6733</v>
      </c>
      <c r="E812" s="2">
        <v>1815</v>
      </c>
      <c r="F812" s="2">
        <v>3100</v>
      </c>
      <c r="G812" s="1">
        <v>0.41</v>
      </c>
      <c r="H812">
        <v>4.5</v>
      </c>
      <c r="I812" s="4">
        <v>92925</v>
      </c>
      <c r="J812" t="s">
        <v>6734</v>
      </c>
      <c r="K812" t="s">
        <v>6735</v>
      </c>
      <c r="L812" t="s">
        <v>6736</v>
      </c>
      <c r="M812" t="s">
        <v>6737</v>
      </c>
      <c r="N812" t="s">
        <v>6738</v>
      </c>
      <c r="O812" t="s">
        <v>6739</v>
      </c>
      <c r="P812" t="s">
        <v>6740</v>
      </c>
      <c r="Q812" t="s">
        <v>6741</v>
      </c>
    </row>
    <row r="813" spans="1:17">
      <c r="A813" t="s">
        <v>6742</v>
      </c>
      <c r="B813" t="s">
        <v>6743</v>
      </c>
      <c r="C813" t="s">
        <v>6273</v>
      </c>
      <c r="E813">
        <v>67</v>
      </c>
      <c r="F813">
        <v>75</v>
      </c>
      <c r="G813" s="1">
        <v>0.11</v>
      </c>
      <c r="H813">
        <v>4.0999999999999996</v>
      </c>
      <c r="I813" s="4">
        <v>1269</v>
      </c>
      <c r="J813" t="s">
        <v>6744</v>
      </c>
      <c r="K813" t="s">
        <v>6745</v>
      </c>
      <c r="L813" t="s">
        <v>6746</v>
      </c>
      <c r="M813" t="s">
        <v>6747</v>
      </c>
      <c r="N813" t="s">
        <v>6748</v>
      </c>
      <c r="O813" t="s">
        <v>6749</v>
      </c>
      <c r="P813" t="s">
        <v>6750</v>
      </c>
      <c r="Q813" t="s">
        <v>6751</v>
      </c>
    </row>
    <row r="814" spans="1:17">
      <c r="A814" t="s">
        <v>6752</v>
      </c>
      <c r="B814" t="s">
        <v>6753</v>
      </c>
      <c r="C814" t="s">
        <v>4876</v>
      </c>
      <c r="E814" s="2">
        <v>1889</v>
      </c>
      <c r="F814" s="2">
        <v>2699</v>
      </c>
      <c r="G814" s="1">
        <v>0.3</v>
      </c>
      <c r="H814">
        <v>4.3</v>
      </c>
      <c r="I814" s="4">
        <v>17394</v>
      </c>
      <c r="J814" t="s">
        <v>6754</v>
      </c>
      <c r="K814" t="s">
        <v>6755</v>
      </c>
      <c r="L814" t="s">
        <v>6756</v>
      </c>
      <c r="M814" t="s">
        <v>6757</v>
      </c>
      <c r="N814" t="s">
        <v>6758</v>
      </c>
      <c r="O814" t="s">
        <v>6759</v>
      </c>
      <c r="P814" t="s">
        <v>6760</v>
      </c>
      <c r="Q814" t="s">
        <v>6761</v>
      </c>
    </row>
    <row r="815" spans="1:17">
      <c r="A815" t="s">
        <v>6762</v>
      </c>
      <c r="B815" t="s">
        <v>6763</v>
      </c>
      <c r="C815" t="s">
        <v>3066</v>
      </c>
      <c r="E815">
        <v>499</v>
      </c>
      <c r="F815" s="2">
        <v>1499</v>
      </c>
      <c r="G815" s="1">
        <v>0.67</v>
      </c>
      <c r="H815">
        <v>3.6</v>
      </c>
      <c r="I815" s="4">
        <v>9169</v>
      </c>
      <c r="J815" t="s">
        <v>6764</v>
      </c>
      <c r="K815" t="s">
        <v>6765</v>
      </c>
      <c r="L815" t="s">
        <v>6766</v>
      </c>
      <c r="M815" t="s">
        <v>6767</v>
      </c>
      <c r="N815" t="s">
        <v>6768</v>
      </c>
      <c r="O815" t="s">
        <v>6769</v>
      </c>
      <c r="P815" t="s">
        <v>6770</v>
      </c>
      <c r="Q815" t="s">
        <v>6771</v>
      </c>
    </row>
    <row r="816" spans="1:17">
      <c r="A816" t="s">
        <v>6772</v>
      </c>
      <c r="B816" t="s">
        <v>6773</v>
      </c>
      <c r="C816" t="s">
        <v>5358</v>
      </c>
      <c r="E816">
        <v>499</v>
      </c>
      <c r="F816">
        <v>999</v>
      </c>
      <c r="G816" s="1">
        <v>0.5</v>
      </c>
      <c r="H816">
        <v>4.4000000000000004</v>
      </c>
      <c r="I816" s="4">
        <v>1030</v>
      </c>
      <c r="J816" t="s">
        <v>6774</v>
      </c>
      <c r="K816" t="s">
        <v>6775</v>
      </c>
      <c r="L816" t="s">
        <v>6776</v>
      </c>
      <c r="M816" t="s">
        <v>6777</v>
      </c>
      <c r="N816" t="s">
        <v>6778</v>
      </c>
      <c r="O816" t="s">
        <v>6779</v>
      </c>
      <c r="P816" t="s">
        <v>6780</v>
      </c>
      <c r="Q816" t="s">
        <v>6781</v>
      </c>
    </row>
    <row r="817" spans="1:17">
      <c r="A817" t="s">
        <v>6782</v>
      </c>
      <c r="B817" t="s">
        <v>6783</v>
      </c>
      <c r="C817" t="s">
        <v>5122</v>
      </c>
      <c r="E817" s="2">
        <v>5799</v>
      </c>
      <c r="F817" s="2">
        <v>7999</v>
      </c>
      <c r="G817" s="1">
        <v>0.28000000000000003</v>
      </c>
      <c r="H817">
        <v>4.5</v>
      </c>
      <c r="I817" s="4">
        <v>50273</v>
      </c>
      <c r="J817" t="s">
        <v>6784</v>
      </c>
      <c r="K817" t="s">
        <v>6785</v>
      </c>
      <c r="L817" t="s">
        <v>6786</v>
      </c>
      <c r="M817" t="s">
        <v>6787</v>
      </c>
      <c r="N817" t="s">
        <v>6788</v>
      </c>
      <c r="O817" t="s">
        <v>6789</v>
      </c>
      <c r="P817" t="s">
        <v>6790</v>
      </c>
      <c r="Q817" t="s">
        <v>6791</v>
      </c>
    </row>
    <row r="818" spans="1:17">
      <c r="A818" t="s">
        <v>6792</v>
      </c>
      <c r="B818" t="s">
        <v>6793</v>
      </c>
      <c r="C818" t="s">
        <v>6794</v>
      </c>
      <c r="E818">
        <v>499</v>
      </c>
      <c r="F818">
        <v>799</v>
      </c>
      <c r="G818" s="1">
        <v>0.38</v>
      </c>
      <c r="H818">
        <v>3.9</v>
      </c>
      <c r="I818" s="4">
        <v>6742</v>
      </c>
      <c r="J818" t="s">
        <v>6795</v>
      </c>
      <c r="K818" t="s">
        <v>6796</v>
      </c>
      <c r="L818" t="s">
        <v>6797</v>
      </c>
      <c r="M818" t="s">
        <v>6798</v>
      </c>
      <c r="N818" t="s">
        <v>6799</v>
      </c>
      <c r="O818" t="s">
        <v>6800</v>
      </c>
      <c r="P818" t="s">
        <v>6801</v>
      </c>
      <c r="Q818" t="s">
        <v>6802</v>
      </c>
    </row>
    <row r="819" spans="1:17">
      <c r="A819" t="s">
        <v>6803</v>
      </c>
      <c r="B819" t="s">
        <v>6804</v>
      </c>
      <c r="C819" t="s">
        <v>4856</v>
      </c>
      <c r="E819">
        <v>249</v>
      </c>
      <c r="F819">
        <v>600</v>
      </c>
      <c r="G819" s="1">
        <v>0.59</v>
      </c>
      <c r="H819">
        <v>4</v>
      </c>
      <c r="I819" s="4">
        <v>1208</v>
      </c>
      <c r="J819" t="s">
        <v>6805</v>
      </c>
      <c r="K819" t="s">
        <v>6806</v>
      </c>
      <c r="L819" t="s">
        <v>6807</v>
      </c>
      <c r="M819" t="s">
        <v>6808</v>
      </c>
      <c r="N819" t="s">
        <v>6809</v>
      </c>
      <c r="O819" t="s">
        <v>6810</v>
      </c>
      <c r="P819" t="s">
        <v>6811</v>
      </c>
      <c r="Q819" t="s">
        <v>6812</v>
      </c>
    </row>
    <row r="820" spans="1:17">
      <c r="A820" t="s">
        <v>312</v>
      </c>
      <c r="B820" t="s">
        <v>313</v>
      </c>
      <c r="C820" t="s">
        <v>18</v>
      </c>
      <c r="E820">
        <v>179</v>
      </c>
      <c r="F820">
        <v>499</v>
      </c>
      <c r="G820" s="1">
        <v>0.64</v>
      </c>
      <c r="H820">
        <v>4</v>
      </c>
      <c r="I820" s="4">
        <v>1933</v>
      </c>
      <c r="J820" t="s">
        <v>314</v>
      </c>
      <c r="K820" t="s">
        <v>315</v>
      </c>
      <c r="L820" t="s">
        <v>316</v>
      </c>
      <c r="M820" t="s">
        <v>317</v>
      </c>
      <c r="N820" t="s">
        <v>13025</v>
      </c>
      <c r="O820" t="s">
        <v>13026</v>
      </c>
      <c r="P820" t="s">
        <v>318</v>
      </c>
      <c r="Q820" t="s">
        <v>6813</v>
      </c>
    </row>
    <row r="821" spans="1:17">
      <c r="A821" t="s">
        <v>6814</v>
      </c>
      <c r="B821" t="s">
        <v>6815</v>
      </c>
      <c r="C821" t="s">
        <v>5122</v>
      </c>
      <c r="E821" s="2">
        <v>4449</v>
      </c>
      <c r="F821" s="2">
        <v>5734</v>
      </c>
      <c r="G821" s="1">
        <v>0.22</v>
      </c>
      <c r="H821">
        <v>4.4000000000000004</v>
      </c>
      <c r="I821" s="4">
        <v>25006</v>
      </c>
      <c r="J821" t="s">
        <v>6816</v>
      </c>
      <c r="K821" t="s">
        <v>6817</v>
      </c>
      <c r="L821" t="s">
        <v>6818</v>
      </c>
      <c r="M821" t="s">
        <v>6819</v>
      </c>
      <c r="N821" t="s">
        <v>6820</v>
      </c>
      <c r="O821" t="s">
        <v>13055</v>
      </c>
      <c r="P821" t="s">
        <v>6821</v>
      </c>
      <c r="Q821" t="s">
        <v>6822</v>
      </c>
    </row>
    <row r="822" spans="1:17">
      <c r="A822" t="s">
        <v>6823</v>
      </c>
      <c r="B822" t="s">
        <v>6824</v>
      </c>
      <c r="C822" t="s">
        <v>6007</v>
      </c>
      <c r="E822">
        <v>299</v>
      </c>
      <c r="F822">
        <v>550</v>
      </c>
      <c r="G822" s="1">
        <v>0.46</v>
      </c>
      <c r="H822">
        <v>4.5999999999999996</v>
      </c>
      <c r="I822" s="4">
        <v>33434</v>
      </c>
      <c r="J822" t="s">
        <v>6825</v>
      </c>
      <c r="K822" t="s">
        <v>6826</v>
      </c>
      <c r="L822" t="s">
        <v>6827</v>
      </c>
      <c r="M822" t="s">
        <v>6828</v>
      </c>
      <c r="N822" t="s">
        <v>6829</v>
      </c>
      <c r="O822" t="s">
        <v>6830</v>
      </c>
      <c r="P822" t="s">
        <v>6831</v>
      </c>
      <c r="Q822" t="s">
        <v>6832</v>
      </c>
    </row>
    <row r="823" spans="1:17">
      <c r="A823" t="s">
        <v>6833</v>
      </c>
      <c r="B823" t="s">
        <v>6834</v>
      </c>
      <c r="C823" t="s">
        <v>4845</v>
      </c>
      <c r="E823">
        <v>629</v>
      </c>
      <c r="F823" s="2">
        <v>1390</v>
      </c>
      <c r="G823" s="1">
        <v>0.55000000000000004</v>
      </c>
      <c r="H823">
        <v>4.4000000000000004</v>
      </c>
      <c r="I823" s="4">
        <v>6301</v>
      </c>
      <c r="J823" t="s">
        <v>6835</v>
      </c>
      <c r="K823" t="s">
        <v>6836</v>
      </c>
      <c r="L823" t="s">
        <v>6837</v>
      </c>
      <c r="M823" t="s">
        <v>6838</v>
      </c>
      <c r="N823" t="s">
        <v>6839</v>
      </c>
      <c r="O823" t="s">
        <v>6840</v>
      </c>
      <c r="P823" t="s">
        <v>6841</v>
      </c>
      <c r="Q823" t="s">
        <v>6842</v>
      </c>
    </row>
    <row r="824" spans="1:17">
      <c r="A824" t="s">
        <v>6843</v>
      </c>
      <c r="B824" t="s">
        <v>6844</v>
      </c>
      <c r="C824" t="s">
        <v>5006</v>
      </c>
      <c r="E824" s="2">
        <v>2595</v>
      </c>
      <c r="F824" s="2">
        <v>3295</v>
      </c>
      <c r="G824" s="1">
        <v>0.21</v>
      </c>
      <c r="H824">
        <v>4.4000000000000004</v>
      </c>
      <c r="I824" s="4">
        <v>22618</v>
      </c>
      <c r="J824" t="s">
        <v>6845</v>
      </c>
      <c r="K824" t="s">
        <v>6846</v>
      </c>
      <c r="L824" t="s">
        <v>6847</v>
      </c>
      <c r="M824" t="s">
        <v>6848</v>
      </c>
      <c r="N824" t="s">
        <v>6849</v>
      </c>
      <c r="O824" t="s">
        <v>6850</v>
      </c>
      <c r="P824" t="s">
        <v>6851</v>
      </c>
      <c r="Q824" t="s">
        <v>6852</v>
      </c>
    </row>
    <row r="825" spans="1:17">
      <c r="A825" t="s">
        <v>320</v>
      </c>
      <c r="B825" t="s">
        <v>321</v>
      </c>
      <c r="C825" t="s">
        <v>18</v>
      </c>
      <c r="E825">
        <v>389</v>
      </c>
      <c r="F825" s="2">
        <v>1099</v>
      </c>
      <c r="G825" s="1">
        <v>0.65</v>
      </c>
      <c r="H825">
        <v>4.3</v>
      </c>
      <c r="I825" s="4">
        <v>974</v>
      </c>
      <c r="J825" t="s">
        <v>322</v>
      </c>
      <c r="K825" t="s">
        <v>323</v>
      </c>
      <c r="L825" t="s">
        <v>324</v>
      </c>
      <c r="M825" t="s">
        <v>325</v>
      </c>
      <c r="N825" t="s">
        <v>326</v>
      </c>
      <c r="O825" t="s">
        <v>327</v>
      </c>
      <c r="P825" t="s">
        <v>6853</v>
      </c>
      <c r="Q825" t="s">
        <v>6854</v>
      </c>
    </row>
    <row r="826" spans="1:17">
      <c r="A826" t="s">
        <v>6855</v>
      </c>
      <c r="B826" t="s">
        <v>6856</v>
      </c>
      <c r="C826" t="s">
        <v>5443</v>
      </c>
      <c r="E826" s="2">
        <v>1799</v>
      </c>
      <c r="F826" s="2">
        <v>2911</v>
      </c>
      <c r="G826" s="1">
        <v>0.38</v>
      </c>
      <c r="H826">
        <v>4.3</v>
      </c>
      <c r="I826" s="4">
        <v>20342</v>
      </c>
      <c r="J826" t="s">
        <v>6857</v>
      </c>
      <c r="K826" t="s">
        <v>6858</v>
      </c>
      <c r="L826" t="s">
        <v>6859</v>
      </c>
      <c r="M826" t="s">
        <v>6860</v>
      </c>
      <c r="N826" t="s">
        <v>6861</v>
      </c>
      <c r="O826" t="s">
        <v>6862</v>
      </c>
      <c r="P826" t="s">
        <v>6863</v>
      </c>
      <c r="Q826" t="s">
        <v>6864</v>
      </c>
    </row>
    <row r="827" spans="1:17">
      <c r="A827" t="s">
        <v>6865</v>
      </c>
      <c r="B827" t="s">
        <v>6866</v>
      </c>
      <c r="C827" t="s">
        <v>5755</v>
      </c>
      <c r="E827">
        <v>90</v>
      </c>
      <c r="F827">
        <v>175</v>
      </c>
      <c r="G827" s="1">
        <v>0.49</v>
      </c>
      <c r="H827">
        <v>4.4000000000000004</v>
      </c>
      <c r="I827" s="4">
        <v>7429</v>
      </c>
      <c r="J827" t="s">
        <v>6867</v>
      </c>
      <c r="K827" t="s">
        <v>6868</v>
      </c>
      <c r="L827" t="s">
        <v>6869</v>
      </c>
      <c r="M827" t="s">
        <v>6870</v>
      </c>
      <c r="N827" t="s">
        <v>6871</v>
      </c>
      <c r="O827" t="s">
        <v>6872</v>
      </c>
      <c r="P827" t="s">
        <v>6873</v>
      </c>
      <c r="Q827" t="s">
        <v>6874</v>
      </c>
    </row>
    <row r="828" spans="1:17">
      <c r="A828" t="s">
        <v>6875</v>
      </c>
      <c r="B828" t="s">
        <v>6876</v>
      </c>
      <c r="C828" t="s">
        <v>4876</v>
      </c>
      <c r="E828">
        <v>599</v>
      </c>
      <c r="F828">
        <v>599</v>
      </c>
      <c r="G828" s="1">
        <v>0</v>
      </c>
      <c r="H828">
        <v>4</v>
      </c>
      <c r="I828" s="4">
        <v>26423</v>
      </c>
      <c r="J828" t="s">
        <v>6877</v>
      </c>
      <c r="K828" t="s">
        <v>6878</v>
      </c>
      <c r="L828" t="s">
        <v>6879</v>
      </c>
      <c r="M828" t="s">
        <v>6880</v>
      </c>
      <c r="N828" t="s">
        <v>6881</v>
      </c>
      <c r="O828" t="s">
        <v>6882</v>
      </c>
      <c r="P828" t="s">
        <v>6883</v>
      </c>
      <c r="Q828" t="s">
        <v>6884</v>
      </c>
    </row>
    <row r="829" spans="1:17">
      <c r="A829" t="s">
        <v>6885</v>
      </c>
      <c r="B829" t="s">
        <v>6886</v>
      </c>
      <c r="C829" t="s">
        <v>2948</v>
      </c>
      <c r="E829" s="2">
        <v>1999</v>
      </c>
      <c r="F829" s="2">
        <v>7999</v>
      </c>
      <c r="G829" s="1">
        <v>0.75</v>
      </c>
      <c r="H829">
        <v>4.2</v>
      </c>
      <c r="I829" s="4">
        <v>31305</v>
      </c>
      <c r="J829" t="s">
        <v>6887</v>
      </c>
      <c r="K829" t="s">
        <v>6888</v>
      </c>
      <c r="L829" t="s">
        <v>6889</v>
      </c>
      <c r="M829" t="s">
        <v>6890</v>
      </c>
      <c r="N829" t="s">
        <v>6891</v>
      </c>
      <c r="O829" t="s">
        <v>6892</v>
      </c>
      <c r="P829" t="s">
        <v>6893</v>
      </c>
      <c r="Q829" t="s">
        <v>6894</v>
      </c>
    </row>
    <row r="830" spans="1:17">
      <c r="A830" t="s">
        <v>6895</v>
      </c>
      <c r="B830" t="s">
        <v>6896</v>
      </c>
      <c r="C830" t="s">
        <v>6897</v>
      </c>
      <c r="E830" s="2">
        <v>2099</v>
      </c>
      <c r="F830" s="2">
        <v>3250</v>
      </c>
      <c r="G830" s="1">
        <v>0.35</v>
      </c>
      <c r="H830">
        <v>3.8</v>
      </c>
      <c r="I830" s="4">
        <v>11213</v>
      </c>
      <c r="J830" t="s">
        <v>6898</v>
      </c>
      <c r="K830" t="s">
        <v>6899</v>
      </c>
      <c r="L830" t="s">
        <v>6900</v>
      </c>
      <c r="M830" t="s">
        <v>6901</v>
      </c>
      <c r="N830" t="s">
        <v>6902</v>
      </c>
      <c r="O830" t="s">
        <v>6903</v>
      </c>
      <c r="P830" t="s">
        <v>6904</v>
      </c>
      <c r="Q830" t="s">
        <v>6905</v>
      </c>
    </row>
    <row r="831" spans="1:17">
      <c r="A831" t="s">
        <v>6906</v>
      </c>
      <c r="B831" t="s">
        <v>6907</v>
      </c>
      <c r="C831" t="s">
        <v>6908</v>
      </c>
      <c r="E831">
        <v>179</v>
      </c>
      <c r="F831">
        <v>499</v>
      </c>
      <c r="G831" s="1">
        <v>0.64</v>
      </c>
      <c r="H831">
        <v>4.0999999999999996</v>
      </c>
      <c r="I831" s="4">
        <v>10174</v>
      </c>
      <c r="J831" t="s">
        <v>6909</v>
      </c>
      <c r="K831" t="s">
        <v>6910</v>
      </c>
      <c r="L831" t="s">
        <v>6911</v>
      </c>
      <c r="M831" t="s">
        <v>6912</v>
      </c>
      <c r="N831" t="s">
        <v>6913</v>
      </c>
      <c r="O831" t="s">
        <v>6914</v>
      </c>
      <c r="P831" t="s">
        <v>6915</v>
      </c>
      <c r="Q831" t="s">
        <v>6916</v>
      </c>
    </row>
    <row r="832" spans="1:17">
      <c r="A832" t="s">
        <v>6917</v>
      </c>
      <c r="B832" t="s">
        <v>6918</v>
      </c>
      <c r="C832" t="s">
        <v>5102</v>
      </c>
      <c r="E832" s="2">
        <v>1345</v>
      </c>
      <c r="F832" s="2">
        <v>2295</v>
      </c>
      <c r="G832" s="1">
        <v>0.41</v>
      </c>
      <c r="H832">
        <v>4.2</v>
      </c>
      <c r="I832" s="4">
        <v>17413</v>
      </c>
      <c r="J832" t="s">
        <v>6919</v>
      </c>
      <c r="K832" t="s">
        <v>6920</v>
      </c>
      <c r="L832" t="s">
        <v>6921</v>
      </c>
      <c r="M832" t="s">
        <v>6922</v>
      </c>
      <c r="N832" t="s">
        <v>6923</v>
      </c>
      <c r="O832" t="s">
        <v>6924</v>
      </c>
      <c r="P832" t="s">
        <v>6925</v>
      </c>
      <c r="Q832" t="s">
        <v>6926</v>
      </c>
    </row>
    <row r="833" spans="1:17">
      <c r="A833" t="s">
        <v>6927</v>
      </c>
      <c r="B833" t="s">
        <v>6928</v>
      </c>
      <c r="C833" t="s">
        <v>5244</v>
      </c>
      <c r="E833">
        <v>349</v>
      </c>
      <c r="F833">
        <v>995</v>
      </c>
      <c r="G833" s="1">
        <v>0.65</v>
      </c>
      <c r="H833">
        <v>4.2</v>
      </c>
      <c r="I833" s="4">
        <v>6676</v>
      </c>
      <c r="J833" t="s">
        <v>6929</v>
      </c>
      <c r="K833" t="s">
        <v>6930</v>
      </c>
      <c r="L833" t="s">
        <v>6931</v>
      </c>
      <c r="M833" t="s">
        <v>6932</v>
      </c>
      <c r="N833" t="s">
        <v>6933</v>
      </c>
      <c r="O833" t="s">
        <v>6934</v>
      </c>
      <c r="P833" t="s">
        <v>6935</v>
      </c>
      <c r="Q833" t="s">
        <v>6936</v>
      </c>
    </row>
    <row r="834" spans="1:17">
      <c r="A834" t="s">
        <v>6937</v>
      </c>
      <c r="B834" t="s">
        <v>6938</v>
      </c>
      <c r="C834" t="s">
        <v>6340</v>
      </c>
      <c r="E834">
        <v>287</v>
      </c>
      <c r="F834">
        <v>499</v>
      </c>
      <c r="G834" s="1">
        <v>0.42</v>
      </c>
      <c r="H834">
        <v>4.4000000000000004</v>
      </c>
      <c r="I834" s="4">
        <v>8076</v>
      </c>
      <c r="J834" t="s">
        <v>6939</v>
      </c>
      <c r="K834" t="s">
        <v>6940</v>
      </c>
      <c r="L834" t="s">
        <v>6941</v>
      </c>
      <c r="M834" t="s">
        <v>6942</v>
      </c>
      <c r="N834" t="s">
        <v>6943</v>
      </c>
      <c r="O834" t="s">
        <v>6944</v>
      </c>
      <c r="P834" t="s">
        <v>6945</v>
      </c>
      <c r="Q834" t="s">
        <v>6946</v>
      </c>
    </row>
    <row r="835" spans="1:17">
      <c r="A835" t="s">
        <v>330</v>
      </c>
      <c r="B835" t="s">
        <v>331</v>
      </c>
      <c r="C835" t="s">
        <v>18</v>
      </c>
      <c r="E835">
        <v>599</v>
      </c>
      <c r="F835">
        <v>599</v>
      </c>
      <c r="G835" s="1">
        <v>0</v>
      </c>
      <c r="H835">
        <v>4.3</v>
      </c>
      <c r="I835" s="4">
        <v>355</v>
      </c>
      <c r="J835" t="s">
        <v>332</v>
      </c>
      <c r="K835" t="s">
        <v>333</v>
      </c>
      <c r="L835" t="s">
        <v>334</v>
      </c>
      <c r="M835" t="s">
        <v>335</v>
      </c>
      <c r="N835" t="s">
        <v>336</v>
      </c>
      <c r="O835" t="s">
        <v>6947</v>
      </c>
      <c r="P835" t="s">
        <v>6948</v>
      </c>
      <c r="Q835" t="s">
        <v>6949</v>
      </c>
    </row>
    <row r="836" spans="1:17">
      <c r="A836" t="s">
        <v>6950</v>
      </c>
      <c r="B836" t="s">
        <v>6951</v>
      </c>
      <c r="C836" t="s">
        <v>4834</v>
      </c>
      <c r="E836">
        <v>349</v>
      </c>
      <c r="F836">
        <v>450</v>
      </c>
      <c r="G836" s="1">
        <v>0.22</v>
      </c>
      <c r="H836">
        <v>4.0999999999999996</v>
      </c>
      <c r="I836" s="4">
        <v>18656</v>
      </c>
      <c r="J836" t="s">
        <v>6952</v>
      </c>
      <c r="K836" t="s">
        <v>6953</v>
      </c>
      <c r="L836" t="s">
        <v>6954</v>
      </c>
      <c r="M836" t="s">
        <v>6955</v>
      </c>
      <c r="N836" t="s">
        <v>6956</v>
      </c>
      <c r="O836" t="s">
        <v>6957</v>
      </c>
      <c r="P836" t="s">
        <v>6958</v>
      </c>
      <c r="Q836" t="s">
        <v>6959</v>
      </c>
    </row>
    <row r="837" spans="1:17">
      <c r="A837" t="s">
        <v>6960</v>
      </c>
      <c r="B837" t="s">
        <v>6961</v>
      </c>
      <c r="C837" t="s">
        <v>5047</v>
      </c>
      <c r="E837">
        <v>879</v>
      </c>
      <c r="F837" s="2">
        <v>1109</v>
      </c>
      <c r="G837" s="1">
        <v>0.21</v>
      </c>
      <c r="H837">
        <v>4.4000000000000004</v>
      </c>
      <c r="I837" s="4">
        <v>31599</v>
      </c>
      <c r="J837" t="s">
        <v>6962</v>
      </c>
      <c r="K837" t="s">
        <v>6963</v>
      </c>
      <c r="L837" t="s">
        <v>6964</v>
      </c>
      <c r="M837" t="s">
        <v>6965</v>
      </c>
      <c r="N837" t="s">
        <v>6966</v>
      </c>
      <c r="O837" t="s">
        <v>6967</v>
      </c>
      <c r="P837" t="s">
        <v>6968</v>
      </c>
      <c r="Q837" t="s">
        <v>6969</v>
      </c>
    </row>
    <row r="838" spans="1:17">
      <c r="A838" t="s">
        <v>340</v>
      </c>
      <c r="B838" t="s">
        <v>341</v>
      </c>
      <c r="C838" t="s">
        <v>18</v>
      </c>
      <c r="E838">
        <v>199</v>
      </c>
      <c r="F838">
        <v>999</v>
      </c>
      <c r="G838" s="1">
        <v>0.8</v>
      </c>
      <c r="H838">
        <v>3.9</v>
      </c>
      <c r="I838" s="4">
        <v>1075</v>
      </c>
      <c r="J838" t="s">
        <v>342</v>
      </c>
      <c r="K838" t="s">
        <v>343</v>
      </c>
      <c r="L838" t="s">
        <v>344</v>
      </c>
      <c r="M838" t="s">
        <v>345</v>
      </c>
      <c r="N838" t="s">
        <v>346</v>
      </c>
      <c r="O838" t="s">
        <v>347</v>
      </c>
      <c r="P838" t="s">
        <v>348</v>
      </c>
      <c r="Q838" t="s">
        <v>6970</v>
      </c>
    </row>
    <row r="839" spans="1:17">
      <c r="A839" t="s">
        <v>6971</v>
      </c>
      <c r="B839" t="s">
        <v>6972</v>
      </c>
      <c r="C839" t="s">
        <v>5647</v>
      </c>
      <c r="E839">
        <v>250</v>
      </c>
      <c r="F839">
        <v>250</v>
      </c>
      <c r="G839" s="1">
        <v>0</v>
      </c>
      <c r="H839">
        <v>3.9</v>
      </c>
      <c r="I839" s="4">
        <v>13971</v>
      </c>
      <c r="J839" t="s">
        <v>6973</v>
      </c>
      <c r="K839" t="s">
        <v>6974</v>
      </c>
      <c r="L839" t="s">
        <v>6975</v>
      </c>
      <c r="M839" t="s">
        <v>6976</v>
      </c>
      <c r="N839" t="s">
        <v>6977</v>
      </c>
      <c r="O839" t="s">
        <v>13056</v>
      </c>
      <c r="P839" t="s">
        <v>6978</v>
      </c>
      <c r="Q839" t="s">
        <v>6979</v>
      </c>
    </row>
    <row r="840" spans="1:17">
      <c r="A840" t="s">
        <v>6980</v>
      </c>
      <c r="B840" t="s">
        <v>6981</v>
      </c>
      <c r="C840" t="s">
        <v>3066</v>
      </c>
      <c r="E840">
        <v>199</v>
      </c>
      <c r="F840">
        <v>499</v>
      </c>
      <c r="G840" s="1">
        <v>0.6</v>
      </c>
      <c r="H840">
        <v>3.6</v>
      </c>
      <c r="I840" s="4">
        <v>2492</v>
      </c>
      <c r="J840" t="s">
        <v>6982</v>
      </c>
      <c r="K840" t="s">
        <v>6983</v>
      </c>
      <c r="L840" t="s">
        <v>6984</v>
      </c>
      <c r="M840" t="s">
        <v>6985</v>
      </c>
      <c r="N840" t="s">
        <v>6986</v>
      </c>
      <c r="O840" t="s">
        <v>6987</v>
      </c>
      <c r="P840" t="s">
        <v>6988</v>
      </c>
      <c r="Q840" t="s">
        <v>6989</v>
      </c>
    </row>
    <row r="841" spans="1:17">
      <c r="A841" t="s">
        <v>356</v>
      </c>
      <c r="B841" t="s">
        <v>357</v>
      </c>
      <c r="C841" t="s">
        <v>18</v>
      </c>
      <c r="E841">
        <v>899</v>
      </c>
      <c r="F841" s="2">
        <v>1900</v>
      </c>
      <c r="G841" s="1">
        <v>0.53</v>
      </c>
      <c r="H841">
        <v>4.4000000000000004</v>
      </c>
      <c r="I841" s="4">
        <v>13552</v>
      </c>
      <c r="J841" t="s">
        <v>358</v>
      </c>
      <c r="K841" t="s">
        <v>359</v>
      </c>
      <c r="L841" t="s">
        <v>360</v>
      </c>
      <c r="M841" t="s">
        <v>361</v>
      </c>
      <c r="N841" t="s">
        <v>362</v>
      </c>
      <c r="O841" t="s">
        <v>363</v>
      </c>
      <c r="P841" t="s">
        <v>6990</v>
      </c>
      <c r="Q841" t="s">
        <v>6991</v>
      </c>
    </row>
    <row r="842" spans="1:17">
      <c r="A842" t="s">
        <v>366</v>
      </c>
      <c r="B842" t="s">
        <v>367</v>
      </c>
      <c r="C842" t="s">
        <v>18</v>
      </c>
      <c r="E842">
        <v>199</v>
      </c>
      <c r="F842">
        <v>999</v>
      </c>
      <c r="G842" s="1">
        <v>0.8</v>
      </c>
      <c r="H842">
        <v>4</v>
      </c>
      <c r="I842" s="4">
        <v>575</v>
      </c>
      <c r="J842" t="s">
        <v>368</v>
      </c>
      <c r="K842" t="s">
        <v>369</v>
      </c>
      <c r="L842" t="s">
        <v>370</v>
      </c>
      <c r="M842" t="s">
        <v>371</v>
      </c>
      <c r="N842" t="s">
        <v>372</v>
      </c>
      <c r="O842" t="s">
        <v>373</v>
      </c>
      <c r="P842" t="s">
        <v>6992</v>
      </c>
      <c r="Q842" t="s">
        <v>6993</v>
      </c>
    </row>
    <row r="843" spans="1:17">
      <c r="A843" t="s">
        <v>6994</v>
      </c>
      <c r="B843" t="s">
        <v>6995</v>
      </c>
      <c r="C843" t="s">
        <v>6908</v>
      </c>
      <c r="E843">
        <v>149</v>
      </c>
      <c r="F843">
        <v>999</v>
      </c>
      <c r="G843" s="1">
        <v>0.85</v>
      </c>
      <c r="H843">
        <v>3.5</v>
      </c>
      <c r="I843" s="4">
        <v>2523</v>
      </c>
      <c r="J843" t="s">
        <v>6996</v>
      </c>
      <c r="K843" t="s">
        <v>6997</v>
      </c>
      <c r="L843" t="s">
        <v>6998</v>
      </c>
      <c r="M843" t="s">
        <v>6999</v>
      </c>
      <c r="N843" t="s">
        <v>7000</v>
      </c>
      <c r="O843" t="s">
        <v>7001</v>
      </c>
      <c r="P843" t="s">
        <v>7002</v>
      </c>
      <c r="Q843" t="s">
        <v>7003</v>
      </c>
    </row>
    <row r="844" spans="1:17">
      <c r="A844" t="s">
        <v>7004</v>
      </c>
      <c r="B844" t="s">
        <v>7005</v>
      </c>
      <c r="C844" t="s">
        <v>4856</v>
      </c>
      <c r="E844">
        <v>469</v>
      </c>
      <c r="F844" s="2">
        <v>1499</v>
      </c>
      <c r="G844" s="1">
        <v>0.69</v>
      </c>
      <c r="H844">
        <v>4.0999999999999996</v>
      </c>
      <c r="I844" s="4">
        <v>352</v>
      </c>
      <c r="J844" t="s">
        <v>7006</v>
      </c>
      <c r="K844" t="s">
        <v>7007</v>
      </c>
      <c r="L844" t="s">
        <v>7008</v>
      </c>
      <c r="M844" t="s">
        <v>7009</v>
      </c>
      <c r="N844" t="s">
        <v>7010</v>
      </c>
      <c r="O844" t="s">
        <v>7011</v>
      </c>
      <c r="P844" t="s">
        <v>7012</v>
      </c>
      <c r="Q844" t="s">
        <v>7013</v>
      </c>
    </row>
    <row r="845" spans="1:17">
      <c r="A845" t="s">
        <v>7014</v>
      </c>
      <c r="B845" t="s">
        <v>7015</v>
      </c>
      <c r="C845" t="s">
        <v>6103</v>
      </c>
      <c r="E845" s="2">
        <v>1187</v>
      </c>
      <c r="F845" s="2">
        <v>1929</v>
      </c>
      <c r="G845" s="1">
        <v>0.38</v>
      </c>
      <c r="H845">
        <v>4.0999999999999996</v>
      </c>
      <c r="I845" s="4">
        <v>1662</v>
      </c>
      <c r="J845" t="s">
        <v>7016</v>
      </c>
      <c r="K845" t="s">
        <v>7017</v>
      </c>
      <c r="L845" t="s">
        <v>7018</v>
      </c>
      <c r="M845" t="s">
        <v>7019</v>
      </c>
      <c r="N845" t="s">
        <v>7020</v>
      </c>
      <c r="O845" t="s">
        <v>7021</v>
      </c>
      <c r="P845" t="s">
        <v>7022</v>
      </c>
      <c r="Q845" t="s">
        <v>7023</v>
      </c>
    </row>
    <row r="846" spans="1:17">
      <c r="A846" t="s">
        <v>7024</v>
      </c>
      <c r="B846" t="s">
        <v>7025</v>
      </c>
      <c r="C846" t="s">
        <v>7026</v>
      </c>
      <c r="E846">
        <v>849</v>
      </c>
      <c r="F846" s="2">
        <v>1499</v>
      </c>
      <c r="G846" s="1">
        <v>0.43</v>
      </c>
      <c r="H846">
        <v>4</v>
      </c>
      <c r="I846" s="4">
        <v>7352</v>
      </c>
      <c r="J846" t="s">
        <v>7027</v>
      </c>
      <c r="K846" t="s">
        <v>7028</v>
      </c>
      <c r="L846" t="s">
        <v>7029</v>
      </c>
      <c r="M846" t="s">
        <v>7030</v>
      </c>
      <c r="N846" t="s">
        <v>7031</v>
      </c>
      <c r="O846" t="s">
        <v>7032</v>
      </c>
      <c r="P846" t="s">
        <v>7033</v>
      </c>
      <c r="Q846" t="s">
        <v>7034</v>
      </c>
    </row>
    <row r="847" spans="1:17">
      <c r="A847" t="s">
        <v>7035</v>
      </c>
      <c r="B847" t="s">
        <v>7036</v>
      </c>
      <c r="C847" t="s">
        <v>4845</v>
      </c>
      <c r="E847">
        <v>328</v>
      </c>
      <c r="F847">
        <v>399</v>
      </c>
      <c r="G847" s="1">
        <v>0.18</v>
      </c>
      <c r="H847">
        <v>4.0999999999999996</v>
      </c>
      <c r="I847" s="4">
        <v>3441</v>
      </c>
      <c r="J847" t="s">
        <v>7037</v>
      </c>
      <c r="K847" t="s">
        <v>7038</v>
      </c>
      <c r="L847" t="s">
        <v>7039</v>
      </c>
      <c r="M847" t="s">
        <v>7040</v>
      </c>
      <c r="N847" t="s">
        <v>7041</v>
      </c>
      <c r="O847" t="s">
        <v>7042</v>
      </c>
      <c r="P847" t="s">
        <v>7043</v>
      </c>
      <c r="Q847" t="s">
        <v>7044</v>
      </c>
    </row>
    <row r="848" spans="1:17">
      <c r="A848" t="s">
        <v>7045</v>
      </c>
      <c r="B848" t="s">
        <v>7046</v>
      </c>
      <c r="C848" t="s">
        <v>4876</v>
      </c>
      <c r="E848">
        <v>269</v>
      </c>
      <c r="F848">
        <v>699</v>
      </c>
      <c r="G848" s="1">
        <v>0.62</v>
      </c>
      <c r="H848">
        <v>4</v>
      </c>
      <c r="I848" s="4">
        <v>93</v>
      </c>
      <c r="J848" t="s">
        <v>7047</v>
      </c>
      <c r="K848" t="s">
        <v>7048</v>
      </c>
      <c r="L848" t="s">
        <v>7049</v>
      </c>
      <c r="M848" t="s">
        <v>7050</v>
      </c>
      <c r="N848" t="s">
        <v>7051</v>
      </c>
      <c r="O848" t="s">
        <v>7052</v>
      </c>
      <c r="P848" t="s">
        <v>7053</v>
      </c>
      <c r="Q848" t="s">
        <v>7054</v>
      </c>
    </row>
    <row r="849" spans="1:17">
      <c r="A849" t="s">
        <v>7055</v>
      </c>
      <c r="B849" t="s">
        <v>7056</v>
      </c>
      <c r="C849" t="s">
        <v>7057</v>
      </c>
      <c r="E849">
        <v>299</v>
      </c>
      <c r="F849">
        <v>400</v>
      </c>
      <c r="G849" s="1">
        <v>0.25</v>
      </c>
      <c r="H849">
        <v>3.8</v>
      </c>
      <c r="I849" s="4">
        <v>40895</v>
      </c>
      <c r="J849" t="s">
        <v>7058</v>
      </c>
      <c r="K849" t="s">
        <v>7059</v>
      </c>
      <c r="L849" t="s">
        <v>7060</v>
      </c>
      <c r="M849" t="s">
        <v>7061</v>
      </c>
      <c r="N849" t="s">
        <v>7062</v>
      </c>
      <c r="O849" t="s">
        <v>7063</v>
      </c>
      <c r="P849" t="s">
        <v>7064</v>
      </c>
      <c r="Q849" t="s">
        <v>7065</v>
      </c>
    </row>
    <row r="850" spans="1:17">
      <c r="A850" t="s">
        <v>7066</v>
      </c>
      <c r="B850" t="s">
        <v>7067</v>
      </c>
      <c r="C850" t="s">
        <v>7068</v>
      </c>
      <c r="E850">
        <v>549</v>
      </c>
      <c r="F850" s="2">
        <v>1499</v>
      </c>
      <c r="G850" s="1">
        <v>0.63</v>
      </c>
      <c r="H850">
        <v>4.3</v>
      </c>
      <c r="I850" s="4">
        <v>11006</v>
      </c>
      <c r="J850" t="s">
        <v>7069</v>
      </c>
      <c r="K850" t="s">
        <v>7070</v>
      </c>
      <c r="L850" t="s">
        <v>7071</v>
      </c>
      <c r="M850" t="s">
        <v>7072</v>
      </c>
      <c r="N850" t="s">
        <v>7073</v>
      </c>
      <c r="O850" t="s">
        <v>7074</v>
      </c>
      <c r="P850" t="s">
        <v>7075</v>
      </c>
      <c r="Q850" t="s">
        <v>7076</v>
      </c>
    </row>
    <row r="851" spans="1:17">
      <c r="A851" t="s">
        <v>7077</v>
      </c>
      <c r="B851" t="s">
        <v>7078</v>
      </c>
      <c r="C851" t="s">
        <v>5623</v>
      </c>
      <c r="E851">
        <v>114</v>
      </c>
      <c r="F851">
        <v>120</v>
      </c>
      <c r="G851" s="1">
        <v>0.05</v>
      </c>
      <c r="H851">
        <v>4.2</v>
      </c>
      <c r="I851" s="4">
        <v>8938</v>
      </c>
      <c r="J851" t="s">
        <v>7079</v>
      </c>
      <c r="K851" t="s">
        <v>7080</v>
      </c>
      <c r="L851" t="s">
        <v>7081</v>
      </c>
      <c r="M851" t="s">
        <v>7082</v>
      </c>
      <c r="N851" t="s">
        <v>7083</v>
      </c>
      <c r="O851" t="s">
        <v>7084</v>
      </c>
      <c r="P851" t="s">
        <v>7085</v>
      </c>
      <c r="Q851" t="s">
        <v>7086</v>
      </c>
    </row>
    <row r="852" spans="1:17">
      <c r="A852" t="s">
        <v>7087</v>
      </c>
      <c r="B852" t="s">
        <v>7088</v>
      </c>
      <c r="C852" t="s">
        <v>7089</v>
      </c>
      <c r="E852">
        <v>120</v>
      </c>
      <c r="F852">
        <v>120</v>
      </c>
      <c r="G852" s="1">
        <v>0</v>
      </c>
      <c r="H852">
        <v>4.0999999999999996</v>
      </c>
      <c r="I852" s="4">
        <v>4308</v>
      </c>
      <c r="J852" t="s">
        <v>7090</v>
      </c>
      <c r="K852" t="s">
        <v>7091</v>
      </c>
      <c r="L852" t="s">
        <v>7092</v>
      </c>
      <c r="M852" t="s">
        <v>7093</v>
      </c>
      <c r="N852" t="s">
        <v>7094</v>
      </c>
      <c r="O852" t="s">
        <v>7095</v>
      </c>
      <c r="P852" t="s">
        <v>7096</v>
      </c>
      <c r="Q852" t="s">
        <v>7097</v>
      </c>
    </row>
    <row r="853" spans="1:17">
      <c r="A853" t="s">
        <v>386</v>
      </c>
      <c r="B853" t="s">
        <v>387</v>
      </c>
      <c r="C853" t="s">
        <v>18</v>
      </c>
      <c r="E853">
        <v>970</v>
      </c>
      <c r="F853" s="2">
        <v>1999</v>
      </c>
      <c r="G853" s="1">
        <v>0.51</v>
      </c>
      <c r="H853">
        <v>4.2</v>
      </c>
      <c r="I853" s="4">
        <v>462</v>
      </c>
      <c r="J853" t="s">
        <v>388</v>
      </c>
      <c r="K853" t="s">
        <v>389</v>
      </c>
      <c r="L853" t="s">
        <v>390</v>
      </c>
      <c r="M853" t="s">
        <v>391</v>
      </c>
      <c r="N853" t="s">
        <v>392</v>
      </c>
      <c r="O853" t="s">
        <v>393</v>
      </c>
      <c r="P853" t="s">
        <v>7098</v>
      </c>
      <c r="Q853" t="s">
        <v>7099</v>
      </c>
    </row>
    <row r="854" spans="1:17">
      <c r="A854" t="s">
        <v>396</v>
      </c>
      <c r="B854" t="s">
        <v>397</v>
      </c>
      <c r="C854" t="s">
        <v>18</v>
      </c>
      <c r="E854">
        <v>209</v>
      </c>
      <c r="F854">
        <v>695</v>
      </c>
      <c r="G854" s="1">
        <v>0.7</v>
      </c>
      <c r="H854">
        <v>4.5</v>
      </c>
      <c r="I854" s="4">
        <v>107686</v>
      </c>
      <c r="J854" t="s">
        <v>398</v>
      </c>
      <c r="K854" t="s">
        <v>399</v>
      </c>
      <c r="L854" t="s">
        <v>400</v>
      </c>
      <c r="M854" t="s">
        <v>401</v>
      </c>
      <c r="N854" t="s">
        <v>402</v>
      </c>
      <c r="O854" t="s">
        <v>403</v>
      </c>
      <c r="P854" t="s">
        <v>404</v>
      </c>
      <c r="Q854" t="s">
        <v>7100</v>
      </c>
    </row>
    <row r="855" spans="1:17">
      <c r="A855" t="s">
        <v>7101</v>
      </c>
      <c r="B855" t="s">
        <v>7102</v>
      </c>
      <c r="C855" t="s">
        <v>4845</v>
      </c>
      <c r="E855" s="2">
        <v>1490</v>
      </c>
      <c r="F855" s="2">
        <v>2295</v>
      </c>
      <c r="G855" s="1">
        <v>0.35</v>
      </c>
      <c r="H855">
        <v>4.5999999999999996</v>
      </c>
      <c r="I855" s="4">
        <v>10652</v>
      </c>
      <c r="J855" t="s">
        <v>7103</v>
      </c>
      <c r="K855" t="s">
        <v>7104</v>
      </c>
      <c r="L855" t="s">
        <v>7105</v>
      </c>
      <c r="M855" t="s">
        <v>7106</v>
      </c>
      <c r="N855" t="s">
        <v>7107</v>
      </c>
      <c r="O855" t="s">
        <v>7108</v>
      </c>
      <c r="P855" t="s">
        <v>7109</v>
      </c>
      <c r="Q855" t="s">
        <v>7110</v>
      </c>
    </row>
    <row r="856" spans="1:17">
      <c r="A856" t="s">
        <v>7111</v>
      </c>
      <c r="B856" t="s">
        <v>7112</v>
      </c>
      <c r="C856" t="s">
        <v>7113</v>
      </c>
      <c r="E856">
        <v>99</v>
      </c>
      <c r="F856">
        <v>99</v>
      </c>
      <c r="G856" s="1">
        <v>0</v>
      </c>
      <c r="H856">
        <v>4.3</v>
      </c>
      <c r="I856" s="4">
        <v>5036</v>
      </c>
      <c r="J856" t="s">
        <v>7114</v>
      </c>
      <c r="K856" t="s">
        <v>7115</v>
      </c>
      <c r="L856" t="s">
        <v>7116</v>
      </c>
      <c r="M856" t="s">
        <v>7117</v>
      </c>
      <c r="N856" t="s">
        <v>7118</v>
      </c>
      <c r="O856" t="s">
        <v>7119</v>
      </c>
      <c r="P856" t="s">
        <v>7120</v>
      </c>
      <c r="Q856" t="s">
        <v>7121</v>
      </c>
    </row>
    <row r="857" spans="1:17">
      <c r="A857" t="s">
        <v>7122</v>
      </c>
      <c r="B857" t="s">
        <v>7123</v>
      </c>
      <c r="C857" t="s">
        <v>4845</v>
      </c>
      <c r="E857">
        <v>149</v>
      </c>
      <c r="F857">
        <v>249</v>
      </c>
      <c r="G857" s="1">
        <v>0.4</v>
      </c>
      <c r="H857">
        <v>4</v>
      </c>
      <c r="I857" s="4">
        <v>5057</v>
      </c>
      <c r="J857" t="s">
        <v>7124</v>
      </c>
      <c r="K857" t="s">
        <v>7125</v>
      </c>
      <c r="L857" t="s">
        <v>7126</v>
      </c>
      <c r="M857" t="s">
        <v>7127</v>
      </c>
      <c r="N857" t="s">
        <v>7128</v>
      </c>
      <c r="O857" t="s">
        <v>7129</v>
      </c>
      <c r="P857" t="s">
        <v>7130</v>
      </c>
      <c r="Q857" t="s">
        <v>7131</v>
      </c>
    </row>
    <row r="858" spans="1:17">
      <c r="A858" t="s">
        <v>7132</v>
      </c>
      <c r="B858" t="s">
        <v>7133</v>
      </c>
      <c r="C858" t="s">
        <v>5336</v>
      </c>
      <c r="E858">
        <v>575</v>
      </c>
      <c r="F858" s="2">
        <v>2799</v>
      </c>
      <c r="G858" s="1">
        <v>0.79</v>
      </c>
      <c r="H858">
        <v>4.2</v>
      </c>
      <c r="I858" s="4">
        <v>8537</v>
      </c>
      <c r="J858" t="s">
        <v>7134</v>
      </c>
      <c r="K858" t="s">
        <v>7135</v>
      </c>
      <c r="L858" t="s">
        <v>7136</v>
      </c>
      <c r="M858" t="s">
        <v>7137</v>
      </c>
      <c r="N858" t="s">
        <v>7138</v>
      </c>
      <c r="O858" t="s">
        <v>13057</v>
      </c>
      <c r="P858" t="s">
        <v>7139</v>
      </c>
      <c r="Q858" t="s">
        <v>7140</v>
      </c>
    </row>
    <row r="859" spans="1:17">
      <c r="A859" t="s">
        <v>435</v>
      </c>
      <c r="B859" t="s">
        <v>436</v>
      </c>
      <c r="C859" t="s">
        <v>18</v>
      </c>
      <c r="E859">
        <v>333</v>
      </c>
      <c r="F859">
        <v>999</v>
      </c>
      <c r="G859" s="1">
        <v>0.67</v>
      </c>
      <c r="H859">
        <v>3.3</v>
      </c>
      <c r="I859" s="4">
        <v>9792</v>
      </c>
      <c r="J859" t="s">
        <v>437</v>
      </c>
      <c r="K859" t="s">
        <v>438</v>
      </c>
      <c r="L859" t="s">
        <v>439</v>
      </c>
      <c r="M859" t="s">
        <v>440</v>
      </c>
      <c r="N859" t="s">
        <v>441</v>
      </c>
      <c r="O859" t="s">
        <v>442</v>
      </c>
      <c r="P859" t="s">
        <v>443</v>
      </c>
      <c r="Q859" t="s">
        <v>7141</v>
      </c>
    </row>
    <row r="860" spans="1:17">
      <c r="A860" t="s">
        <v>7142</v>
      </c>
      <c r="B860" t="s">
        <v>7143</v>
      </c>
      <c r="C860" t="s">
        <v>6314</v>
      </c>
      <c r="E860">
        <v>178</v>
      </c>
      <c r="F860">
        <v>210</v>
      </c>
      <c r="G860" s="1">
        <v>0.15</v>
      </c>
      <c r="H860">
        <v>4.3</v>
      </c>
      <c r="I860" s="4">
        <v>2450</v>
      </c>
      <c r="J860" t="s">
        <v>7144</v>
      </c>
      <c r="K860" t="s">
        <v>7145</v>
      </c>
      <c r="L860" t="s">
        <v>7146</v>
      </c>
      <c r="M860" t="s">
        <v>7147</v>
      </c>
      <c r="N860" t="s">
        <v>7148</v>
      </c>
      <c r="O860" t="s">
        <v>7149</v>
      </c>
      <c r="P860" t="s">
        <v>7150</v>
      </c>
      <c r="Q860" t="s">
        <v>7151</v>
      </c>
    </row>
    <row r="861" spans="1:17">
      <c r="A861" t="s">
        <v>7152</v>
      </c>
      <c r="B861" t="s">
        <v>7153</v>
      </c>
      <c r="C861" t="s">
        <v>3066</v>
      </c>
      <c r="E861" s="2">
        <v>1599</v>
      </c>
      <c r="F861" s="2">
        <v>3490</v>
      </c>
      <c r="G861" s="1">
        <v>0.54</v>
      </c>
      <c r="H861">
        <v>3.7</v>
      </c>
      <c r="I861" s="4">
        <v>676</v>
      </c>
      <c r="J861" t="s">
        <v>7154</v>
      </c>
      <c r="K861" t="s">
        <v>7155</v>
      </c>
      <c r="L861" t="s">
        <v>7156</v>
      </c>
      <c r="M861" t="s">
        <v>7157</v>
      </c>
      <c r="N861" t="s">
        <v>7158</v>
      </c>
      <c r="O861" t="s">
        <v>7159</v>
      </c>
      <c r="P861" t="s">
        <v>7160</v>
      </c>
      <c r="Q861" t="s">
        <v>7161</v>
      </c>
    </row>
    <row r="862" spans="1:17">
      <c r="A862" t="s">
        <v>7162</v>
      </c>
      <c r="B862" t="s">
        <v>7163</v>
      </c>
      <c r="C862" t="s">
        <v>3066</v>
      </c>
      <c r="E862">
        <v>499</v>
      </c>
      <c r="F862" s="2">
        <v>1299</v>
      </c>
      <c r="G862" s="1">
        <v>0.62</v>
      </c>
      <c r="H862">
        <v>3.9</v>
      </c>
      <c r="I862" s="4">
        <v>1173</v>
      </c>
      <c r="J862" t="s">
        <v>7164</v>
      </c>
      <c r="K862" t="s">
        <v>7165</v>
      </c>
      <c r="L862" t="s">
        <v>7166</v>
      </c>
      <c r="M862" t="s">
        <v>7167</v>
      </c>
      <c r="N862" t="s">
        <v>7168</v>
      </c>
      <c r="O862" t="s">
        <v>7169</v>
      </c>
      <c r="P862" t="s">
        <v>7170</v>
      </c>
      <c r="Q862" t="s">
        <v>7171</v>
      </c>
    </row>
    <row r="863" spans="1:17">
      <c r="A863" t="s">
        <v>7172</v>
      </c>
      <c r="B863" t="s">
        <v>7173</v>
      </c>
      <c r="C863" t="s">
        <v>5358</v>
      </c>
      <c r="E863">
        <v>199</v>
      </c>
      <c r="F863">
        <v>499</v>
      </c>
      <c r="G863" s="1">
        <v>0.6</v>
      </c>
      <c r="H863">
        <v>4.3</v>
      </c>
      <c r="I863" s="4">
        <v>9998</v>
      </c>
      <c r="J863" t="s">
        <v>7174</v>
      </c>
      <c r="K863" t="s">
        <v>7175</v>
      </c>
      <c r="L863" t="s">
        <v>7176</v>
      </c>
      <c r="M863" t="s">
        <v>7177</v>
      </c>
      <c r="N863" t="s">
        <v>7178</v>
      </c>
      <c r="O863" t="s">
        <v>7179</v>
      </c>
      <c r="P863" t="s">
        <v>7180</v>
      </c>
      <c r="Q863" t="s">
        <v>7181</v>
      </c>
    </row>
    <row r="864" spans="1:17">
      <c r="A864" t="s">
        <v>7182</v>
      </c>
      <c r="B864" t="s">
        <v>7183</v>
      </c>
      <c r="C864" t="s">
        <v>2948</v>
      </c>
      <c r="E864" s="2">
        <v>2499</v>
      </c>
      <c r="F864" s="2">
        <v>5999</v>
      </c>
      <c r="G864" s="1">
        <v>0.57999999999999996</v>
      </c>
      <c r="H864">
        <v>4.0999999999999996</v>
      </c>
      <c r="I864" s="4">
        <v>5852</v>
      </c>
      <c r="J864" t="s">
        <v>7184</v>
      </c>
      <c r="K864" t="s">
        <v>7185</v>
      </c>
      <c r="L864" t="s">
        <v>7186</v>
      </c>
      <c r="M864" t="s">
        <v>7187</v>
      </c>
      <c r="N864" t="s">
        <v>7188</v>
      </c>
      <c r="O864" t="s">
        <v>7189</v>
      </c>
      <c r="P864" t="s">
        <v>7190</v>
      </c>
      <c r="Q864" t="s">
        <v>7191</v>
      </c>
    </row>
    <row r="865" spans="1:17">
      <c r="A865" t="s">
        <v>7192</v>
      </c>
      <c r="B865" t="s">
        <v>7193</v>
      </c>
      <c r="C865" t="s">
        <v>7194</v>
      </c>
      <c r="E865">
        <v>199</v>
      </c>
      <c r="F865">
        <v>999</v>
      </c>
      <c r="G865" s="1">
        <v>0.8</v>
      </c>
      <c r="H865">
        <v>4.2</v>
      </c>
      <c r="I865" s="4">
        <v>362</v>
      </c>
      <c r="J865" t="s">
        <v>7195</v>
      </c>
      <c r="K865" t="s">
        <v>7196</v>
      </c>
      <c r="L865" t="s">
        <v>7197</v>
      </c>
      <c r="M865" t="s">
        <v>7198</v>
      </c>
      <c r="N865" t="s">
        <v>7199</v>
      </c>
      <c r="O865" t="s">
        <v>7200</v>
      </c>
      <c r="P865" t="s">
        <v>7201</v>
      </c>
      <c r="Q865" t="s">
        <v>7202</v>
      </c>
    </row>
    <row r="866" spans="1:17">
      <c r="A866" t="s">
        <v>7203</v>
      </c>
      <c r="B866" t="s">
        <v>7204</v>
      </c>
      <c r="C866" t="s">
        <v>3024</v>
      </c>
      <c r="E866">
        <v>939</v>
      </c>
      <c r="F866" s="2">
        <v>1800</v>
      </c>
      <c r="G866" s="1">
        <v>0.48</v>
      </c>
      <c r="H866">
        <v>4.5</v>
      </c>
      <c r="I866" s="4">
        <v>205052</v>
      </c>
      <c r="J866" t="s">
        <v>7205</v>
      </c>
      <c r="K866" t="s">
        <v>7206</v>
      </c>
      <c r="L866" t="s">
        <v>7207</v>
      </c>
      <c r="M866" t="s">
        <v>7208</v>
      </c>
      <c r="N866" t="s">
        <v>7209</v>
      </c>
      <c r="O866" t="s">
        <v>7210</v>
      </c>
      <c r="P866" t="s">
        <v>7211</v>
      </c>
      <c r="Q866" t="s">
        <v>7212</v>
      </c>
    </row>
    <row r="867" spans="1:17">
      <c r="A867" t="s">
        <v>7213</v>
      </c>
      <c r="B867" t="s">
        <v>7214</v>
      </c>
      <c r="C867" t="s">
        <v>2948</v>
      </c>
      <c r="E867" s="2">
        <v>2499</v>
      </c>
      <c r="F867" s="2">
        <v>9999</v>
      </c>
      <c r="G867" s="1">
        <v>0.75</v>
      </c>
      <c r="H867">
        <v>4</v>
      </c>
      <c r="I867" s="4">
        <v>9090</v>
      </c>
      <c r="J867" t="s">
        <v>7215</v>
      </c>
      <c r="K867" t="s">
        <v>7216</v>
      </c>
      <c r="L867" t="s">
        <v>7217</v>
      </c>
      <c r="M867" t="s">
        <v>7218</v>
      </c>
      <c r="N867" t="s">
        <v>7219</v>
      </c>
      <c r="O867" t="s">
        <v>7220</v>
      </c>
      <c r="P867" t="s">
        <v>7221</v>
      </c>
      <c r="Q867" t="s">
        <v>7222</v>
      </c>
    </row>
    <row r="868" spans="1:17">
      <c r="A868" t="s">
        <v>7223</v>
      </c>
      <c r="B868" t="s">
        <v>7224</v>
      </c>
      <c r="C868" t="s">
        <v>4845</v>
      </c>
      <c r="E868" s="2">
        <v>1439</v>
      </c>
      <c r="F868" s="2">
        <v>2890</v>
      </c>
      <c r="G868" s="1">
        <v>0.5</v>
      </c>
      <c r="H868">
        <v>4.5</v>
      </c>
      <c r="I868" s="4">
        <v>4099</v>
      </c>
      <c r="J868" t="s">
        <v>7225</v>
      </c>
      <c r="K868" t="s">
        <v>7226</v>
      </c>
      <c r="L868" t="s">
        <v>7227</v>
      </c>
      <c r="M868" t="s">
        <v>7228</v>
      </c>
      <c r="N868" t="s">
        <v>7229</v>
      </c>
      <c r="O868" t="s">
        <v>7230</v>
      </c>
      <c r="P868" t="s">
        <v>7231</v>
      </c>
      <c r="Q868" t="s">
        <v>7232</v>
      </c>
    </row>
    <row r="869" spans="1:17">
      <c r="A869" t="s">
        <v>7233</v>
      </c>
      <c r="B869" t="s">
        <v>7234</v>
      </c>
      <c r="C869" t="s">
        <v>3066</v>
      </c>
      <c r="E869" s="2">
        <v>1099</v>
      </c>
      <c r="F869" s="2">
        <v>5999</v>
      </c>
      <c r="G869" s="1">
        <v>0.82</v>
      </c>
      <c r="H869">
        <v>3.5</v>
      </c>
      <c r="I869" s="4">
        <v>12966</v>
      </c>
      <c r="J869" t="s">
        <v>5296</v>
      </c>
      <c r="K869" t="s">
        <v>7235</v>
      </c>
      <c r="L869" t="s">
        <v>7236</v>
      </c>
      <c r="M869" t="s">
        <v>7237</v>
      </c>
      <c r="N869" t="s">
        <v>7238</v>
      </c>
      <c r="O869" t="s">
        <v>7239</v>
      </c>
      <c r="P869" t="s">
        <v>7240</v>
      </c>
      <c r="Q869" t="s">
        <v>7241</v>
      </c>
    </row>
    <row r="870" spans="1:17">
      <c r="A870" t="s">
        <v>7242</v>
      </c>
      <c r="B870" t="s">
        <v>7243</v>
      </c>
      <c r="C870" t="s">
        <v>5623</v>
      </c>
      <c r="E870">
        <v>157</v>
      </c>
      <c r="F870">
        <v>160</v>
      </c>
      <c r="G870" s="1">
        <v>0.02</v>
      </c>
      <c r="H870">
        <v>4.5</v>
      </c>
      <c r="I870" s="4">
        <v>4428</v>
      </c>
      <c r="J870" t="s">
        <v>7244</v>
      </c>
      <c r="K870" t="s">
        <v>7245</v>
      </c>
      <c r="L870" t="s">
        <v>7246</v>
      </c>
      <c r="M870" t="s">
        <v>7247</v>
      </c>
      <c r="N870" t="s">
        <v>7248</v>
      </c>
      <c r="O870" t="s">
        <v>7249</v>
      </c>
      <c r="P870" t="s">
        <v>7250</v>
      </c>
      <c r="Q870" t="s">
        <v>7251</v>
      </c>
    </row>
    <row r="871" spans="1:17">
      <c r="A871" t="s">
        <v>420</v>
      </c>
      <c r="B871" t="s">
        <v>421</v>
      </c>
      <c r="C871" t="s">
        <v>98</v>
      </c>
      <c r="E871">
        <v>999</v>
      </c>
      <c r="F871" s="2">
        <v>1599</v>
      </c>
      <c r="G871" s="1">
        <v>0.38</v>
      </c>
      <c r="H871">
        <v>4.3</v>
      </c>
      <c r="I871" s="4">
        <v>12093</v>
      </c>
      <c r="J871" t="s">
        <v>422</v>
      </c>
      <c r="K871" t="s">
        <v>423</v>
      </c>
      <c r="L871" t="s">
        <v>424</v>
      </c>
      <c r="M871" t="s">
        <v>425</v>
      </c>
      <c r="N871" t="s">
        <v>426</v>
      </c>
      <c r="O871" t="s">
        <v>427</v>
      </c>
      <c r="P871" t="s">
        <v>7252</v>
      </c>
      <c r="Q871" t="s">
        <v>7253</v>
      </c>
    </row>
    <row r="872" spans="1:17">
      <c r="A872" t="s">
        <v>7254</v>
      </c>
      <c r="B872" t="s">
        <v>7255</v>
      </c>
      <c r="C872" t="s">
        <v>5275</v>
      </c>
      <c r="E872">
        <v>115</v>
      </c>
      <c r="F872">
        <v>999</v>
      </c>
      <c r="G872" s="1">
        <v>0.88</v>
      </c>
      <c r="H872">
        <v>3.3</v>
      </c>
      <c r="I872" s="4">
        <v>5692</v>
      </c>
      <c r="J872" t="s">
        <v>7256</v>
      </c>
      <c r="K872" t="s">
        <v>7257</v>
      </c>
      <c r="L872" t="s">
        <v>7258</v>
      </c>
      <c r="M872" t="s">
        <v>7259</v>
      </c>
      <c r="N872" t="s">
        <v>7260</v>
      </c>
      <c r="O872" t="s">
        <v>7261</v>
      </c>
      <c r="P872" t="s">
        <v>7262</v>
      </c>
      <c r="Q872" t="s">
        <v>7263</v>
      </c>
    </row>
    <row r="873" spans="1:17">
      <c r="A873" t="s">
        <v>7264</v>
      </c>
      <c r="B873" t="s">
        <v>7265</v>
      </c>
      <c r="C873" t="s">
        <v>4856</v>
      </c>
      <c r="E873">
        <v>175</v>
      </c>
      <c r="F873">
        <v>499</v>
      </c>
      <c r="G873" s="1">
        <v>0.65</v>
      </c>
      <c r="H873">
        <v>4.0999999999999996</v>
      </c>
      <c r="I873" s="4">
        <v>21</v>
      </c>
      <c r="J873" t="s">
        <v>7266</v>
      </c>
      <c r="K873" t="s">
        <v>7267</v>
      </c>
      <c r="L873" t="s">
        <v>7268</v>
      </c>
      <c r="M873" t="s">
        <v>7269</v>
      </c>
      <c r="N873" t="s">
        <v>7270</v>
      </c>
      <c r="O873" t="s">
        <v>7271</v>
      </c>
      <c r="P873" t="s">
        <v>7272</v>
      </c>
      <c r="Q873" t="s">
        <v>7273</v>
      </c>
    </row>
    <row r="874" spans="1:17">
      <c r="A874" t="s">
        <v>7274</v>
      </c>
      <c r="B874" t="s">
        <v>7275</v>
      </c>
      <c r="C874" t="s">
        <v>5904</v>
      </c>
      <c r="E874" s="2">
        <v>1999</v>
      </c>
      <c r="F874" s="2">
        <v>4700</v>
      </c>
      <c r="G874" s="1">
        <v>0.56999999999999995</v>
      </c>
      <c r="H874">
        <v>3.8</v>
      </c>
      <c r="I874" s="4">
        <v>1880</v>
      </c>
      <c r="J874" t="s">
        <v>7276</v>
      </c>
      <c r="K874" t="s">
        <v>7277</v>
      </c>
      <c r="L874" t="s">
        <v>7278</v>
      </c>
      <c r="M874" t="s">
        <v>7279</v>
      </c>
      <c r="N874" t="s">
        <v>7280</v>
      </c>
      <c r="O874" t="s">
        <v>7281</v>
      </c>
      <c r="P874" t="s">
        <v>7282</v>
      </c>
      <c r="Q874" t="s">
        <v>7283</v>
      </c>
    </row>
    <row r="875" spans="1:17">
      <c r="A875" t="s">
        <v>7284</v>
      </c>
      <c r="B875" t="s">
        <v>7285</v>
      </c>
      <c r="C875" t="s">
        <v>7286</v>
      </c>
      <c r="E875" s="2">
        <v>3999</v>
      </c>
      <c r="F875" s="3">
        <v>4332.96</v>
      </c>
      <c r="G875" s="1">
        <v>0.08</v>
      </c>
      <c r="H875">
        <v>3.5</v>
      </c>
      <c r="I875" s="4">
        <v>21762</v>
      </c>
      <c r="J875" t="s">
        <v>7287</v>
      </c>
      <c r="K875" t="s">
        <v>7288</v>
      </c>
      <c r="L875" t="s">
        <v>7289</v>
      </c>
      <c r="M875" t="s">
        <v>7290</v>
      </c>
      <c r="N875" t="s">
        <v>7291</v>
      </c>
      <c r="O875" t="s">
        <v>7292</v>
      </c>
      <c r="P875" t="s">
        <v>7293</v>
      </c>
      <c r="Q875" t="s">
        <v>7294</v>
      </c>
    </row>
    <row r="876" spans="1:17">
      <c r="A876" t="s">
        <v>7295</v>
      </c>
      <c r="B876" t="s">
        <v>7296</v>
      </c>
      <c r="C876" t="s">
        <v>5443</v>
      </c>
      <c r="E876">
        <v>899</v>
      </c>
      <c r="F876" s="2">
        <v>1800</v>
      </c>
      <c r="G876" s="1">
        <v>0.5</v>
      </c>
      <c r="H876">
        <v>4.0999999999999996</v>
      </c>
      <c r="I876" s="4">
        <v>22375</v>
      </c>
      <c r="J876" t="s">
        <v>7297</v>
      </c>
      <c r="K876" t="s">
        <v>7298</v>
      </c>
      <c r="L876" t="s">
        <v>7299</v>
      </c>
      <c r="M876" t="s">
        <v>7300</v>
      </c>
      <c r="N876" t="s">
        <v>7301</v>
      </c>
      <c r="O876" t="s">
        <v>7302</v>
      </c>
      <c r="P876" t="s">
        <v>7303</v>
      </c>
      <c r="Q876" t="s">
        <v>7304</v>
      </c>
    </row>
    <row r="877" spans="1:17">
      <c r="A877" t="s">
        <v>7305</v>
      </c>
      <c r="B877" t="s">
        <v>7306</v>
      </c>
      <c r="C877" t="s">
        <v>5358</v>
      </c>
      <c r="E877">
        <v>299</v>
      </c>
      <c r="F877">
        <v>990</v>
      </c>
      <c r="G877" s="1">
        <v>0.7</v>
      </c>
      <c r="H877">
        <v>4.5</v>
      </c>
      <c r="I877" s="4">
        <v>2453</v>
      </c>
      <c r="J877" t="s">
        <v>7307</v>
      </c>
      <c r="K877" t="s">
        <v>7308</v>
      </c>
      <c r="L877" t="s">
        <v>7309</v>
      </c>
      <c r="M877" t="s">
        <v>7310</v>
      </c>
      <c r="N877" t="s">
        <v>7311</v>
      </c>
      <c r="O877" t="s">
        <v>7312</v>
      </c>
      <c r="P877" t="s">
        <v>7313</v>
      </c>
      <c r="Q877" t="s">
        <v>7314</v>
      </c>
    </row>
    <row r="878" spans="1:17">
      <c r="A878" t="s">
        <v>7315</v>
      </c>
      <c r="B878" t="s">
        <v>7316</v>
      </c>
      <c r="C878" t="s">
        <v>4856</v>
      </c>
      <c r="E878" s="2">
        <v>3303</v>
      </c>
      <c r="F878" s="2">
        <v>4699</v>
      </c>
      <c r="G878" s="1">
        <v>0.3</v>
      </c>
      <c r="H878">
        <v>4.4000000000000004</v>
      </c>
      <c r="I878" s="4">
        <v>13544</v>
      </c>
      <c r="J878" t="s">
        <v>7317</v>
      </c>
      <c r="K878" t="s">
        <v>7318</v>
      </c>
      <c r="L878" t="s">
        <v>7319</v>
      </c>
      <c r="M878" t="s">
        <v>7320</v>
      </c>
      <c r="N878" t="s">
        <v>7321</v>
      </c>
      <c r="O878" t="s">
        <v>7322</v>
      </c>
      <c r="P878" t="s">
        <v>7323</v>
      </c>
      <c r="Q878" t="s">
        <v>7324</v>
      </c>
    </row>
    <row r="879" spans="1:17">
      <c r="A879" t="s">
        <v>7325</v>
      </c>
      <c r="B879" t="s">
        <v>7326</v>
      </c>
      <c r="C879" t="s">
        <v>6577</v>
      </c>
      <c r="E879" s="2">
        <v>1890</v>
      </c>
      <c r="F879" s="2">
        <v>5490</v>
      </c>
      <c r="G879" s="1">
        <v>0.66</v>
      </c>
      <c r="H879">
        <v>4.0999999999999996</v>
      </c>
      <c r="I879" s="4">
        <v>10976</v>
      </c>
      <c r="J879" t="s">
        <v>7327</v>
      </c>
      <c r="K879" t="s">
        <v>7328</v>
      </c>
      <c r="L879" t="s">
        <v>7329</v>
      </c>
      <c r="M879" t="s">
        <v>7330</v>
      </c>
      <c r="N879" t="s">
        <v>7331</v>
      </c>
      <c r="O879" t="s">
        <v>7332</v>
      </c>
      <c r="P879" t="s">
        <v>7333</v>
      </c>
      <c r="Q879" t="s">
        <v>7334</v>
      </c>
    </row>
    <row r="880" spans="1:17">
      <c r="A880" t="s">
        <v>7335</v>
      </c>
      <c r="B880" t="s">
        <v>7336</v>
      </c>
      <c r="C880" t="s">
        <v>6232</v>
      </c>
      <c r="E880">
        <v>90</v>
      </c>
      <c r="F880">
        <v>100</v>
      </c>
      <c r="G880" s="1">
        <v>0.1</v>
      </c>
      <c r="H880">
        <v>4.3</v>
      </c>
      <c r="I880" s="4">
        <v>3061</v>
      </c>
      <c r="J880" t="s">
        <v>7337</v>
      </c>
      <c r="K880" t="s">
        <v>7338</v>
      </c>
      <c r="L880" t="s">
        <v>7339</v>
      </c>
      <c r="M880" t="s">
        <v>7340</v>
      </c>
      <c r="N880" t="s">
        <v>7341</v>
      </c>
      <c r="O880" t="s">
        <v>7342</v>
      </c>
      <c r="P880" t="s">
        <v>7343</v>
      </c>
      <c r="Q880" t="s">
        <v>7344</v>
      </c>
    </row>
    <row r="881" spans="1:17">
      <c r="A881" t="s">
        <v>7345</v>
      </c>
      <c r="B881" t="s">
        <v>7346</v>
      </c>
      <c r="C881" t="s">
        <v>3066</v>
      </c>
      <c r="E881" s="2">
        <v>1599</v>
      </c>
      <c r="F881" s="2">
        <v>2790</v>
      </c>
      <c r="G881" s="1">
        <v>0.43</v>
      </c>
      <c r="H881">
        <v>3.6</v>
      </c>
      <c r="I881" s="4">
        <v>2272</v>
      </c>
      <c r="J881" t="s">
        <v>7347</v>
      </c>
      <c r="K881" t="s">
        <v>7348</v>
      </c>
      <c r="L881" t="s">
        <v>7349</v>
      </c>
      <c r="M881" t="s">
        <v>7350</v>
      </c>
      <c r="N881" t="s">
        <v>7351</v>
      </c>
      <c r="O881" t="s">
        <v>7352</v>
      </c>
      <c r="P881" t="s">
        <v>7353</v>
      </c>
      <c r="Q881" t="s">
        <v>7354</v>
      </c>
    </row>
    <row r="882" spans="1:17">
      <c r="A882" t="s">
        <v>7355</v>
      </c>
      <c r="B882" t="s">
        <v>7356</v>
      </c>
      <c r="C882" t="s">
        <v>6606</v>
      </c>
      <c r="E882">
        <v>599</v>
      </c>
      <c r="F882">
        <v>999</v>
      </c>
      <c r="G882" s="1">
        <v>0.4</v>
      </c>
      <c r="H882">
        <v>4</v>
      </c>
      <c r="I882" s="4">
        <v>7601</v>
      </c>
      <c r="J882" t="s">
        <v>7357</v>
      </c>
      <c r="K882" t="s">
        <v>7358</v>
      </c>
      <c r="L882" t="s">
        <v>7359</v>
      </c>
      <c r="M882" t="s">
        <v>7360</v>
      </c>
      <c r="N882" t="s">
        <v>7361</v>
      </c>
      <c r="O882" t="s">
        <v>7362</v>
      </c>
      <c r="P882" t="s">
        <v>7363</v>
      </c>
      <c r="Q882" t="s">
        <v>7364</v>
      </c>
    </row>
    <row r="883" spans="1:17">
      <c r="A883" t="s">
        <v>445</v>
      </c>
      <c r="B883" t="s">
        <v>446</v>
      </c>
      <c r="C883" t="s">
        <v>98</v>
      </c>
      <c r="E883">
        <v>507</v>
      </c>
      <c r="F883" s="2">
        <v>1208</v>
      </c>
      <c r="G883" s="1">
        <v>0.57999999999999996</v>
      </c>
      <c r="H883">
        <v>4.0999999999999996</v>
      </c>
      <c r="I883" s="4">
        <v>8131</v>
      </c>
      <c r="J883" t="s">
        <v>447</v>
      </c>
      <c r="K883" t="s">
        <v>448</v>
      </c>
      <c r="L883" t="s">
        <v>449</v>
      </c>
      <c r="M883" t="s">
        <v>450</v>
      </c>
      <c r="N883" t="s">
        <v>451</v>
      </c>
      <c r="O883" t="s">
        <v>452</v>
      </c>
      <c r="P883" t="s">
        <v>7365</v>
      </c>
      <c r="Q883" t="s">
        <v>7366</v>
      </c>
    </row>
    <row r="884" spans="1:17">
      <c r="A884" t="s">
        <v>7367</v>
      </c>
      <c r="B884" t="s">
        <v>7368</v>
      </c>
      <c r="C884" t="s">
        <v>5358</v>
      </c>
      <c r="E884">
        <v>425</v>
      </c>
      <c r="F884">
        <v>899</v>
      </c>
      <c r="G884" s="1">
        <v>0.53</v>
      </c>
      <c r="H884">
        <v>4.5</v>
      </c>
      <c r="I884" s="4">
        <v>4219</v>
      </c>
      <c r="J884" t="s">
        <v>7369</v>
      </c>
      <c r="K884" t="s">
        <v>7370</v>
      </c>
      <c r="L884" t="s">
        <v>7371</v>
      </c>
      <c r="M884" t="s">
        <v>7372</v>
      </c>
      <c r="N884" t="s">
        <v>7373</v>
      </c>
      <c r="O884" t="s">
        <v>7374</v>
      </c>
      <c r="P884" t="s">
        <v>7375</v>
      </c>
      <c r="Q884" t="s">
        <v>7376</v>
      </c>
    </row>
    <row r="885" spans="1:17">
      <c r="A885" t="s">
        <v>7377</v>
      </c>
      <c r="B885" t="s">
        <v>7378</v>
      </c>
      <c r="C885" t="s">
        <v>4425</v>
      </c>
      <c r="E885" s="2">
        <v>1499</v>
      </c>
      <c r="F885" s="2">
        <v>3999</v>
      </c>
      <c r="G885" s="1">
        <v>0.63</v>
      </c>
      <c r="H885">
        <v>4.2</v>
      </c>
      <c r="I885" s="4">
        <v>42775</v>
      </c>
      <c r="J885" t="s">
        <v>7379</v>
      </c>
      <c r="K885" t="s">
        <v>7380</v>
      </c>
      <c r="L885" t="s">
        <v>7381</v>
      </c>
      <c r="M885" t="s">
        <v>7382</v>
      </c>
      <c r="N885" t="s">
        <v>7383</v>
      </c>
      <c r="O885" t="s">
        <v>13058</v>
      </c>
      <c r="P885" t="s">
        <v>7384</v>
      </c>
      <c r="Q885" t="s">
        <v>7385</v>
      </c>
    </row>
    <row r="886" spans="1:17">
      <c r="A886" t="s">
        <v>7386</v>
      </c>
      <c r="B886" t="s">
        <v>7387</v>
      </c>
      <c r="C886" t="s">
        <v>7068</v>
      </c>
      <c r="E886">
        <v>549</v>
      </c>
      <c r="F886" s="2">
        <v>2499</v>
      </c>
      <c r="G886" s="1">
        <v>0.78</v>
      </c>
      <c r="H886">
        <v>4.3</v>
      </c>
      <c r="I886" s="4">
        <v>5556</v>
      </c>
      <c r="J886" t="s">
        <v>7388</v>
      </c>
      <c r="K886" t="s">
        <v>7389</v>
      </c>
      <c r="L886" t="s">
        <v>7390</v>
      </c>
      <c r="M886" t="s">
        <v>7391</v>
      </c>
      <c r="N886" t="s">
        <v>7392</v>
      </c>
      <c r="O886" t="s">
        <v>7393</v>
      </c>
      <c r="P886" t="s">
        <v>7394</v>
      </c>
      <c r="Q886" t="s">
        <v>7395</v>
      </c>
    </row>
    <row r="887" spans="1:17">
      <c r="A887" t="s">
        <v>471</v>
      </c>
      <c r="B887" t="s">
        <v>472</v>
      </c>
      <c r="C887" t="s">
        <v>18</v>
      </c>
      <c r="E887">
        <v>199</v>
      </c>
      <c r="F887">
        <v>395</v>
      </c>
      <c r="G887" s="1">
        <v>0.5</v>
      </c>
      <c r="H887">
        <v>4.2</v>
      </c>
      <c r="I887" s="4">
        <v>92595</v>
      </c>
      <c r="J887" t="s">
        <v>473</v>
      </c>
      <c r="K887" t="s">
        <v>474</v>
      </c>
      <c r="L887" t="s">
        <v>475</v>
      </c>
      <c r="M887" t="s">
        <v>476</v>
      </c>
      <c r="N887" t="s">
        <v>477</v>
      </c>
      <c r="O887" t="s">
        <v>478</v>
      </c>
      <c r="P887" t="s">
        <v>479</v>
      </c>
      <c r="Q887" t="s">
        <v>7396</v>
      </c>
    </row>
    <row r="888" spans="1:17">
      <c r="A888" t="s">
        <v>7397</v>
      </c>
      <c r="B888" t="s">
        <v>7398</v>
      </c>
      <c r="C888" t="s">
        <v>4845</v>
      </c>
      <c r="E888" s="2">
        <v>1295</v>
      </c>
      <c r="F888" s="2">
        <v>1645</v>
      </c>
      <c r="G888" s="1">
        <v>0.21</v>
      </c>
      <c r="H888">
        <v>4.5999999999999996</v>
      </c>
      <c r="I888" s="4">
        <v>12375</v>
      </c>
      <c r="J888" t="s">
        <v>7399</v>
      </c>
      <c r="K888" t="s">
        <v>7400</v>
      </c>
      <c r="L888" t="s">
        <v>7401</v>
      </c>
      <c r="M888" t="s">
        <v>7402</v>
      </c>
      <c r="N888" t="s">
        <v>7403</v>
      </c>
      <c r="O888" t="s">
        <v>7404</v>
      </c>
      <c r="P888" t="s">
        <v>7405</v>
      </c>
      <c r="Q888" t="s">
        <v>7406</v>
      </c>
    </row>
    <row r="889" spans="1:17">
      <c r="A889" t="s">
        <v>7407</v>
      </c>
      <c r="B889" t="s">
        <v>7408</v>
      </c>
      <c r="C889" t="s">
        <v>5347</v>
      </c>
      <c r="E889">
        <v>310</v>
      </c>
      <c r="F889">
        <v>310</v>
      </c>
      <c r="G889" s="1">
        <v>0</v>
      </c>
      <c r="H889">
        <v>4.5</v>
      </c>
      <c r="I889" s="4">
        <v>5882</v>
      </c>
      <c r="J889" t="s">
        <v>7409</v>
      </c>
      <c r="K889" t="s">
        <v>7410</v>
      </c>
      <c r="L889" t="s">
        <v>7411</v>
      </c>
      <c r="M889" t="s">
        <v>7412</v>
      </c>
      <c r="N889" t="s">
        <v>7413</v>
      </c>
      <c r="O889" t="s">
        <v>7414</v>
      </c>
      <c r="P889" t="s">
        <v>7415</v>
      </c>
      <c r="Q889" t="s">
        <v>7416</v>
      </c>
    </row>
    <row r="890" spans="1:17">
      <c r="A890" t="s">
        <v>4448</v>
      </c>
      <c r="B890" t="s">
        <v>4449</v>
      </c>
      <c r="C890" t="s">
        <v>4450</v>
      </c>
      <c r="E890">
        <v>149</v>
      </c>
      <c r="F890">
        <v>149</v>
      </c>
      <c r="G890" s="1">
        <v>0</v>
      </c>
      <c r="H890">
        <v>4.3</v>
      </c>
      <c r="I890" s="4">
        <v>10833</v>
      </c>
      <c r="J890" t="s">
        <v>4451</v>
      </c>
      <c r="K890" t="s">
        <v>4452</v>
      </c>
      <c r="L890" t="s">
        <v>4453</v>
      </c>
      <c r="M890" t="s">
        <v>4454</v>
      </c>
      <c r="N890" t="s">
        <v>4455</v>
      </c>
      <c r="O890" t="s">
        <v>4456</v>
      </c>
      <c r="P890" t="s">
        <v>7417</v>
      </c>
      <c r="Q890" t="s">
        <v>7418</v>
      </c>
    </row>
    <row r="891" spans="1:17">
      <c r="A891" t="s">
        <v>7419</v>
      </c>
      <c r="B891" t="s">
        <v>7420</v>
      </c>
      <c r="C891" t="s">
        <v>5102</v>
      </c>
      <c r="E891" s="2">
        <v>1149</v>
      </c>
      <c r="F891" s="2">
        <v>1499</v>
      </c>
      <c r="G891" s="1">
        <v>0.23</v>
      </c>
      <c r="H891">
        <v>4.0999999999999996</v>
      </c>
      <c r="I891" s="4">
        <v>10443</v>
      </c>
      <c r="J891" t="s">
        <v>7421</v>
      </c>
      <c r="K891" t="s">
        <v>7422</v>
      </c>
      <c r="L891" t="s">
        <v>7423</v>
      </c>
      <c r="M891" t="s">
        <v>7424</v>
      </c>
      <c r="N891" t="s">
        <v>7425</v>
      </c>
      <c r="O891" t="s">
        <v>7426</v>
      </c>
      <c r="P891" t="s">
        <v>7427</v>
      </c>
      <c r="Q891" t="s">
        <v>7428</v>
      </c>
    </row>
    <row r="892" spans="1:17">
      <c r="A892" t="s">
        <v>7429</v>
      </c>
      <c r="B892" t="s">
        <v>7430</v>
      </c>
      <c r="C892" t="s">
        <v>4876</v>
      </c>
      <c r="E892">
        <v>499</v>
      </c>
      <c r="F892" s="2">
        <v>1299</v>
      </c>
      <c r="G892" s="1">
        <v>0.62</v>
      </c>
      <c r="H892">
        <v>4.5</v>
      </c>
      <c r="I892" s="4">
        <v>434</v>
      </c>
      <c r="J892" t="s">
        <v>7431</v>
      </c>
      <c r="K892" t="s">
        <v>7432</v>
      </c>
      <c r="L892" t="s">
        <v>7433</v>
      </c>
      <c r="M892" t="s">
        <v>7434</v>
      </c>
      <c r="N892" t="s">
        <v>7435</v>
      </c>
      <c r="O892" t="s">
        <v>7436</v>
      </c>
      <c r="P892" t="s">
        <v>7437</v>
      </c>
      <c r="Q892" t="s">
        <v>7438</v>
      </c>
    </row>
    <row r="893" spans="1:17">
      <c r="A893" t="s">
        <v>7439</v>
      </c>
      <c r="B893" t="s">
        <v>7440</v>
      </c>
      <c r="C893" t="s">
        <v>3066</v>
      </c>
      <c r="E893">
        <v>999</v>
      </c>
      <c r="F893" s="2">
        <v>4199</v>
      </c>
      <c r="G893" s="1">
        <v>0.76</v>
      </c>
      <c r="H893">
        <v>3.5</v>
      </c>
      <c r="I893" s="4">
        <v>1913</v>
      </c>
      <c r="J893" t="s">
        <v>7441</v>
      </c>
      <c r="K893" t="s">
        <v>7442</v>
      </c>
      <c r="L893" t="s">
        <v>7443</v>
      </c>
      <c r="M893" t="s">
        <v>7444</v>
      </c>
      <c r="N893" t="s">
        <v>7445</v>
      </c>
      <c r="O893" t="s">
        <v>7446</v>
      </c>
      <c r="P893" t="s">
        <v>7447</v>
      </c>
      <c r="Q893" t="s">
        <v>7448</v>
      </c>
    </row>
    <row r="894" spans="1:17">
      <c r="A894" t="s">
        <v>7449</v>
      </c>
      <c r="B894" t="s">
        <v>7450</v>
      </c>
      <c r="C894" t="s">
        <v>6733</v>
      </c>
      <c r="E894" s="2">
        <v>1709</v>
      </c>
      <c r="F894" s="2">
        <v>4000</v>
      </c>
      <c r="G894" s="1">
        <v>0.56999999999999995</v>
      </c>
      <c r="H894">
        <v>4.4000000000000004</v>
      </c>
      <c r="I894" s="4">
        <v>3029</v>
      </c>
      <c r="J894" t="s">
        <v>7451</v>
      </c>
      <c r="K894" t="s">
        <v>7452</v>
      </c>
      <c r="L894" t="s">
        <v>7453</v>
      </c>
      <c r="M894" t="s">
        <v>7454</v>
      </c>
      <c r="N894" t="s">
        <v>7455</v>
      </c>
      <c r="O894" t="s">
        <v>7456</v>
      </c>
      <c r="P894" t="s">
        <v>7457</v>
      </c>
      <c r="Q894" t="s">
        <v>7458</v>
      </c>
    </row>
    <row r="895" spans="1:17">
      <c r="A895" t="s">
        <v>7459</v>
      </c>
      <c r="B895" t="s">
        <v>7460</v>
      </c>
      <c r="C895" t="s">
        <v>5058</v>
      </c>
      <c r="E895">
        <v>250</v>
      </c>
      <c r="F895">
        <v>250</v>
      </c>
      <c r="G895" s="1">
        <v>0</v>
      </c>
      <c r="H895">
        <v>4.2</v>
      </c>
      <c r="I895" s="4">
        <v>2628</v>
      </c>
      <c r="J895" t="s">
        <v>7461</v>
      </c>
      <c r="K895" t="s">
        <v>7462</v>
      </c>
      <c r="L895" t="s">
        <v>7463</v>
      </c>
      <c r="M895" t="s">
        <v>7464</v>
      </c>
      <c r="N895" t="s">
        <v>7465</v>
      </c>
      <c r="O895" t="s">
        <v>7466</v>
      </c>
      <c r="P895" t="s">
        <v>7467</v>
      </c>
      <c r="Q895" t="s">
        <v>7468</v>
      </c>
    </row>
    <row r="896" spans="1:17">
      <c r="A896" t="s">
        <v>481</v>
      </c>
      <c r="B896" t="s">
        <v>482</v>
      </c>
      <c r="C896" t="s">
        <v>98</v>
      </c>
      <c r="E896" s="2">
        <v>1199</v>
      </c>
      <c r="F896" s="2">
        <v>2199</v>
      </c>
      <c r="G896" s="1">
        <v>0.45</v>
      </c>
      <c r="H896">
        <v>4.4000000000000004</v>
      </c>
      <c r="I896" s="4">
        <v>24780</v>
      </c>
      <c r="J896" t="s">
        <v>483</v>
      </c>
      <c r="K896" t="s">
        <v>484</v>
      </c>
      <c r="L896" t="s">
        <v>485</v>
      </c>
      <c r="M896" t="s">
        <v>486</v>
      </c>
      <c r="N896" t="s">
        <v>487</v>
      </c>
      <c r="O896" t="s">
        <v>488</v>
      </c>
      <c r="P896" t="s">
        <v>489</v>
      </c>
      <c r="Q896" t="s">
        <v>7469</v>
      </c>
    </row>
    <row r="897" spans="1:17">
      <c r="A897" t="s">
        <v>7470</v>
      </c>
      <c r="B897" t="s">
        <v>7471</v>
      </c>
      <c r="C897" t="s">
        <v>7472</v>
      </c>
      <c r="E897">
        <v>90</v>
      </c>
      <c r="F897">
        <v>100</v>
      </c>
      <c r="G897" s="1">
        <v>0.1</v>
      </c>
      <c r="H897">
        <v>4.4000000000000004</v>
      </c>
      <c r="I897" s="4">
        <v>10718</v>
      </c>
      <c r="J897" t="s">
        <v>7473</v>
      </c>
      <c r="K897" t="s">
        <v>7474</v>
      </c>
      <c r="L897" t="s">
        <v>7475</v>
      </c>
      <c r="M897" t="s">
        <v>7476</v>
      </c>
      <c r="N897" t="s">
        <v>7477</v>
      </c>
      <c r="O897" t="s">
        <v>7478</v>
      </c>
      <c r="P897" t="s">
        <v>7479</v>
      </c>
      <c r="Q897" t="s">
        <v>7480</v>
      </c>
    </row>
    <row r="898" spans="1:17">
      <c r="A898" t="s">
        <v>7481</v>
      </c>
      <c r="B898" t="s">
        <v>7482</v>
      </c>
      <c r="C898" t="s">
        <v>3867</v>
      </c>
      <c r="E898" s="2">
        <v>2025</v>
      </c>
      <c r="F898" s="2">
        <v>5999</v>
      </c>
      <c r="G898" s="1">
        <v>0.66</v>
      </c>
      <c r="H898">
        <v>4.2</v>
      </c>
      <c r="I898" s="4">
        <v>6233</v>
      </c>
      <c r="J898" t="s">
        <v>7483</v>
      </c>
      <c r="K898" t="s">
        <v>7484</v>
      </c>
      <c r="L898" t="s">
        <v>7485</v>
      </c>
      <c r="M898" t="s">
        <v>7486</v>
      </c>
      <c r="N898" t="s">
        <v>7487</v>
      </c>
      <c r="O898" t="s">
        <v>7488</v>
      </c>
      <c r="P898" t="s">
        <v>7489</v>
      </c>
      <c r="Q898" t="s">
        <v>7490</v>
      </c>
    </row>
    <row r="899" spans="1:17">
      <c r="A899" t="s">
        <v>7491</v>
      </c>
      <c r="B899" t="s">
        <v>7492</v>
      </c>
      <c r="C899" t="s">
        <v>5336</v>
      </c>
      <c r="E899" s="2">
        <v>1495</v>
      </c>
      <c r="F899" s="2">
        <v>1995</v>
      </c>
      <c r="G899" s="1">
        <v>0.25</v>
      </c>
      <c r="H899">
        <v>4.5</v>
      </c>
      <c r="I899" s="4">
        <v>10541</v>
      </c>
      <c r="J899" t="s">
        <v>7493</v>
      </c>
      <c r="K899" t="s">
        <v>7494</v>
      </c>
      <c r="L899" t="s">
        <v>7495</v>
      </c>
      <c r="M899" t="s">
        <v>7496</v>
      </c>
      <c r="N899" t="s">
        <v>7497</v>
      </c>
      <c r="O899" t="s">
        <v>7498</v>
      </c>
      <c r="P899" t="s">
        <v>7499</v>
      </c>
      <c r="Q899" t="s">
        <v>7500</v>
      </c>
    </row>
    <row r="900" spans="1:17">
      <c r="A900" t="s">
        <v>496</v>
      </c>
      <c r="B900" t="s">
        <v>497</v>
      </c>
      <c r="C900" t="s">
        <v>18</v>
      </c>
      <c r="E900">
        <v>799</v>
      </c>
      <c r="F900" s="2">
        <v>2100</v>
      </c>
      <c r="G900" s="1">
        <v>0.62</v>
      </c>
      <c r="H900">
        <v>4.3</v>
      </c>
      <c r="I900" s="4">
        <v>8188</v>
      </c>
      <c r="J900" t="s">
        <v>498</v>
      </c>
      <c r="K900" t="s">
        <v>499</v>
      </c>
      <c r="L900" t="s">
        <v>500</v>
      </c>
      <c r="M900" t="s">
        <v>501</v>
      </c>
      <c r="N900" t="s">
        <v>502</v>
      </c>
      <c r="O900" t="s">
        <v>503</v>
      </c>
      <c r="P900" t="s">
        <v>7501</v>
      </c>
      <c r="Q900" t="s">
        <v>7502</v>
      </c>
    </row>
    <row r="901" spans="1:17">
      <c r="A901" t="s">
        <v>7503</v>
      </c>
      <c r="B901" t="s">
        <v>7504</v>
      </c>
      <c r="C901" t="s">
        <v>5515</v>
      </c>
      <c r="E901">
        <v>899</v>
      </c>
      <c r="F901" s="2">
        <v>1199</v>
      </c>
      <c r="G901" s="1">
        <v>0.25</v>
      </c>
      <c r="H901">
        <v>3.8</v>
      </c>
      <c r="I901" s="4">
        <v>10751</v>
      </c>
      <c r="J901" t="s">
        <v>7505</v>
      </c>
      <c r="K901" t="s">
        <v>7506</v>
      </c>
      <c r="L901" t="s">
        <v>7507</v>
      </c>
      <c r="M901" t="s">
        <v>7508</v>
      </c>
      <c r="N901" t="s">
        <v>7509</v>
      </c>
      <c r="O901" t="s">
        <v>7510</v>
      </c>
      <c r="P901" t="s">
        <v>7511</v>
      </c>
      <c r="Q901" t="s">
        <v>7512</v>
      </c>
    </row>
    <row r="902" spans="1:17">
      <c r="A902" t="s">
        <v>7513</v>
      </c>
      <c r="B902" t="s">
        <v>7514</v>
      </c>
      <c r="C902" t="s">
        <v>7515</v>
      </c>
      <c r="E902">
        <v>349</v>
      </c>
      <c r="F902">
        <v>999</v>
      </c>
      <c r="G902" s="1">
        <v>0.65</v>
      </c>
      <c r="H902">
        <v>3.9</v>
      </c>
      <c r="I902" s="4">
        <v>817</v>
      </c>
      <c r="J902" t="s">
        <v>7516</v>
      </c>
      <c r="K902" t="s">
        <v>7517</v>
      </c>
      <c r="L902" t="s">
        <v>7518</v>
      </c>
      <c r="M902" t="s">
        <v>7519</v>
      </c>
      <c r="N902" t="s">
        <v>7520</v>
      </c>
      <c r="O902" t="s">
        <v>7521</v>
      </c>
      <c r="P902" t="s">
        <v>7522</v>
      </c>
      <c r="Q902" t="s">
        <v>7523</v>
      </c>
    </row>
    <row r="903" spans="1:17">
      <c r="A903" t="s">
        <v>7524</v>
      </c>
      <c r="B903" t="s">
        <v>7525</v>
      </c>
      <c r="C903" t="s">
        <v>2979</v>
      </c>
      <c r="E903">
        <v>900</v>
      </c>
      <c r="F903" s="2">
        <v>2499</v>
      </c>
      <c r="G903" s="1">
        <v>0.64</v>
      </c>
      <c r="H903">
        <v>4</v>
      </c>
      <c r="I903" s="4">
        <v>36384</v>
      </c>
      <c r="J903" t="s">
        <v>7526</v>
      </c>
      <c r="K903" t="s">
        <v>4564</v>
      </c>
      <c r="L903" t="s">
        <v>4565</v>
      </c>
      <c r="M903" t="s">
        <v>4566</v>
      </c>
      <c r="N903" t="s">
        <v>4567</v>
      </c>
      <c r="O903" t="s">
        <v>4568</v>
      </c>
      <c r="P903" t="s">
        <v>7527</v>
      </c>
      <c r="Q903" t="s">
        <v>7528</v>
      </c>
    </row>
    <row r="904" spans="1:17">
      <c r="A904" t="s">
        <v>7529</v>
      </c>
      <c r="B904" t="s">
        <v>7530</v>
      </c>
      <c r="C904" t="s">
        <v>5904</v>
      </c>
      <c r="E904" s="2">
        <v>2490</v>
      </c>
      <c r="F904" s="2">
        <v>3990</v>
      </c>
      <c r="G904" s="1">
        <v>0.38</v>
      </c>
      <c r="H904">
        <v>4.0999999999999996</v>
      </c>
      <c r="I904" s="4">
        <v>3606</v>
      </c>
      <c r="J904" t="s">
        <v>7531</v>
      </c>
      <c r="K904" t="s">
        <v>7532</v>
      </c>
      <c r="L904" t="s">
        <v>7533</v>
      </c>
      <c r="M904" t="s">
        <v>7534</v>
      </c>
      <c r="N904" t="s">
        <v>7535</v>
      </c>
      <c r="O904" t="s">
        <v>7536</v>
      </c>
      <c r="P904" t="s">
        <v>7537</v>
      </c>
      <c r="Q904" t="s">
        <v>7538</v>
      </c>
    </row>
    <row r="905" spans="1:17">
      <c r="A905" t="s">
        <v>7539</v>
      </c>
      <c r="B905" t="s">
        <v>7540</v>
      </c>
      <c r="C905" t="s">
        <v>5531</v>
      </c>
      <c r="E905">
        <v>116</v>
      </c>
      <c r="F905">
        <v>200</v>
      </c>
      <c r="G905" s="1">
        <v>0.42</v>
      </c>
      <c r="H905">
        <v>4.4000000000000004</v>
      </c>
      <c r="I905" s="4">
        <v>357</v>
      </c>
      <c r="J905" t="s">
        <v>7541</v>
      </c>
      <c r="K905" t="s">
        <v>7542</v>
      </c>
      <c r="L905" t="s">
        <v>7543</v>
      </c>
      <c r="M905" t="s">
        <v>7544</v>
      </c>
      <c r="N905" t="s">
        <v>7545</v>
      </c>
      <c r="O905" t="s">
        <v>7546</v>
      </c>
      <c r="P905" t="s">
        <v>7547</v>
      </c>
      <c r="Q905" t="s">
        <v>7548</v>
      </c>
    </row>
    <row r="906" spans="1:17">
      <c r="A906" t="s">
        <v>7549</v>
      </c>
      <c r="B906" t="s">
        <v>7550</v>
      </c>
      <c r="C906" t="s">
        <v>5347</v>
      </c>
      <c r="E906">
        <v>200</v>
      </c>
      <c r="F906">
        <v>230</v>
      </c>
      <c r="G906" s="1">
        <v>0.13</v>
      </c>
      <c r="H906">
        <v>4.4000000000000004</v>
      </c>
      <c r="I906" s="4">
        <v>10170</v>
      </c>
      <c r="J906" t="s">
        <v>7551</v>
      </c>
      <c r="K906" t="s">
        <v>7552</v>
      </c>
      <c r="L906" t="s">
        <v>7553</v>
      </c>
      <c r="M906" t="s">
        <v>7554</v>
      </c>
      <c r="N906" t="s">
        <v>7555</v>
      </c>
      <c r="O906" t="s">
        <v>7556</v>
      </c>
      <c r="P906" t="s">
        <v>7557</v>
      </c>
      <c r="Q906" t="s">
        <v>7558</v>
      </c>
    </row>
    <row r="907" spans="1:17">
      <c r="A907" t="s">
        <v>7559</v>
      </c>
      <c r="B907" t="s">
        <v>7560</v>
      </c>
      <c r="C907" t="s">
        <v>6908</v>
      </c>
      <c r="E907" s="2">
        <v>1249</v>
      </c>
      <c r="F907" s="2">
        <v>2796</v>
      </c>
      <c r="G907" s="1">
        <v>0.55000000000000004</v>
      </c>
      <c r="H907">
        <v>4.4000000000000004</v>
      </c>
      <c r="I907" s="4">
        <v>4598</v>
      </c>
      <c r="J907" t="s">
        <v>7561</v>
      </c>
      <c r="K907" t="s">
        <v>7562</v>
      </c>
      <c r="L907" t="s">
        <v>7563</v>
      </c>
      <c r="M907" t="s">
        <v>7564</v>
      </c>
      <c r="N907" t="s">
        <v>7565</v>
      </c>
      <c r="O907" t="s">
        <v>7566</v>
      </c>
      <c r="P907" t="s">
        <v>7567</v>
      </c>
      <c r="Q907" t="s">
        <v>7568</v>
      </c>
    </row>
    <row r="908" spans="1:17">
      <c r="A908" t="s">
        <v>7569</v>
      </c>
      <c r="B908" t="s">
        <v>7570</v>
      </c>
      <c r="C908" t="s">
        <v>7571</v>
      </c>
      <c r="E908">
        <v>649</v>
      </c>
      <c r="F908">
        <v>999</v>
      </c>
      <c r="G908" s="1">
        <v>0.35</v>
      </c>
      <c r="H908">
        <v>3.5</v>
      </c>
      <c r="I908" s="4">
        <v>7222</v>
      </c>
      <c r="J908" t="s">
        <v>7572</v>
      </c>
      <c r="K908" t="s">
        <v>7573</v>
      </c>
      <c r="L908" t="s">
        <v>7574</v>
      </c>
      <c r="M908" t="s">
        <v>7575</v>
      </c>
      <c r="N908" t="s">
        <v>7576</v>
      </c>
      <c r="O908" t="s">
        <v>7577</v>
      </c>
      <c r="P908" t="s">
        <v>7578</v>
      </c>
      <c r="Q908" t="s">
        <v>7579</v>
      </c>
    </row>
    <row r="909" spans="1:17">
      <c r="A909" t="s">
        <v>7580</v>
      </c>
      <c r="B909" t="s">
        <v>7581</v>
      </c>
      <c r="C909" t="s">
        <v>7582</v>
      </c>
      <c r="E909" s="2">
        <v>2649</v>
      </c>
      <c r="F909" s="2">
        <v>3499</v>
      </c>
      <c r="G909" s="1">
        <v>0.24</v>
      </c>
      <c r="H909">
        <v>4.5</v>
      </c>
      <c r="I909" s="4">
        <v>1271</v>
      </c>
      <c r="J909" t="s">
        <v>7583</v>
      </c>
      <c r="K909" t="s">
        <v>7584</v>
      </c>
      <c r="L909" t="s">
        <v>7585</v>
      </c>
      <c r="M909" t="s">
        <v>7586</v>
      </c>
      <c r="N909" t="s">
        <v>7587</v>
      </c>
      <c r="O909" t="s">
        <v>7588</v>
      </c>
      <c r="P909" t="s">
        <v>7589</v>
      </c>
      <c r="Q909" t="s">
        <v>7590</v>
      </c>
    </row>
    <row r="910" spans="1:17">
      <c r="A910" t="s">
        <v>516</v>
      </c>
      <c r="B910" t="s">
        <v>517</v>
      </c>
      <c r="C910" t="s">
        <v>18</v>
      </c>
      <c r="E910">
        <v>199</v>
      </c>
      <c r="F910">
        <v>349</v>
      </c>
      <c r="G910" s="1">
        <v>0.43</v>
      </c>
      <c r="H910">
        <v>4.0999999999999996</v>
      </c>
      <c r="I910" s="4">
        <v>314</v>
      </c>
      <c r="J910" t="s">
        <v>518</v>
      </c>
      <c r="K910" t="s">
        <v>519</v>
      </c>
      <c r="L910" t="s">
        <v>520</v>
      </c>
      <c r="M910" t="s">
        <v>521</v>
      </c>
      <c r="N910" t="s">
        <v>522</v>
      </c>
      <c r="O910" t="s">
        <v>523</v>
      </c>
      <c r="P910" t="s">
        <v>7591</v>
      </c>
      <c r="Q910" t="s">
        <v>7592</v>
      </c>
    </row>
    <row r="911" spans="1:17">
      <c r="A911" t="s">
        <v>7593</v>
      </c>
      <c r="B911" t="s">
        <v>7594</v>
      </c>
      <c r="C911" t="s">
        <v>5262</v>
      </c>
      <c r="E911">
        <v>596</v>
      </c>
      <c r="F911">
        <v>723</v>
      </c>
      <c r="G911" s="1">
        <v>0.18</v>
      </c>
      <c r="H911">
        <v>4.4000000000000004</v>
      </c>
      <c r="I911" s="4">
        <v>3219</v>
      </c>
      <c r="J911" t="s">
        <v>7595</v>
      </c>
      <c r="K911" t="s">
        <v>7596</v>
      </c>
      <c r="L911" t="s">
        <v>7597</v>
      </c>
      <c r="M911" t="s">
        <v>7598</v>
      </c>
      <c r="N911" t="s">
        <v>7599</v>
      </c>
      <c r="O911" t="s">
        <v>7600</v>
      </c>
      <c r="P911" t="s">
        <v>7601</v>
      </c>
      <c r="Q911" t="s">
        <v>7602</v>
      </c>
    </row>
    <row r="912" spans="1:17">
      <c r="A912" t="s">
        <v>7603</v>
      </c>
      <c r="B912" t="s">
        <v>7604</v>
      </c>
      <c r="C912" t="s">
        <v>2948</v>
      </c>
      <c r="E912" s="2">
        <v>2499</v>
      </c>
      <c r="F912" s="2">
        <v>5999</v>
      </c>
      <c r="G912" s="1">
        <v>0.57999999999999996</v>
      </c>
      <c r="H912">
        <v>4.0999999999999996</v>
      </c>
      <c r="I912" s="4">
        <v>38879</v>
      </c>
      <c r="J912" t="s">
        <v>7605</v>
      </c>
      <c r="K912" t="s">
        <v>4416</v>
      </c>
      <c r="L912" t="s">
        <v>4417</v>
      </c>
      <c r="M912" t="s">
        <v>4418</v>
      </c>
      <c r="N912" t="s">
        <v>4419</v>
      </c>
      <c r="O912" t="s">
        <v>4420</v>
      </c>
      <c r="P912" t="s">
        <v>7606</v>
      </c>
      <c r="Q912" t="s">
        <v>7607</v>
      </c>
    </row>
    <row r="913" spans="1:17">
      <c r="A913" t="s">
        <v>7608</v>
      </c>
      <c r="B913" t="s">
        <v>7609</v>
      </c>
      <c r="C913" t="s">
        <v>7610</v>
      </c>
      <c r="E913" s="2">
        <v>4999</v>
      </c>
      <c r="F913" s="2">
        <v>12499</v>
      </c>
      <c r="G913" s="1">
        <v>0.6</v>
      </c>
      <c r="H913">
        <v>4.2</v>
      </c>
      <c r="I913" s="4">
        <v>4541</v>
      </c>
      <c r="J913" t="s">
        <v>7611</v>
      </c>
      <c r="K913" t="s">
        <v>7612</v>
      </c>
      <c r="L913" t="s">
        <v>7613</v>
      </c>
      <c r="M913" t="s">
        <v>7614</v>
      </c>
      <c r="N913" t="s">
        <v>7615</v>
      </c>
      <c r="O913" t="s">
        <v>7616</v>
      </c>
      <c r="P913" t="s">
        <v>7617</v>
      </c>
      <c r="Q913" t="s">
        <v>7618</v>
      </c>
    </row>
    <row r="914" spans="1:17">
      <c r="A914" t="s">
        <v>7619</v>
      </c>
      <c r="B914" t="s">
        <v>7620</v>
      </c>
      <c r="C914" t="s">
        <v>3066</v>
      </c>
      <c r="E914">
        <v>399</v>
      </c>
      <c r="F914" s="2">
        <v>1290</v>
      </c>
      <c r="G914" s="1">
        <v>0.69</v>
      </c>
      <c r="H914">
        <v>4.2</v>
      </c>
      <c r="I914" s="4">
        <v>76042</v>
      </c>
      <c r="J914" t="s">
        <v>7621</v>
      </c>
      <c r="K914" t="s">
        <v>7622</v>
      </c>
      <c r="L914" t="s">
        <v>7623</v>
      </c>
      <c r="M914" t="s">
        <v>7624</v>
      </c>
      <c r="N914" t="s">
        <v>7625</v>
      </c>
      <c r="O914" t="s">
        <v>7626</v>
      </c>
      <c r="P914" t="s">
        <v>7627</v>
      </c>
      <c r="Q914" t="s">
        <v>7628</v>
      </c>
    </row>
    <row r="915" spans="1:17">
      <c r="A915" t="s">
        <v>7629</v>
      </c>
      <c r="B915" t="s">
        <v>7630</v>
      </c>
      <c r="C915" t="s">
        <v>5531</v>
      </c>
      <c r="E915">
        <v>116</v>
      </c>
      <c r="F915">
        <v>200</v>
      </c>
      <c r="G915" s="1">
        <v>0.42</v>
      </c>
      <c r="H915">
        <v>4.3</v>
      </c>
      <c r="I915" s="4">
        <v>485</v>
      </c>
      <c r="J915" t="s">
        <v>7631</v>
      </c>
      <c r="K915" t="s">
        <v>7632</v>
      </c>
      <c r="L915" t="s">
        <v>7633</v>
      </c>
      <c r="M915" t="s">
        <v>7634</v>
      </c>
      <c r="N915" t="s">
        <v>7635</v>
      </c>
      <c r="O915" t="s">
        <v>7636</v>
      </c>
      <c r="P915" t="s">
        <v>7637</v>
      </c>
      <c r="Q915" t="s">
        <v>7638</v>
      </c>
    </row>
    <row r="916" spans="1:17">
      <c r="A916" t="s">
        <v>7639</v>
      </c>
      <c r="B916" t="s">
        <v>7640</v>
      </c>
      <c r="C916" t="s">
        <v>5904</v>
      </c>
      <c r="E916" s="2">
        <v>4499</v>
      </c>
      <c r="F916" s="2">
        <v>5999</v>
      </c>
      <c r="G916" s="1">
        <v>0.25</v>
      </c>
      <c r="H916">
        <v>4.3</v>
      </c>
      <c r="I916" s="4">
        <v>44696</v>
      </c>
      <c r="J916" t="s">
        <v>7641</v>
      </c>
      <c r="K916" t="s">
        <v>7642</v>
      </c>
      <c r="L916" t="s">
        <v>7643</v>
      </c>
      <c r="M916" t="s">
        <v>7644</v>
      </c>
      <c r="N916" t="s">
        <v>7645</v>
      </c>
      <c r="O916" t="s">
        <v>7646</v>
      </c>
      <c r="P916" t="s">
        <v>7647</v>
      </c>
      <c r="Q916" t="s">
        <v>7648</v>
      </c>
    </row>
    <row r="917" spans="1:17">
      <c r="A917" t="s">
        <v>7649</v>
      </c>
      <c r="B917" t="s">
        <v>7650</v>
      </c>
      <c r="C917" t="s">
        <v>6103</v>
      </c>
      <c r="E917">
        <v>330</v>
      </c>
      <c r="F917">
        <v>499</v>
      </c>
      <c r="G917" s="1">
        <v>0.34</v>
      </c>
      <c r="H917">
        <v>3.7</v>
      </c>
      <c r="I917" s="4">
        <v>8566</v>
      </c>
      <c r="J917" t="s">
        <v>7651</v>
      </c>
      <c r="K917" t="s">
        <v>7652</v>
      </c>
      <c r="L917" t="s">
        <v>7653</v>
      </c>
      <c r="M917" t="s">
        <v>7654</v>
      </c>
      <c r="N917" t="s">
        <v>7655</v>
      </c>
      <c r="O917" t="s">
        <v>7656</v>
      </c>
      <c r="P917" t="s">
        <v>7657</v>
      </c>
      <c r="Q917" t="s">
        <v>7658</v>
      </c>
    </row>
    <row r="918" spans="1:17">
      <c r="A918" t="s">
        <v>7659</v>
      </c>
      <c r="B918" t="s">
        <v>7660</v>
      </c>
      <c r="C918" t="s">
        <v>5454</v>
      </c>
      <c r="E918">
        <v>649</v>
      </c>
      <c r="F918" s="2">
        <v>2499</v>
      </c>
      <c r="G918" s="1">
        <v>0.74</v>
      </c>
      <c r="H918">
        <v>3.9</v>
      </c>
      <c r="I918" s="4">
        <v>13049</v>
      </c>
      <c r="J918" t="s">
        <v>7661</v>
      </c>
      <c r="K918" t="s">
        <v>7662</v>
      </c>
      <c r="L918" t="s">
        <v>7663</v>
      </c>
      <c r="M918" t="s">
        <v>7664</v>
      </c>
      <c r="N918" t="s">
        <v>7665</v>
      </c>
      <c r="O918" t="s">
        <v>13059</v>
      </c>
      <c r="P918" t="s">
        <v>7666</v>
      </c>
      <c r="Q918" t="s">
        <v>7667</v>
      </c>
    </row>
    <row r="919" spans="1:17">
      <c r="A919" t="s">
        <v>7668</v>
      </c>
      <c r="B919" t="s">
        <v>7669</v>
      </c>
      <c r="C919" t="s">
        <v>5996</v>
      </c>
      <c r="E919" s="2">
        <v>1234</v>
      </c>
      <c r="F919" s="2">
        <v>1599</v>
      </c>
      <c r="G919" s="1">
        <v>0.23</v>
      </c>
      <c r="H919">
        <v>4.5</v>
      </c>
      <c r="I919" s="4">
        <v>16680</v>
      </c>
      <c r="J919" t="s">
        <v>7670</v>
      </c>
      <c r="K919" t="s">
        <v>7671</v>
      </c>
      <c r="L919" t="s">
        <v>7672</v>
      </c>
      <c r="M919" t="s">
        <v>7673</v>
      </c>
      <c r="N919" t="s">
        <v>7674</v>
      </c>
      <c r="O919" t="s">
        <v>7675</v>
      </c>
      <c r="P919" t="s">
        <v>7676</v>
      </c>
      <c r="Q919" t="s">
        <v>7677</v>
      </c>
    </row>
    <row r="920" spans="1:17">
      <c r="A920" t="s">
        <v>4423</v>
      </c>
      <c r="B920" t="s">
        <v>4424</v>
      </c>
      <c r="C920" t="s">
        <v>4425</v>
      </c>
      <c r="E920" s="2">
        <v>1399</v>
      </c>
      <c r="F920" s="2">
        <v>2990</v>
      </c>
      <c r="G920" s="1">
        <v>0.53</v>
      </c>
      <c r="H920">
        <v>4.0999999999999996</v>
      </c>
      <c r="I920" s="4">
        <v>97174</v>
      </c>
      <c r="J920" t="s">
        <v>4426</v>
      </c>
      <c r="K920" t="s">
        <v>4427</v>
      </c>
      <c r="L920" t="s">
        <v>4428</v>
      </c>
      <c r="M920" t="s">
        <v>4429</v>
      </c>
      <c r="N920" t="s">
        <v>4430</v>
      </c>
      <c r="O920" t="s">
        <v>4431</v>
      </c>
      <c r="P920" t="s">
        <v>7678</v>
      </c>
      <c r="Q920" t="s">
        <v>7679</v>
      </c>
    </row>
    <row r="921" spans="1:17">
      <c r="A921" t="s">
        <v>7680</v>
      </c>
      <c r="B921" t="s">
        <v>7681</v>
      </c>
      <c r="C921" t="s">
        <v>7089</v>
      </c>
      <c r="E921">
        <v>272</v>
      </c>
      <c r="F921">
        <v>320</v>
      </c>
      <c r="G921" s="1">
        <v>0.15</v>
      </c>
      <c r="H921">
        <v>4</v>
      </c>
      <c r="I921" s="4">
        <v>3686</v>
      </c>
      <c r="J921" t="s">
        <v>7682</v>
      </c>
      <c r="K921" t="s">
        <v>7683</v>
      </c>
      <c r="L921" t="s">
        <v>7684</v>
      </c>
      <c r="M921" t="s">
        <v>7685</v>
      </c>
      <c r="N921" t="s">
        <v>7686</v>
      </c>
      <c r="O921" t="s">
        <v>7687</v>
      </c>
      <c r="P921" t="s">
        <v>7688</v>
      </c>
      <c r="Q921" t="s">
        <v>7689</v>
      </c>
    </row>
    <row r="922" spans="1:17">
      <c r="A922" t="s">
        <v>7690</v>
      </c>
      <c r="B922" t="s">
        <v>7691</v>
      </c>
      <c r="C922" t="s">
        <v>7692</v>
      </c>
      <c r="E922">
        <v>99</v>
      </c>
      <c r="F922">
        <v>999</v>
      </c>
      <c r="G922" s="1">
        <v>0.9</v>
      </c>
      <c r="H922">
        <v>3.8</v>
      </c>
      <c r="I922" s="4">
        <v>594</v>
      </c>
      <c r="J922" t="s">
        <v>7693</v>
      </c>
      <c r="K922" t="s">
        <v>7694</v>
      </c>
      <c r="L922" t="s">
        <v>7695</v>
      </c>
      <c r="M922" t="s">
        <v>7696</v>
      </c>
      <c r="N922" t="s">
        <v>7697</v>
      </c>
      <c r="O922" t="s">
        <v>7698</v>
      </c>
      <c r="P922" t="s">
        <v>7699</v>
      </c>
      <c r="Q922" t="s">
        <v>7700</v>
      </c>
    </row>
    <row r="923" spans="1:17">
      <c r="A923" t="s">
        <v>7701</v>
      </c>
      <c r="B923" t="s">
        <v>7702</v>
      </c>
      <c r="C923" t="s">
        <v>7703</v>
      </c>
      <c r="E923" s="2">
        <v>3498</v>
      </c>
      <c r="F923" s="2">
        <v>3875</v>
      </c>
      <c r="G923" s="1">
        <v>0.1</v>
      </c>
      <c r="H923">
        <v>3.4</v>
      </c>
      <c r="I923" s="4">
        <v>12185</v>
      </c>
      <c r="J923" t="s">
        <v>7704</v>
      </c>
      <c r="K923" t="s">
        <v>7705</v>
      </c>
      <c r="L923" t="s">
        <v>7706</v>
      </c>
      <c r="M923" t="s">
        <v>7707</v>
      </c>
      <c r="N923" t="s">
        <v>7708</v>
      </c>
      <c r="O923" t="s">
        <v>7709</v>
      </c>
      <c r="P923" t="s">
        <v>7710</v>
      </c>
      <c r="Q923" t="s">
        <v>7711</v>
      </c>
    </row>
    <row r="924" spans="1:17">
      <c r="A924" t="s">
        <v>7712</v>
      </c>
      <c r="B924" t="s">
        <v>7713</v>
      </c>
      <c r="C924" t="s">
        <v>5818</v>
      </c>
      <c r="E924" s="2">
        <v>10099</v>
      </c>
      <c r="F924" s="2">
        <v>19110</v>
      </c>
      <c r="G924" s="1">
        <v>0.47</v>
      </c>
      <c r="H924">
        <v>4.3</v>
      </c>
      <c r="I924" s="4">
        <v>2623</v>
      </c>
      <c r="J924" t="s">
        <v>7714</v>
      </c>
      <c r="K924" t="s">
        <v>7715</v>
      </c>
      <c r="L924" t="s">
        <v>7716</v>
      </c>
      <c r="M924" t="s">
        <v>7717</v>
      </c>
      <c r="N924" t="s">
        <v>7718</v>
      </c>
      <c r="O924" t="s">
        <v>7719</v>
      </c>
      <c r="P924" t="s">
        <v>7720</v>
      </c>
      <c r="Q924" t="s">
        <v>7721</v>
      </c>
    </row>
    <row r="925" spans="1:17">
      <c r="A925" t="s">
        <v>7722</v>
      </c>
      <c r="B925" t="s">
        <v>7723</v>
      </c>
      <c r="C925" t="s">
        <v>6200</v>
      </c>
      <c r="E925">
        <v>449</v>
      </c>
      <c r="F925">
        <v>999</v>
      </c>
      <c r="G925" s="1">
        <v>0.55000000000000004</v>
      </c>
      <c r="H925">
        <v>4.3</v>
      </c>
      <c r="I925" s="4">
        <v>9701</v>
      </c>
      <c r="J925" t="s">
        <v>7724</v>
      </c>
      <c r="K925" t="s">
        <v>7725</v>
      </c>
      <c r="L925" t="s">
        <v>7726</v>
      </c>
      <c r="M925" t="s">
        <v>7727</v>
      </c>
      <c r="N925" t="s">
        <v>7728</v>
      </c>
      <c r="O925" t="s">
        <v>7729</v>
      </c>
      <c r="P925" t="s">
        <v>7730</v>
      </c>
      <c r="Q925" t="s">
        <v>7731</v>
      </c>
    </row>
    <row r="926" spans="1:17">
      <c r="A926" t="s">
        <v>7732</v>
      </c>
      <c r="B926" t="s">
        <v>7733</v>
      </c>
      <c r="C926" t="s">
        <v>7734</v>
      </c>
      <c r="E926">
        <v>150</v>
      </c>
      <c r="F926">
        <v>150</v>
      </c>
      <c r="G926" s="1">
        <v>0</v>
      </c>
      <c r="H926">
        <v>4.3</v>
      </c>
      <c r="I926" s="4">
        <v>15867</v>
      </c>
      <c r="J926" t="s">
        <v>7735</v>
      </c>
      <c r="K926" t="s">
        <v>7736</v>
      </c>
      <c r="L926" t="s">
        <v>7737</v>
      </c>
      <c r="M926" t="s">
        <v>7738</v>
      </c>
      <c r="N926" t="s">
        <v>7739</v>
      </c>
      <c r="O926" t="s">
        <v>7740</v>
      </c>
      <c r="P926" t="s">
        <v>7741</v>
      </c>
      <c r="Q926" t="s">
        <v>7742</v>
      </c>
    </row>
    <row r="927" spans="1:17">
      <c r="A927" t="s">
        <v>546</v>
      </c>
      <c r="B927" t="s">
        <v>547</v>
      </c>
      <c r="C927" t="s">
        <v>18</v>
      </c>
      <c r="E927">
        <v>348</v>
      </c>
      <c r="F927" s="2">
        <v>1499</v>
      </c>
      <c r="G927" s="1">
        <v>0.77</v>
      </c>
      <c r="H927">
        <v>4.2</v>
      </c>
      <c r="I927" s="4">
        <v>656</v>
      </c>
      <c r="J927" t="s">
        <v>548</v>
      </c>
      <c r="K927" t="s">
        <v>549</v>
      </c>
      <c r="L927" t="s">
        <v>550</v>
      </c>
      <c r="M927" t="s">
        <v>551</v>
      </c>
      <c r="N927" t="s">
        <v>552</v>
      </c>
      <c r="O927" t="s">
        <v>553</v>
      </c>
      <c r="P927" t="s">
        <v>554</v>
      </c>
      <c r="Q927" t="s">
        <v>7743</v>
      </c>
    </row>
    <row r="928" spans="1:17">
      <c r="A928" t="s">
        <v>7744</v>
      </c>
      <c r="B928" t="s">
        <v>7745</v>
      </c>
      <c r="C928" t="s">
        <v>5443</v>
      </c>
      <c r="E928" s="2">
        <v>1199</v>
      </c>
      <c r="F928" s="2">
        <v>2999</v>
      </c>
      <c r="G928" s="1">
        <v>0.6</v>
      </c>
      <c r="H928">
        <v>4.0999999999999996</v>
      </c>
      <c r="I928" s="4">
        <v>10725</v>
      </c>
      <c r="J928" t="s">
        <v>7746</v>
      </c>
      <c r="K928" t="s">
        <v>7747</v>
      </c>
      <c r="L928" t="s">
        <v>7748</v>
      </c>
      <c r="M928" t="s">
        <v>7749</v>
      </c>
      <c r="N928" t="s">
        <v>7750</v>
      </c>
      <c r="O928" t="s">
        <v>13060</v>
      </c>
      <c r="P928" t="s">
        <v>7751</v>
      </c>
      <c r="Q928" t="s">
        <v>7752</v>
      </c>
    </row>
    <row r="929" spans="1:17">
      <c r="A929" t="s">
        <v>7753</v>
      </c>
      <c r="B929" t="s">
        <v>7754</v>
      </c>
      <c r="C929" t="s">
        <v>5369</v>
      </c>
      <c r="E929">
        <v>397</v>
      </c>
      <c r="F929">
        <v>899</v>
      </c>
      <c r="G929" s="1">
        <v>0.56000000000000005</v>
      </c>
      <c r="H929">
        <v>4</v>
      </c>
      <c r="I929" s="4">
        <v>3025</v>
      </c>
      <c r="J929" t="s">
        <v>7755</v>
      </c>
      <c r="K929" t="s">
        <v>7756</v>
      </c>
      <c r="L929" t="s">
        <v>7757</v>
      </c>
      <c r="M929" t="s">
        <v>7758</v>
      </c>
      <c r="N929" t="s">
        <v>13061</v>
      </c>
      <c r="O929" t="s">
        <v>7759</v>
      </c>
      <c r="P929" t="s">
        <v>7760</v>
      </c>
      <c r="Q929" t="s">
        <v>7761</v>
      </c>
    </row>
    <row r="930" spans="1:17">
      <c r="A930" t="s">
        <v>556</v>
      </c>
      <c r="B930" t="s">
        <v>557</v>
      </c>
      <c r="C930" t="s">
        <v>18</v>
      </c>
      <c r="E930">
        <v>154</v>
      </c>
      <c r="F930">
        <v>349</v>
      </c>
      <c r="G930" s="1">
        <v>0.56000000000000005</v>
      </c>
      <c r="H930">
        <v>4.3</v>
      </c>
      <c r="I930" s="4">
        <v>7064</v>
      </c>
      <c r="J930" t="s">
        <v>558</v>
      </c>
      <c r="K930" t="s">
        <v>559</v>
      </c>
      <c r="L930" t="s">
        <v>560</v>
      </c>
      <c r="M930" t="s">
        <v>561</v>
      </c>
      <c r="N930" t="s">
        <v>562</v>
      </c>
      <c r="O930" t="s">
        <v>563</v>
      </c>
      <c r="P930" t="s">
        <v>7762</v>
      </c>
      <c r="Q930" t="s">
        <v>7763</v>
      </c>
    </row>
    <row r="931" spans="1:17">
      <c r="A931" t="s">
        <v>7764</v>
      </c>
      <c r="B931" t="s">
        <v>7765</v>
      </c>
      <c r="C931" t="s">
        <v>6007</v>
      </c>
      <c r="E931">
        <v>699</v>
      </c>
      <c r="F931" s="2">
        <v>1490</v>
      </c>
      <c r="G931" s="1">
        <v>0.53</v>
      </c>
      <c r="H931">
        <v>4</v>
      </c>
      <c r="I931" s="4">
        <v>5736</v>
      </c>
      <c r="J931" t="s">
        <v>7766</v>
      </c>
      <c r="K931" t="s">
        <v>7767</v>
      </c>
      <c r="L931" t="s">
        <v>7768</v>
      </c>
      <c r="M931" t="s">
        <v>7769</v>
      </c>
      <c r="N931" t="s">
        <v>7770</v>
      </c>
      <c r="O931" t="s">
        <v>7771</v>
      </c>
      <c r="P931" t="s">
        <v>7772</v>
      </c>
      <c r="Q931" t="s">
        <v>7773</v>
      </c>
    </row>
    <row r="932" spans="1:17">
      <c r="A932" t="s">
        <v>7774</v>
      </c>
      <c r="B932" t="s">
        <v>7775</v>
      </c>
      <c r="C932" t="s">
        <v>3066</v>
      </c>
      <c r="E932" s="2">
        <v>1679</v>
      </c>
      <c r="F932" s="2">
        <v>1999</v>
      </c>
      <c r="G932" s="1">
        <v>0.16</v>
      </c>
      <c r="H932">
        <v>4.0999999999999996</v>
      </c>
      <c r="I932" s="4">
        <v>72563</v>
      </c>
      <c r="J932" t="s">
        <v>7776</v>
      </c>
      <c r="K932" t="s">
        <v>7777</v>
      </c>
      <c r="L932" t="s">
        <v>7778</v>
      </c>
      <c r="M932" t="s">
        <v>7779</v>
      </c>
      <c r="N932" t="s">
        <v>7780</v>
      </c>
      <c r="O932" t="s">
        <v>7781</v>
      </c>
      <c r="P932" t="s">
        <v>7782</v>
      </c>
      <c r="Q932" t="s">
        <v>7783</v>
      </c>
    </row>
    <row r="933" spans="1:17">
      <c r="A933" t="s">
        <v>7784</v>
      </c>
      <c r="B933" t="s">
        <v>7785</v>
      </c>
      <c r="C933" t="s">
        <v>4856</v>
      </c>
      <c r="E933">
        <v>354</v>
      </c>
      <c r="F933" s="2">
        <v>1500</v>
      </c>
      <c r="G933" s="1">
        <v>0.76</v>
      </c>
      <c r="H933">
        <v>4</v>
      </c>
      <c r="I933" s="4">
        <v>1026</v>
      </c>
      <c r="J933" t="s">
        <v>7786</v>
      </c>
      <c r="K933" t="s">
        <v>7787</v>
      </c>
      <c r="L933" t="s">
        <v>7788</v>
      </c>
      <c r="M933" t="s">
        <v>7789</v>
      </c>
      <c r="N933" t="s">
        <v>7790</v>
      </c>
      <c r="O933" t="s">
        <v>7791</v>
      </c>
      <c r="P933" t="s">
        <v>7792</v>
      </c>
      <c r="Q933" t="s">
        <v>7793</v>
      </c>
    </row>
    <row r="934" spans="1:17">
      <c r="A934" t="s">
        <v>7794</v>
      </c>
      <c r="B934" t="s">
        <v>7795</v>
      </c>
      <c r="C934" t="s">
        <v>7796</v>
      </c>
      <c r="E934" s="2">
        <v>1199</v>
      </c>
      <c r="F934" s="2">
        <v>5499</v>
      </c>
      <c r="G934" s="1">
        <v>0.78</v>
      </c>
      <c r="H934">
        <v>3.8</v>
      </c>
      <c r="I934" s="4">
        <v>2043</v>
      </c>
      <c r="J934" t="s">
        <v>7797</v>
      </c>
      <c r="K934" t="s">
        <v>7798</v>
      </c>
      <c r="L934" t="s">
        <v>7799</v>
      </c>
      <c r="M934" t="s">
        <v>7800</v>
      </c>
      <c r="N934" t="s">
        <v>7801</v>
      </c>
      <c r="O934" t="s">
        <v>7802</v>
      </c>
      <c r="P934" t="s">
        <v>7803</v>
      </c>
      <c r="Q934" t="s">
        <v>7804</v>
      </c>
    </row>
    <row r="935" spans="1:17">
      <c r="A935" t="s">
        <v>7805</v>
      </c>
      <c r="B935" t="s">
        <v>7806</v>
      </c>
      <c r="C935" t="s">
        <v>5996</v>
      </c>
      <c r="E935">
        <v>379</v>
      </c>
      <c r="F935" s="2">
        <v>1499</v>
      </c>
      <c r="G935" s="1">
        <v>0.75</v>
      </c>
      <c r="H935">
        <v>4.2</v>
      </c>
      <c r="I935" s="4">
        <v>4149</v>
      </c>
      <c r="J935" t="s">
        <v>7807</v>
      </c>
      <c r="K935" t="s">
        <v>7808</v>
      </c>
      <c r="L935" t="s">
        <v>7809</v>
      </c>
      <c r="M935" t="s">
        <v>7810</v>
      </c>
      <c r="N935" t="s">
        <v>7811</v>
      </c>
      <c r="O935" t="s">
        <v>7812</v>
      </c>
      <c r="P935" t="s">
        <v>7813</v>
      </c>
      <c r="Q935" t="s">
        <v>7814</v>
      </c>
    </row>
    <row r="936" spans="1:17">
      <c r="A936" t="s">
        <v>7815</v>
      </c>
      <c r="B936" t="s">
        <v>7816</v>
      </c>
      <c r="C936" t="s">
        <v>5122</v>
      </c>
      <c r="E936">
        <v>499</v>
      </c>
      <c r="F936">
        <v>775</v>
      </c>
      <c r="G936" s="1">
        <v>0.36</v>
      </c>
      <c r="H936">
        <v>4.3</v>
      </c>
      <c r="I936" s="4">
        <v>74</v>
      </c>
      <c r="J936" t="s">
        <v>7817</v>
      </c>
      <c r="K936" t="s">
        <v>7818</v>
      </c>
      <c r="L936" t="s">
        <v>7819</v>
      </c>
      <c r="M936" t="s">
        <v>7820</v>
      </c>
      <c r="N936" t="s">
        <v>7821</v>
      </c>
      <c r="O936" t="s">
        <v>7822</v>
      </c>
      <c r="P936" t="s">
        <v>7823</v>
      </c>
      <c r="Q936" t="s">
        <v>7824</v>
      </c>
    </row>
    <row r="937" spans="1:17">
      <c r="A937" t="s">
        <v>7825</v>
      </c>
      <c r="B937" t="s">
        <v>7826</v>
      </c>
      <c r="C937" t="s">
        <v>7827</v>
      </c>
      <c r="E937" s="2">
        <v>10389</v>
      </c>
      <c r="F937" s="2">
        <v>32000</v>
      </c>
      <c r="G937" s="1">
        <v>0.68</v>
      </c>
      <c r="H937">
        <v>4.4000000000000004</v>
      </c>
      <c r="I937" s="4">
        <v>41398</v>
      </c>
      <c r="J937" t="s">
        <v>7828</v>
      </c>
      <c r="K937" t="s">
        <v>7829</v>
      </c>
      <c r="L937" t="s">
        <v>7830</v>
      </c>
      <c r="M937" t="s">
        <v>7831</v>
      </c>
      <c r="N937" t="s">
        <v>7832</v>
      </c>
      <c r="O937" t="s">
        <v>7833</v>
      </c>
      <c r="P937" t="s">
        <v>7834</v>
      </c>
      <c r="Q937" t="s">
        <v>7835</v>
      </c>
    </row>
    <row r="938" spans="1:17">
      <c r="A938" t="s">
        <v>7836</v>
      </c>
      <c r="B938" t="s">
        <v>7837</v>
      </c>
      <c r="C938" t="s">
        <v>7026</v>
      </c>
      <c r="E938">
        <v>649</v>
      </c>
      <c r="F938" s="2">
        <v>1300</v>
      </c>
      <c r="G938" s="1">
        <v>0.5</v>
      </c>
      <c r="H938">
        <v>4.0999999999999996</v>
      </c>
      <c r="I938" s="4">
        <v>5195</v>
      </c>
      <c r="J938" t="s">
        <v>7838</v>
      </c>
      <c r="K938" t="s">
        <v>7839</v>
      </c>
      <c r="L938" t="s">
        <v>7840</v>
      </c>
      <c r="M938" t="s">
        <v>7841</v>
      </c>
      <c r="N938" t="s">
        <v>7842</v>
      </c>
      <c r="O938" t="s">
        <v>7843</v>
      </c>
      <c r="P938" t="s">
        <v>7844</v>
      </c>
      <c r="Q938" t="s">
        <v>7845</v>
      </c>
    </row>
    <row r="939" spans="1:17">
      <c r="A939" t="s">
        <v>7846</v>
      </c>
      <c r="B939" t="s">
        <v>7847</v>
      </c>
      <c r="C939" t="s">
        <v>7848</v>
      </c>
      <c r="E939" s="2">
        <v>1199</v>
      </c>
      <c r="F939" s="2">
        <v>1999</v>
      </c>
      <c r="G939" s="1">
        <v>0.4</v>
      </c>
      <c r="H939">
        <v>4.5</v>
      </c>
      <c r="I939" s="4">
        <v>22420</v>
      </c>
      <c r="J939" t="s">
        <v>7849</v>
      </c>
      <c r="K939" t="s">
        <v>900</v>
      </c>
      <c r="L939" t="s">
        <v>901</v>
      </c>
      <c r="M939" t="s">
        <v>902</v>
      </c>
      <c r="N939" t="s">
        <v>903</v>
      </c>
      <c r="O939" t="s">
        <v>904</v>
      </c>
      <c r="P939" t="s">
        <v>7850</v>
      </c>
      <c r="Q939" t="s">
        <v>7851</v>
      </c>
    </row>
    <row r="940" spans="1:17">
      <c r="A940" t="s">
        <v>586</v>
      </c>
      <c r="B940" t="s">
        <v>587</v>
      </c>
      <c r="C940" t="s">
        <v>18</v>
      </c>
      <c r="E940">
        <v>139</v>
      </c>
      <c r="F940">
        <v>999</v>
      </c>
      <c r="G940" s="1">
        <v>0.86</v>
      </c>
      <c r="H940">
        <v>4</v>
      </c>
      <c r="I940" s="4">
        <v>1313</v>
      </c>
      <c r="J940" t="s">
        <v>588</v>
      </c>
      <c r="K940" t="s">
        <v>589</v>
      </c>
      <c r="L940" t="s">
        <v>590</v>
      </c>
      <c r="M940" t="s">
        <v>591</v>
      </c>
      <c r="N940" t="s">
        <v>592</v>
      </c>
      <c r="O940" t="s">
        <v>593</v>
      </c>
      <c r="P940" t="s">
        <v>594</v>
      </c>
      <c r="Q940" t="s">
        <v>7852</v>
      </c>
    </row>
    <row r="941" spans="1:17">
      <c r="A941" t="s">
        <v>7853</v>
      </c>
      <c r="B941" t="s">
        <v>7854</v>
      </c>
      <c r="C941" t="s">
        <v>3066</v>
      </c>
      <c r="E941">
        <v>889</v>
      </c>
      <c r="F941" s="2">
        <v>1999</v>
      </c>
      <c r="G941" s="1">
        <v>0.56000000000000005</v>
      </c>
      <c r="H941">
        <v>4.2</v>
      </c>
      <c r="I941" s="4">
        <v>2284</v>
      </c>
      <c r="J941" t="s">
        <v>7855</v>
      </c>
      <c r="K941" t="s">
        <v>7856</v>
      </c>
      <c r="L941" t="s">
        <v>7857</v>
      </c>
      <c r="M941" t="s">
        <v>7858</v>
      </c>
      <c r="N941" t="s">
        <v>7859</v>
      </c>
      <c r="O941" t="s">
        <v>7860</v>
      </c>
      <c r="P941" t="s">
        <v>7861</v>
      </c>
      <c r="Q941" t="s">
        <v>7862</v>
      </c>
    </row>
    <row r="942" spans="1:17">
      <c r="A942" t="s">
        <v>7863</v>
      </c>
      <c r="B942" t="s">
        <v>7864</v>
      </c>
      <c r="C942" t="s">
        <v>5102</v>
      </c>
      <c r="E942" s="2">
        <v>1409</v>
      </c>
      <c r="F942" s="2">
        <v>2199</v>
      </c>
      <c r="G942" s="1">
        <v>0.36</v>
      </c>
      <c r="H942">
        <v>3.9</v>
      </c>
      <c r="I942" s="4">
        <v>427</v>
      </c>
      <c r="J942" t="s">
        <v>7865</v>
      </c>
      <c r="K942" t="s">
        <v>7866</v>
      </c>
      <c r="L942" t="s">
        <v>7867</v>
      </c>
      <c r="M942" t="s">
        <v>7868</v>
      </c>
      <c r="N942" t="s">
        <v>7869</v>
      </c>
      <c r="O942" t="s">
        <v>7870</v>
      </c>
      <c r="P942" t="s">
        <v>7871</v>
      </c>
      <c r="Q942" t="s">
        <v>7872</v>
      </c>
    </row>
    <row r="943" spans="1:17">
      <c r="A943" t="s">
        <v>7873</v>
      </c>
      <c r="B943" t="s">
        <v>7874</v>
      </c>
      <c r="C943" t="s">
        <v>7875</v>
      </c>
      <c r="E943">
        <v>549</v>
      </c>
      <c r="F943" s="2">
        <v>1999</v>
      </c>
      <c r="G943" s="1">
        <v>0.73</v>
      </c>
      <c r="H943">
        <v>4.3</v>
      </c>
      <c r="I943" s="4">
        <v>1367</v>
      </c>
      <c r="J943" t="s">
        <v>7876</v>
      </c>
      <c r="K943" t="s">
        <v>7877</v>
      </c>
      <c r="L943" t="s">
        <v>7878</v>
      </c>
      <c r="M943" t="s">
        <v>7879</v>
      </c>
      <c r="N943" t="s">
        <v>7880</v>
      </c>
      <c r="O943" t="s">
        <v>7881</v>
      </c>
      <c r="P943" t="s">
        <v>7882</v>
      </c>
      <c r="Q943" t="s">
        <v>7883</v>
      </c>
    </row>
    <row r="944" spans="1:17">
      <c r="A944" t="s">
        <v>7884</v>
      </c>
      <c r="B944" t="s">
        <v>7885</v>
      </c>
      <c r="C944" t="s">
        <v>7796</v>
      </c>
      <c r="E944">
        <v>749</v>
      </c>
      <c r="F944" s="2">
        <v>1799</v>
      </c>
      <c r="G944" s="1">
        <v>0.57999999999999996</v>
      </c>
      <c r="H944">
        <v>4</v>
      </c>
      <c r="I944" s="4">
        <v>13199</v>
      </c>
      <c r="J944" t="s">
        <v>7886</v>
      </c>
      <c r="K944" t="s">
        <v>7887</v>
      </c>
      <c r="L944" t="s">
        <v>7888</v>
      </c>
      <c r="M944" t="s">
        <v>7889</v>
      </c>
      <c r="N944" t="s">
        <v>7890</v>
      </c>
      <c r="O944" t="s">
        <v>13062</v>
      </c>
      <c r="P944" t="s">
        <v>7891</v>
      </c>
      <c r="Q944" t="s">
        <v>7892</v>
      </c>
    </row>
    <row r="945" spans="1:17">
      <c r="A945" t="s">
        <v>596</v>
      </c>
      <c r="B945" t="s">
        <v>597</v>
      </c>
      <c r="C945" t="s">
        <v>18</v>
      </c>
      <c r="E945">
        <v>329</v>
      </c>
      <c r="F945">
        <v>845</v>
      </c>
      <c r="G945" s="1">
        <v>0.61</v>
      </c>
      <c r="H945">
        <v>4.2</v>
      </c>
      <c r="I945" s="4">
        <v>29746</v>
      </c>
      <c r="J945" t="s">
        <v>598</v>
      </c>
      <c r="K945" t="s">
        <v>599</v>
      </c>
      <c r="L945" t="s">
        <v>600</v>
      </c>
      <c r="M945" t="s">
        <v>601</v>
      </c>
      <c r="N945" t="s">
        <v>602</v>
      </c>
      <c r="O945" t="s">
        <v>603</v>
      </c>
      <c r="P945" t="s">
        <v>7893</v>
      </c>
      <c r="Q945" t="s">
        <v>7894</v>
      </c>
    </row>
    <row r="946" spans="1:17">
      <c r="A946" t="s">
        <v>7895</v>
      </c>
      <c r="B946" t="s">
        <v>7896</v>
      </c>
      <c r="C946" t="s">
        <v>18</v>
      </c>
      <c r="E946">
        <v>379</v>
      </c>
      <c r="F946" s="2">
        <v>1099</v>
      </c>
      <c r="G946" s="1">
        <v>0.66</v>
      </c>
      <c r="H946">
        <v>4.3</v>
      </c>
      <c r="I946" s="4">
        <v>2806</v>
      </c>
      <c r="J946" t="s">
        <v>7897</v>
      </c>
      <c r="K946" t="s">
        <v>964</v>
      </c>
      <c r="L946" t="s">
        <v>965</v>
      </c>
      <c r="M946" t="s">
        <v>966</v>
      </c>
      <c r="N946" t="s">
        <v>967</v>
      </c>
      <c r="O946" t="s">
        <v>968</v>
      </c>
      <c r="P946" t="s">
        <v>7898</v>
      </c>
      <c r="Q946" t="s">
        <v>7899</v>
      </c>
    </row>
    <row r="947" spans="1:17">
      <c r="A947" t="s">
        <v>7900</v>
      </c>
      <c r="B947" t="s">
        <v>7901</v>
      </c>
      <c r="C947" t="s">
        <v>2948</v>
      </c>
      <c r="E947" s="2">
        <v>5998</v>
      </c>
      <c r="F947" s="2">
        <v>7999</v>
      </c>
      <c r="G947" s="1">
        <v>0.25</v>
      </c>
      <c r="H947">
        <v>4.2</v>
      </c>
      <c r="I947" s="4">
        <v>30355</v>
      </c>
      <c r="J947" t="s">
        <v>7902</v>
      </c>
      <c r="K947" t="s">
        <v>7903</v>
      </c>
      <c r="L947" t="s">
        <v>7904</v>
      </c>
      <c r="M947" t="s">
        <v>7905</v>
      </c>
      <c r="N947" t="s">
        <v>7906</v>
      </c>
      <c r="O947" t="s">
        <v>7907</v>
      </c>
      <c r="P947" t="s">
        <v>7908</v>
      </c>
      <c r="Q947" t="s">
        <v>7909</v>
      </c>
    </row>
    <row r="948" spans="1:17">
      <c r="A948" t="s">
        <v>7910</v>
      </c>
      <c r="B948" t="s">
        <v>7911</v>
      </c>
      <c r="C948" t="s">
        <v>6200</v>
      </c>
      <c r="E948">
        <v>299</v>
      </c>
      <c r="F948" s="2">
        <v>1499</v>
      </c>
      <c r="G948" s="1">
        <v>0.8</v>
      </c>
      <c r="H948">
        <v>4.2</v>
      </c>
      <c r="I948" s="4">
        <v>2868</v>
      </c>
      <c r="J948" t="s">
        <v>7912</v>
      </c>
      <c r="K948" t="s">
        <v>7913</v>
      </c>
      <c r="L948" t="s">
        <v>7914</v>
      </c>
      <c r="M948" t="s">
        <v>7915</v>
      </c>
      <c r="N948" t="s">
        <v>7916</v>
      </c>
      <c r="O948" t="s">
        <v>7917</v>
      </c>
      <c r="P948" t="s">
        <v>7918</v>
      </c>
      <c r="Q948" t="s">
        <v>7919</v>
      </c>
    </row>
    <row r="949" spans="1:17">
      <c r="A949" t="s">
        <v>7920</v>
      </c>
      <c r="B949" t="s">
        <v>7921</v>
      </c>
      <c r="C949" t="s">
        <v>5996</v>
      </c>
      <c r="E949">
        <v>379</v>
      </c>
      <c r="F949" s="2">
        <v>1499</v>
      </c>
      <c r="G949" s="1">
        <v>0.75</v>
      </c>
      <c r="H949">
        <v>4.0999999999999996</v>
      </c>
      <c r="I949" s="4">
        <v>670</v>
      </c>
      <c r="J949" t="s">
        <v>7922</v>
      </c>
      <c r="K949" t="s">
        <v>7923</v>
      </c>
      <c r="L949" t="s">
        <v>7924</v>
      </c>
      <c r="M949" t="s">
        <v>7925</v>
      </c>
      <c r="N949" t="s">
        <v>7926</v>
      </c>
      <c r="O949" t="s">
        <v>7927</v>
      </c>
      <c r="P949" t="s">
        <v>7928</v>
      </c>
      <c r="Q949" t="s">
        <v>7929</v>
      </c>
    </row>
    <row r="950" spans="1:17">
      <c r="A950" t="s">
        <v>7930</v>
      </c>
      <c r="B950" t="s">
        <v>7931</v>
      </c>
      <c r="C950" t="s">
        <v>7932</v>
      </c>
      <c r="E950" s="2">
        <v>1399</v>
      </c>
      <c r="F950" s="2">
        <v>2999</v>
      </c>
      <c r="G950" s="1">
        <v>0.53</v>
      </c>
      <c r="H950">
        <v>4.3</v>
      </c>
      <c r="I950" s="4">
        <v>3530</v>
      </c>
      <c r="J950" t="s">
        <v>7933</v>
      </c>
      <c r="K950" t="s">
        <v>7934</v>
      </c>
      <c r="L950" t="s">
        <v>7935</v>
      </c>
      <c r="M950" t="s">
        <v>7936</v>
      </c>
      <c r="N950" t="s">
        <v>7937</v>
      </c>
      <c r="O950" t="s">
        <v>7938</v>
      </c>
      <c r="P950" t="s">
        <v>7939</v>
      </c>
      <c r="Q950" t="s">
        <v>7940</v>
      </c>
    </row>
    <row r="951" spans="1:17">
      <c r="A951" t="s">
        <v>7941</v>
      </c>
      <c r="B951" t="s">
        <v>7942</v>
      </c>
      <c r="C951" t="s">
        <v>7943</v>
      </c>
      <c r="E951">
        <v>699</v>
      </c>
      <c r="F951" s="2">
        <v>1299</v>
      </c>
      <c r="G951" s="1">
        <v>0.46</v>
      </c>
      <c r="H951">
        <v>4.3</v>
      </c>
      <c r="I951" s="4">
        <v>6183</v>
      </c>
      <c r="J951" t="s">
        <v>7944</v>
      </c>
      <c r="K951" t="s">
        <v>7945</v>
      </c>
      <c r="L951" t="s">
        <v>7946</v>
      </c>
      <c r="M951" t="s">
        <v>7947</v>
      </c>
      <c r="N951" t="s">
        <v>7948</v>
      </c>
      <c r="O951" t="s">
        <v>7949</v>
      </c>
      <c r="P951" t="s">
        <v>7950</v>
      </c>
      <c r="Q951" t="s">
        <v>7951</v>
      </c>
    </row>
    <row r="952" spans="1:17">
      <c r="A952" t="s">
        <v>7952</v>
      </c>
      <c r="B952" t="s">
        <v>7953</v>
      </c>
      <c r="C952" t="s">
        <v>6273</v>
      </c>
      <c r="E952">
        <v>300</v>
      </c>
      <c r="F952">
        <v>300</v>
      </c>
      <c r="G952" s="1">
        <v>0</v>
      </c>
      <c r="H952">
        <v>4.2</v>
      </c>
      <c r="I952" s="4">
        <v>419</v>
      </c>
      <c r="J952" t="s">
        <v>7954</v>
      </c>
      <c r="K952" t="s">
        <v>7955</v>
      </c>
      <c r="L952" t="s">
        <v>7956</v>
      </c>
      <c r="M952" t="s">
        <v>7957</v>
      </c>
      <c r="N952" t="s">
        <v>7958</v>
      </c>
      <c r="O952" t="s">
        <v>7959</v>
      </c>
      <c r="P952" t="s">
        <v>7960</v>
      </c>
      <c r="Q952" t="s">
        <v>7961</v>
      </c>
    </row>
    <row r="953" spans="1:17">
      <c r="A953" t="s">
        <v>7962</v>
      </c>
      <c r="B953" t="s">
        <v>7963</v>
      </c>
      <c r="C953" t="s">
        <v>5358</v>
      </c>
      <c r="E953">
        <v>999</v>
      </c>
      <c r="F953" s="2">
        <v>1995</v>
      </c>
      <c r="G953" s="1">
        <v>0.5</v>
      </c>
      <c r="H953">
        <v>4.5</v>
      </c>
      <c r="I953" s="4">
        <v>7317</v>
      </c>
      <c r="J953" t="s">
        <v>7964</v>
      </c>
      <c r="K953" t="s">
        <v>7965</v>
      </c>
      <c r="L953" t="s">
        <v>7966</v>
      </c>
      <c r="M953" t="s">
        <v>7967</v>
      </c>
      <c r="N953" t="s">
        <v>7968</v>
      </c>
      <c r="O953" t="s">
        <v>7969</v>
      </c>
      <c r="P953" t="s">
        <v>7970</v>
      </c>
      <c r="Q953" t="s">
        <v>7971</v>
      </c>
    </row>
    <row r="954" spans="1:17">
      <c r="A954" t="s">
        <v>7972</v>
      </c>
      <c r="B954" t="s">
        <v>7973</v>
      </c>
      <c r="C954" t="s">
        <v>7974</v>
      </c>
      <c r="E954">
        <v>535</v>
      </c>
      <c r="F954">
        <v>535</v>
      </c>
      <c r="G954" s="1">
        <v>0</v>
      </c>
      <c r="H954">
        <v>4.4000000000000004</v>
      </c>
      <c r="I954" s="4">
        <v>4426</v>
      </c>
      <c r="J954" t="s">
        <v>7975</v>
      </c>
      <c r="K954" t="s">
        <v>7976</v>
      </c>
      <c r="L954" t="s">
        <v>7977</v>
      </c>
      <c r="M954" t="s">
        <v>7978</v>
      </c>
      <c r="N954" t="s">
        <v>7979</v>
      </c>
      <c r="O954" t="s">
        <v>7980</v>
      </c>
      <c r="P954" t="s">
        <v>7981</v>
      </c>
      <c r="Q954" t="s">
        <v>7982</v>
      </c>
    </row>
    <row r="955" spans="1:17">
      <c r="A955" t="s">
        <v>606</v>
      </c>
      <c r="B955" t="s">
        <v>607</v>
      </c>
      <c r="C955" t="s">
        <v>169</v>
      </c>
      <c r="E955" s="2">
        <v>13999</v>
      </c>
      <c r="F955" s="2">
        <v>24999</v>
      </c>
      <c r="G955" s="1">
        <v>0.44</v>
      </c>
      <c r="H955">
        <v>4.2</v>
      </c>
      <c r="I955" s="4">
        <v>45237</v>
      </c>
      <c r="J955" t="s">
        <v>608</v>
      </c>
      <c r="K955" t="s">
        <v>609</v>
      </c>
      <c r="L955" t="s">
        <v>610</v>
      </c>
      <c r="M955" t="s">
        <v>611</v>
      </c>
      <c r="N955" t="s">
        <v>612</v>
      </c>
      <c r="O955" t="s">
        <v>613</v>
      </c>
      <c r="P955" t="s">
        <v>7983</v>
      </c>
      <c r="Q955" t="s">
        <v>7984</v>
      </c>
    </row>
    <row r="956" spans="1:17">
      <c r="A956" t="s">
        <v>7985</v>
      </c>
      <c r="B956" t="s">
        <v>7986</v>
      </c>
      <c r="C956" t="s">
        <v>6200</v>
      </c>
      <c r="E956">
        <v>269</v>
      </c>
      <c r="F956" s="2">
        <v>1099</v>
      </c>
      <c r="G956" s="1">
        <v>0.76</v>
      </c>
      <c r="H956">
        <v>4.0999999999999996</v>
      </c>
      <c r="I956" s="4">
        <v>1092</v>
      </c>
      <c r="J956" t="s">
        <v>7987</v>
      </c>
      <c r="K956" t="s">
        <v>7988</v>
      </c>
      <c r="L956" t="s">
        <v>7989</v>
      </c>
      <c r="M956" t="s">
        <v>7990</v>
      </c>
      <c r="N956" t="s">
        <v>7991</v>
      </c>
      <c r="O956" t="s">
        <v>7992</v>
      </c>
      <c r="P956" t="s">
        <v>7993</v>
      </c>
      <c r="Q956" t="s">
        <v>7994</v>
      </c>
    </row>
    <row r="957" spans="1:17">
      <c r="A957" t="s">
        <v>7995</v>
      </c>
      <c r="B957" t="s">
        <v>7996</v>
      </c>
      <c r="C957" t="s">
        <v>7089</v>
      </c>
      <c r="E957">
        <v>341</v>
      </c>
      <c r="F957">
        <v>450</v>
      </c>
      <c r="G957" s="1">
        <v>0.24</v>
      </c>
      <c r="H957">
        <v>4.3</v>
      </c>
      <c r="I957" s="4">
        <v>2493</v>
      </c>
      <c r="J957" t="s">
        <v>7997</v>
      </c>
      <c r="K957" t="s">
        <v>7998</v>
      </c>
      <c r="L957" t="s">
        <v>7999</v>
      </c>
      <c r="M957" t="s">
        <v>8000</v>
      </c>
      <c r="N957" t="s">
        <v>8001</v>
      </c>
      <c r="O957" t="s">
        <v>8002</v>
      </c>
      <c r="P957" t="s">
        <v>8003</v>
      </c>
      <c r="Q957" t="s">
        <v>8004</v>
      </c>
    </row>
    <row r="958" spans="1:17">
      <c r="A958" t="s">
        <v>8005</v>
      </c>
      <c r="B958" t="s">
        <v>8006</v>
      </c>
      <c r="C958" t="s">
        <v>5443</v>
      </c>
      <c r="E958" s="2">
        <v>2499</v>
      </c>
      <c r="F958" s="2">
        <v>3999</v>
      </c>
      <c r="G958" s="1">
        <v>0.38</v>
      </c>
      <c r="H958">
        <v>4.4000000000000004</v>
      </c>
      <c r="I958" s="4">
        <v>12679</v>
      </c>
      <c r="J958" t="s">
        <v>8007</v>
      </c>
      <c r="K958" t="s">
        <v>8008</v>
      </c>
      <c r="L958" t="s">
        <v>8009</v>
      </c>
      <c r="M958" t="s">
        <v>8010</v>
      </c>
      <c r="N958" t="s">
        <v>8011</v>
      </c>
      <c r="O958" t="s">
        <v>8012</v>
      </c>
      <c r="P958" t="s">
        <v>5450</v>
      </c>
      <c r="Q958" t="s">
        <v>8013</v>
      </c>
    </row>
    <row r="959" spans="1:17">
      <c r="A959" t="s">
        <v>672</v>
      </c>
      <c r="B959" t="s">
        <v>673</v>
      </c>
      <c r="C959" t="s">
        <v>18</v>
      </c>
      <c r="E959">
        <v>349</v>
      </c>
      <c r="F959">
        <v>599</v>
      </c>
      <c r="G959" s="1">
        <v>0.42</v>
      </c>
      <c r="H959">
        <v>4.0999999999999996</v>
      </c>
      <c r="I959" s="4">
        <v>210</v>
      </c>
      <c r="J959" t="s">
        <v>674</v>
      </c>
      <c r="K959" t="s">
        <v>675</v>
      </c>
      <c r="L959" t="s">
        <v>676</v>
      </c>
      <c r="M959" t="s">
        <v>677</v>
      </c>
      <c r="N959" t="s">
        <v>678</v>
      </c>
      <c r="O959" t="s">
        <v>679</v>
      </c>
      <c r="P959" t="s">
        <v>8014</v>
      </c>
      <c r="Q959" t="s">
        <v>8015</v>
      </c>
    </row>
    <row r="960" spans="1:17">
      <c r="A960" t="s">
        <v>8016</v>
      </c>
      <c r="B960" t="s">
        <v>8017</v>
      </c>
      <c r="C960" t="s">
        <v>7286</v>
      </c>
      <c r="E960" s="2">
        <v>5899</v>
      </c>
      <c r="F960" s="2">
        <v>7005</v>
      </c>
      <c r="G960" s="1">
        <v>0.16</v>
      </c>
      <c r="H960">
        <v>3.6</v>
      </c>
      <c r="I960" s="4">
        <v>4199</v>
      </c>
      <c r="J960" t="s">
        <v>8018</v>
      </c>
      <c r="K960" t="s">
        <v>8019</v>
      </c>
      <c r="L960" t="s">
        <v>8020</v>
      </c>
      <c r="M960" t="s">
        <v>8021</v>
      </c>
      <c r="N960" t="s">
        <v>8022</v>
      </c>
      <c r="O960" t="s">
        <v>8023</v>
      </c>
      <c r="P960" t="s">
        <v>8024</v>
      </c>
      <c r="Q960" t="s">
        <v>8025</v>
      </c>
    </row>
    <row r="961" spans="1:17">
      <c r="A961" t="s">
        <v>4604</v>
      </c>
      <c r="B961" t="s">
        <v>4605</v>
      </c>
      <c r="C961" t="s">
        <v>3162</v>
      </c>
      <c r="E961">
        <v>699</v>
      </c>
      <c r="F961" s="2">
        <v>1199</v>
      </c>
      <c r="G961" s="1">
        <v>0.42</v>
      </c>
      <c r="H961">
        <v>4</v>
      </c>
      <c r="I961" s="4">
        <v>14403</v>
      </c>
      <c r="J961" t="s">
        <v>4606</v>
      </c>
      <c r="K961" t="s">
        <v>3666</v>
      </c>
      <c r="L961" t="s">
        <v>3667</v>
      </c>
      <c r="M961" t="s">
        <v>3668</v>
      </c>
      <c r="N961" t="s">
        <v>3669</v>
      </c>
      <c r="O961" t="s">
        <v>3670</v>
      </c>
      <c r="P961" t="s">
        <v>8026</v>
      </c>
      <c r="Q961" t="s">
        <v>8027</v>
      </c>
    </row>
    <row r="962" spans="1:17">
      <c r="A962" t="s">
        <v>8028</v>
      </c>
      <c r="B962" t="s">
        <v>8029</v>
      </c>
      <c r="C962" t="s">
        <v>5443</v>
      </c>
      <c r="E962" s="2">
        <v>1565</v>
      </c>
      <c r="F962" s="2">
        <v>2999</v>
      </c>
      <c r="G962" s="1">
        <v>0.48</v>
      </c>
      <c r="H962">
        <v>4</v>
      </c>
      <c r="I962" s="4">
        <v>11113</v>
      </c>
      <c r="J962" t="s">
        <v>8030</v>
      </c>
      <c r="K962" t="s">
        <v>8031</v>
      </c>
      <c r="L962" t="s">
        <v>8032</v>
      </c>
      <c r="M962" t="s">
        <v>8033</v>
      </c>
      <c r="N962" t="s">
        <v>8034</v>
      </c>
      <c r="O962" t="s">
        <v>8035</v>
      </c>
      <c r="P962" t="s">
        <v>8036</v>
      </c>
      <c r="Q962" t="s">
        <v>8037</v>
      </c>
    </row>
    <row r="963" spans="1:17">
      <c r="A963" t="s">
        <v>8038</v>
      </c>
      <c r="B963" t="s">
        <v>8039</v>
      </c>
      <c r="C963" t="s">
        <v>5166</v>
      </c>
      <c r="E963">
        <v>326</v>
      </c>
      <c r="F963">
        <v>799</v>
      </c>
      <c r="G963" s="1">
        <v>0.59</v>
      </c>
      <c r="H963">
        <v>4.4000000000000004</v>
      </c>
      <c r="I963" s="4">
        <v>10773</v>
      </c>
      <c r="J963" t="s">
        <v>8040</v>
      </c>
      <c r="K963" t="s">
        <v>8041</v>
      </c>
      <c r="L963" t="s">
        <v>8042</v>
      </c>
      <c r="M963" t="s">
        <v>8043</v>
      </c>
      <c r="N963" t="s">
        <v>8044</v>
      </c>
      <c r="O963" t="s">
        <v>8045</v>
      </c>
      <c r="P963" t="s">
        <v>8046</v>
      </c>
      <c r="Q963" t="s">
        <v>8047</v>
      </c>
    </row>
    <row r="964" spans="1:17">
      <c r="A964" t="s">
        <v>4571</v>
      </c>
      <c r="B964" t="s">
        <v>4572</v>
      </c>
      <c r="C964" t="s">
        <v>4573</v>
      </c>
      <c r="E964">
        <v>120</v>
      </c>
      <c r="F964">
        <v>999</v>
      </c>
      <c r="G964" s="1">
        <v>0.88</v>
      </c>
      <c r="H964">
        <v>3.9</v>
      </c>
      <c r="I964" s="4">
        <v>6491</v>
      </c>
      <c r="J964" t="s">
        <v>4574</v>
      </c>
      <c r="K964" t="s">
        <v>4575</v>
      </c>
      <c r="L964" t="s">
        <v>4576</v>
      </c>
      <c r="M964" t="s">
        <v>4577</v>
      </c>
      <c r="N964" t="s">
        <v>4578</v>
      </c>
      <c r="O964" t="s">
        <v>8048</v>
      </c>
      <c r="P964" t="s">
        <v>8049</v>
      </c>
      <c r="Q964" t="s">
        <v>8050</v>
      </c>
    </row>
    <row r="965" spans="1:17">
      <c r="A965" t="s">
        <v>8051</v>
      </c>
      <c r="B965" t="s">
        <v>8052</v>
      </c>
      <c r="C965" t="s">
        <v>5122</v>
      </c>
      <c r="E965">
        <v>657</v>
      </c>
      <c r="F965">
        <v>999</v>
      </c>
      <c r="G965" s="1">
        <v>0.34</v>
      </c>
      <c r="H965">
        <v>4.3</v>
      </c>
      <c r="I965" s="4">
        <v>13944</v>
      </c>
      <c r="J965" t="s">
        <v>8053</v>
      </c>
      <c r="K965" t="s">
        <v>8054</v>
      </c>
      <c r="L965" t="s">
        <v>8055</v>
      </c>
      <c r="M965" t="s">
        <v>8056</v>
      </c>
      <c r="N965" t="s">
        <v>8057</v>
      </c>
      <c r="O965" t="s">
        <v>8058</v>
      </c>
      <c r="P965" t="s">
        <v>8059</v>
      </c>
      <c r="Q965" t="s">
        <v>8060</v>
      </c>
    </row>
    <row r="966" spans="1:17">
      <c r="A966" t="s">
        <v>8061</v>
      </c>
      <c r="B966" t="s">
        <v>8062</v>
      </c>
      <c r="C966" t="s">
        <v>5336</v>
      </c>
      <c r="E966" s="2">
        <v>1995</v>
      </c>
      <c r="F966" s="2">
        <v>2895</v>
      </c>
      <c r="G966" s="1">
        <v>0.31</v>
      </c>
      <c r="H966">
        <v>4.5999999999999996</v>
      </c>
      <c r="I966" s="4">
        <v>10760</v>
      </c>
      <c r="J966" t="s">
        <v>8063</v>
      </c>
      <c r="K966" t="s">
        <v>8064</v>
      </c>
      <c r="L966" t="s">
        <v>8065</v>
      </c>
      <c r="M966" t="s">
        <v>8066</v>
      </c>
      <c r="N966" t="s">
        <v>8067</v>
      </c>
      <c r="O966" t="s">
        <v>8068</v>
      </c>
      <c r="P966" t="s">
        <v>8069</v>
      </c>
      <c r="Q966" t="s">
        <v>8070</v>
      </c>
    </row>
    <row r="967" spans="1:17">
      <c r="A967" t="s">
        <v>8071</v>
      </c>
      <c r="B967" t="s">
        <v>8072</v>
      </c>
      <c r="C967" t="s">
        <v>5531</v>
      </c>
      <c r="E967" s="2">
        <v>1500</v>
      </c>
      <c r="F967" s="2">
        <v>1500</v>
      </c>
      <c r="G967" s="1">
        <v>0</v>
      </c>
      <c r="H967">
        <v>4.4000000000000004</v>
      </c>
      <c r="I967" s="4">
        <v>25996</v>
      </c>
      <c r="J967" t="s">
        <v>8073</v>
      </c>
      <c r="K967" t="s">
        <v>8074</v>
      </c>
      <c r="L967" t="s">
        <v>8075</v>
      </c>
      <c r="M967" t="s">
        <v>8076</v>
      </c>
      <c r="N967" t="s">
        <v>8077</v>
      </c>
      <c r="O967" t="s">
        <v>8078</v>
      </c>
      <c r="P967" t="s">
        <v>8079</v>
      </c>
      <c r="Q967" t="s">
        <v>8080</v>
      </c>
    </row>
    <row r="968" spans="1:17">
      <c r="A968" t="s">
        <v>8081</v>
      </c>
      <c r="B968" t="s">
        <v>8082</v>
      </c>
      <c r="C968" t="s">
        <v>5006</v>
      </c>
      <c r="E968" s="2">
        <v>2640</v>
      </c>
      <c r="F968" s="2">
        <v>3195</v>
      </c>
      <c r="G968" s="1">
        <v>0.17</v>
      </c>
      <c r="H968">
        <v>4.5</v>
      </c>
      <c r="I968" s="4">
        <v>16146</v>
      </c>
      <c r="J968" t="s">
        <v>8083</v>
      </c>
      <c r="K968" t="s">
        <v>8084</v>
      </c>
      <c r="L968" t="s">
        <v>8085</v>
      </c>
      <c r="M968" t="s">
        <v>8086</v>
      </c>
      <c r="N968" t="s">
        <v>8087</v>
      </c>
      <c r="O968" t="s">
        <v>8088</v>
      </c>
      <c r="P968" t="s">
        <v>8089</v>
      </c>
      <c r="Q968" t="s">
        <v>8090</v>
      </c>
    </row>
    <row r="969" spans="1:17">
      <c r="A969" t="s">
        <v>8091</v>
      </c>
      <c r="B969" t="s">
        <v>8092</v>
      </c>
      <c r="C969" t="s">
        <v>7286</v>
      </c>
      <c r="E969" s="2">
        <v>5299</v>
      </c>
      <c r="F969" s="2">
        <v>6355</v>
      </c>
      <c r="G969" s="1">
        <v>0.17</v>
      </c>
      <c r="H969">
        <v>3.9</v>
      </c>
      <c r="I969" s="4">
        <v>8280</v>
      </c>
      <c r="J969" t="s">
        <v>8093</v>
      </c>
      <c r="K969" t="s">
        <v>8094</v>
      </c>
      <c r="L969" t="s">
        <v>8095</v>
      </c>
      <c r="M969" t="s">
        <v>8096</v>
      </c>
      <c r="N969" t="s">
        <v>8097</v>
      </c>
      <c r="O969" t="s">
        <v>8098</v>
      </c>
      <c r="P969" t="s">
        <v>8099</v>
      </c>
      <c r="Q969" t="s">
        <v>8100</v>
      </c>
    </row>
    <row r="970" spans="1:17">
      <c r="A970" t="s">
        <v>621</v>
      </c>
      <c r="B970" t="s">
        <v>622</v>
      </c>
      <c r="C970" t="s">
        <v>18</v>
      </c>
      <c r="E970">
        <v>263</v>
      </c>
      <c r="F970">
        <v>699</v>
      </c>
      <c r="G970" s="1">
        <v>0.62</v>
      </c>
      <c r="H970">
        <v>4.0999999999999996</v>
      </c>
      <c r="I970" s="4">
        <v>450</v>
      </c>
      <c r="J970" t="s">
        <v>623</v>
      </c>
      <c r="K970" t="s">
        <v>624</v>
      </c>
      <c r="L970" t="s">
        <v>625</v>
      </c>
      <c r="M970" t="s">
        <v>626</v>
      </c>
      <c r="N970" t="s">
        <v>627</v>
      </c>
      <c r="O970" t="s">
        <v>628</v>
      </c>
      <c r="P970" t="s">
        <v>629</v>
      </c>
      <c r="Q970" t="s">
        <v>8101</v>
      </c>
    </row>
    <row r="971" spans="1:17">
      <c r="A971" t="s">
        <v>8102</v>
      </c>
      <c r="B971" t="s">
        <v>8103</v>
      </c>
      <c r="C971" t="s">
        <v>7796</v>
      </c>
      <c r="E971" s="2">
        <v>1990</v>
      </c>
      <c r="F971" s="2">
        <v>2999</v>
      </c>
      <c r="G971" s="1">
        <v>0.34</v>
      </c>
      <c r="H971">
        <v>4.3</v>
      </c>
      <c r="I971" s="4">
        <v>14237</v>
      </c>
      <c r="J971" t="s">
        <v>8104</v>
      </c>
      <c r="K971" t="s">
        <v>8105</v>
      </c>
      <c r="L971" t="s">
        <v>8106</v>
      </c>
      <c r="M971" t="s">
        <v>8107</v>
      </c>
      <c r="N971" t="s">
        <v>8108</v>
      </c>
      <c r="O971" t="s">
        <v>13063</v>
      </c>
      <c r="P971" t="s">
        <v>8109</v>
      </c>
      <c r="Q971" t="s">
        <v>8110</v>
      </c>
    </row>
    <row r="972" spans="1:17">
      <c r="A972" t="s">
        <v>8111</v>
      </c>
      <c r="B972" t="s">
        <v>8112</v>
      </c>
      <c r="C972" t="s">
        <v>8113</v>
      </c>
      <c r="E972" s="2">
        <v>1289</v>
      </c>
      <c r="F972" s="2">
        <v>1499</v>
      </c>
      <c r="G972" s="1">
        <v>0.14000000000000001</v>
      </c>
      <c r="H972">
        <v>4.5</v>
      </c>
      <c r="I972" s="4">
        <v>20668</v>
      </c>
      <c r="J972" t="s">
        <v>8114</v>
      </c>
      <c r="K972" t="s">
        <v>8115</v>
      </c>
      <c r="L972" t="s">
        <v>8116</v>
      </c>
      <c r="M972" t="s">
        <v>8117</v>
      </c>
      <c r="N972" t="s">
        <v>8118</v>
      </c>
      <c r="O972" t="s">
        <v>8119</v>
      </c>
      <c r="P972" t="s">
        <v>8120</v>
      </c>
      <c r="Q972" t="s">
        <v>8121</v>
      </c>
    </row>
    <row r="973" spans="1:17">
      <c r="A973" t="s">
        <v>8122</v>
      </c>
      <c r="B973" t="s">
        <v>8123</v>
      </c>
      <c r="C973" t="s">
        <v>6273</v>
      </c>
      <c r="E973">
        <v>165</v>
      </c>
      <c r="F973">
        <v>165</v>
      </c>
      <c r="G973" s="1">
        <v>0</v>
      </c>
      <c r="H973">
        <v>4.5</v>
      </c>
      <c r="I973" s="4">
        <v>1674</v>
      </c>
      <c r="J973" t="s">
        <v>8124</v>
      </c>
      <c r="K973" t="s">
        <v>8125</v>
      </c>
      <c r="L973" t="s">
        <v>8126</v>
      </c>
      <c r="M973" t="s">
        <v>8127</v>
      </c>
      <c r="N973" t="s">
        <v>8128</v>
      </c>
      <c r="O973" t="s">
        <v>8129</v>
      </c>
      <c r="P973" t="s">
        <v>8130</v>
      </c>
      <c r="Q973" t="s">
        <v>8131</v>
      </c>
    </row>
    <row r="974" spans="1:17">
      <c r="A974" t="s">
        <v>8132</v>
      </c>
      <c r="B974" t="s">
        <v>8133</v>
      </c>
      <c r="C974" t="s">
        <v>6908</v>
      </c>
      <c r="E974" s="2">
        <v>1699</v>
      </c>
      <c r="F974" s="2">
        <v>3499</v>
      </c>
      <c r="G974" s="1">
        <v>0.51</v>
      </c>
      <c r="H974">
        <v>3.6</v>
      </c>
      <c r="I974" s="4">
        <v>7689</v>
      </c>
      <c r="J974" t="s">
        <v>8134</v>
      </c>
      <c r="K974" t="s">
        <v>8135</v>
      </c>
      <c r="L974" t="s">
        <v>8136</v>
      </c>
      <c r="M974" t="s">
        <v>8137</v>
      </c>
      <c r="N974" t="s">
        <v>8138</v>
      </c>
      <c r="O974" t="s">
        <v>8139</v>
      </c>
      <c r="P974" t="s">
        <v>8140</v>
      </c>
      <c r="Q974" t="s">
        <v>8141</v>
      </c>
    </row>
    <row r="975" spans="1:17">
      <c r="A975" t="s">
        <v>8142</v>
      </c>
      <c r="B975" t="s">
        <v>8143</v>
      </c>
      <c r="C975" t="s">
        <v>5904</v>
      </c>
      <c r="E975" s="2">
        <v>2299</v>
      </c>
      <c r="F975" s="2">
        <v>7500</v>
      </c>
      <c r="G975" s="1">
        <v>0.69</v>
      </c>
      <c r="H975">
        <v>4.0999999999999996</v>
      </c>
      <c r="I975" s="4">
        <v>5554</v>
      </c>
      <c r="J975" t="s">
        <v>8144</v>
      </c>
      <c r="K975" t="s">
        <v>8145</v>
      </c>
      <c r="L975" t="s">
        <v>8146</v>
      </c>
      <c r="M975" t="s">
        <v>8147</v>
      </c>
      <c r="N975" t="s">
        <v>8148</v>
      </c>
      <c r="O975" t="s">
        <v>8149</v>
      </c>
      <c r="P975" t="s">
        <v>8150</v>
      </c>
      <c r="Q975" t="s">
        <v>8151</v>
      </c>
    </row>
    <row r="976" spans="1:17">
      <c r="A976" t="s">
        <v>652</v>
      </c>
      <c r="B976" t="s">
        <v>653</v>
      </c>
      <c r="C976" t="s">
        <v>18</v>
      </c>
      <c r="E976">
        <v>219</v>
      </c>
      <c r="F976">
        <v>700</v>
      </c>
      <c r="G976" s="1">
        <v>0.69</v>
      </c>
      <c r="H976">
        <v>4.3</v>
      </c>
      <c r="I976" s="4">
        <v>20053</v>
      </c>
      <c r="J976" t="s">
        <v>654</v>
      </c>
      <c r="K976" t="s">
        <v>655</v>
      </c>
      <c r="L976" t="s">
        <v>656</v>
      </c>
      <c r="M976" t="s">
        <v>657</v>
      </c>
      <c r="N976" t="s">
        <v>658</v>
      </c>
      <c r="O976" t="s">
        <v>659</v>
      </c>
      <c r="P976" t="s">
        <v>660</v>
      </c>
      <c r="Q976" t="s">
        <v>8152</v>
      </c>
    </row>
    <row r="977" spans="1:17">
      <c r="A977" t="s">
        <v>8153</v>
      </c>
      <c r="B977" t="s">
        <v>8154</v>
      </c>
      <c r="C977" t="s">
        <v>5829</v>
      </c>
      <c r="E977">
        <v>39</v>
      </c>
      <c r="F977">
        <v>39</v>
      </c>
      <c r="G977" s="1">
        <v>0</v>
      </c>
      <c r="H977">
        <v>3.8</v>
      </c>
      <c r="I977" s="4">
        <v>3344</v>
      </c>
      <c r="J977" t="s">
        <v>8155</v>
      </c>
      <c r="K977" t="s">
        <v>8156</v>
      </c>
      <c r="L977" t="s">
        <v>8157</v>
      </c>
      <c r="M977" t="s">
        <v>8158</v>
      </c>
      <c r="N977" t="s">
        <v>8159</v>
      </c>
      <c r="O977" t="s">
        <v>8160</v>
      </c>
      <c r="P977" t="s">
        <v>8161</v>
      </c>
      <c r="Q977" t="s">
        <v>8162</v>
      </c>
    </row>
    <row r="978" spans="1:17">
      <c r="A978" t="s">
        <v>8163</v>
      </c>
      <c r="B978" t="s">
        <v>8164</v>
      </c>
      <c r="C978" t="s">
        <v>8165</v>
      </c>
      <c r="E978" s="2">
        <v>26999</v>
      </c>
      <c r="F978" s="2">
        <v>37999</v>
      </c>
      <c r="G978" s="1">
        <v>0.28999999999999998</v>
      </c>
      <c r="H978">
        <v>4.5999999999999996</v>
      </c>
      <c r="I978" s="4">
        <v>2886</v>
      </c>
      <c r="J978" t="s">
        <v>8166</v>
      </c>
      <c r="K978" t="s">
        <v>8167</v>
      </c>
      <c r="L978" t="s">
        <v>8168</v>
      </c>
      <c r="M978" t="s">
        <v>8169</v>
      </c>
      <c r="N978" t="s">
        <v>8170</v>
      </c>
      <c r="O978" t="s">
        <v>8171</v>
      </c>
      <c r="P978" t="s">
        <v>8172</v>
      </c>
      <c r="Q978" t="s">
        <v>8173</v>
      </c>
    </row>
    <row r="979" spans="1:17">
      <c r="A979" t="s">
        <v>8174</v>
      </c>
      <c r="B979" t="s">
        <v>8175</v>
      </c>
      <c r="C979" t="s">
        <v>3066</v>
      </c>
      <c r="E979" s="2">
        <v>1490</v>
      </c>
      <c r="F979" s="2">
        <v>1990</v>
      </c>
      <c r="G979" s="1">
        <v>0.25</v>
      </c>
      <c r="H979">
        <v>4.0999999999999996</v>
      </c>
      <c r="I979" s="4">
        <v>98250</v>
      </c>
      <c r="J979" t="s">
        <v>8176</v>
      </c>
      <c r="K979" t="s">
        <v>8177</v>
      </c>
      <c r="L979" t="s">
        <v>8178</v>
      </c>
      <c r="M979" t="s">
        <v>8179</v>
      </c>
      <c r="N979" t="s">
        <v>8180</v>
      </c>
      <c r="O979" t="s">
        <v>8181</v>
      </c>
      <c r="P979" t="s">
        <v>8182</v>
      </c>
      <c r="Q979" t="s">
        <v>8183</v>
      </c>
    </row>
    <row r="980" spans="1:17">
      <c r="A980" t="s">
        <v>8184</v>
      </c>
      <c r="B980" t="s">
        <v>8185</v>
      </c>
      <c r="C980" t="s">
        <v>4876</v>
      </c>
      <c r="E980">
        <v>398</v>
      </c>
      <c r="F980" s="2">
        <v>1949</v>
      </c>
      <c r="G980" s="1">
        <v>0.8</v>
      </c>
      <c r="H980">
        <v>4</v>
      </c>
      <c r="I980" s="4">
        <v>75</v>
      </c>
      <c r="J980" t="s">
        <v>8186</v>
      </c>
      <c r="K980" t="s">
        <v>8187</v>
      </c>
      <c r="L980" t="s">
        <v>8188</v>
      </c>
      <c r="M980" t="s">
        <v>8189</v>
      </c>
      <c r="N980" t="s">
        <v>8190</v>
      </c>
      <c r="O980" t="s">
        <v>8191</v>
      </c>
      <c r="P980" t="s">
        <v>8192</v>
      </c>
      <c r="Q980" t="s">
        <v>8193</v>
      </c>
    </row>
    <row r="981" spans="1:17">
      <c r="A981" t="s">
        <v>662</v>
      </c>
      <c r="B981" t="s">
        <v>663</v>
      </c>
      <c r="C981" t="s">
        <v>18</v>
      </c>
      <c r="E981">
        <v>349</v>
      </c>
      <c r="F981">
        <v>899</v>
      </c>
      <c r="G981" s="1">
        <v>0.61</v>
      </c>
      <c r="H981">
        <v>4.5</v>
      </c>
      <c r="I981" s="4">
        <v>149</v>
      </c>
      <c r="J981" t="s">
        <v>664</v>
      </c>
      <c r="K981" t="s">
        <v>665</v>
      </c>
      <c r="L981" t="s">
        <v>666</v>
      </c>
      <c r="M981" t="s">
        <v>667</v>
      </c>
      <c r="N981" t="s">
        <v>668</v>
      </c>
      <c r="O981" t="s">
        <v>8194</v>
      </c>
      <c r="P981" t="s">
        <v>8195</v>
      </c>
      <c r="Q981" t="s">
        <v>8196</v>
      </c>
    </row>
    <row r="982" spans="1:17">
      <c r="A982" t="s">
        <v>8197</v>
      </c>
      <c r="B982" t="s">
        <v>8198</v>
      </c>
      <c r="C982" t="s">
        <v>6908</v>
      </c>
      <c r="E982">
        <v>770</v>
      </c>
      <c r="F982" s="2">
        <v>1547</v>
      </c>
      <c r="G982" s="1">
        <v>0.5</v>
      </c>
      <c r="H982">
        <v>4.3</v>
      </c>
      <c r="I982" s="4">
        <v>2585</v>
      </c>
      <c r="J982" t="s">
        <v>8199</v>
      </c>
      <c r="K982" t="s">
        <v>8200</v>
      </c>
      <c r="L982" t="s">
        <v>8201</v>
      </c>
      <c r="M982" t="s">
        <v>8202</v>
      </c>
      <c r="N982" t="s">
        <v>8203</v>
      </c>
      <c r="O982" t="s">
        <v>8204</v>
      </c>
      <c r="P982" t="s">
        <v>8205</v>
      </c>
      <c r="Q982" t="s">
        <v>8206</v>
      </c>
    </row>
    <row r="983" spans="1:17">
      <c r="A983" t="s">
        <v>8207</v>
      </c>
      <c r="B983" t="s">
        <v>8208</v>
      </c>
      <c r="C983" t="s">
        <v>3495</v>
      </c>
      <c r="E983">
        <v>279</v>
      </c>
      <c r="F983" s="2">
        <v>1299</v>
      </c>
      <c r="G983" s="1">
        <v>0.79</v>
      </c>
      <c r="H983">
        <v>4</v>
      </c>
      <c r="I983" s="4">
        <v>5072</v>
      </c>
      <c r="J983" t="s">
        <v>8209</v>
      </c>
      <c r="K983" t="s">
        <v>8210</v>
      </c>
      <c r="L983" t="s">
        <v>8211</v>
      </c>
      <c r="M983" t="s">
        <v>8212</v>
      </c>
      <c r="N983" t="s">
        <v>8213</v>
      </c>
      <c r="O983" t="s">
        <v>8214</v>
      </c>
      <c r="P983" t="s">
        <v>8215</v>
      </c>
      <c r="Q983" t="s">
        <v>8216</v>
      </c>
    </row>
    <row r="984" spans="1:17">
      <c r="A984" t="s">
        <v>8217</v>
      </c>
      <c r="B984" t="s">
        <v>8218</v>
      </c>
      <c r="C984" t="s">
        <v>8219</v>
      </c>
      <c r="E984">
        <v>249</v>
      </c>
      <c r="F984">
        <v>599</v>
      </c>
      <c r="G984" s="1">
        <v>0.57999999999999996</v>
      </c>
      <c r="H984">
        <v>4.5</v>
      </c>
      <c r="I984" s="4">
        <v>5985</v>
      </c>
      <c r="J984" t="s">
        <v>8220</v>
      </c>
      <c r="K984" t="s">
        <v>8221</v>
      </c>
      <c r="L984" t="s">
        <v>8222</v>
      </c>
      <c r="M984" t="s">
        <v>8223</v>
      </c>
      <c r="N984" t="s">
        <v>8224</v>
      </c>
      <c r="O984" t="s">
        <v>8225</v>
      </c>
      <c r="P984" t="s">
        <v>8226</v>
      </c>
      <c r="Q984" t="s">
        <v>8227</v>
      </c>
    </row>
    <row r="985" spans="1:17">
      <c r="A985" t="s">
        <v>687</v>
      </c>
      <c r="B985" t="s">
        <v>688</v>
      </c>
      <c r="C985" t="s">
        <v>18</v>
      </c>
      <c r="E985">
        <v>115</v>
      </c>
      <c r="F985">
        <v>499</v>
      </c>
      <c r="G985" s="1">
        <v>0.77</v>
      </c>
      <c r="H985">
        <v>4</v>
      </c>
      <c r="I985" s="4">
        <v>7732</v>
      </c>
      <c r="J985" t="s">
        <v>689</v>
      </c>
      <c r="K985" t="s">
        <v>690</v>
      </c>
      <c r="L985" t="s">
        <v>691</v>
      </c>
      <c r="M985" t="s">
        <v>692</v>
      </c>
      <c r="N985" t="s">
        <v>693</v>
      </c>
      <c r="O985" t="s">
        <v>694</v>
      </c>
      <c r="P985" t="s">
        <v>695</v>
      </c>
      <c r="Q985" t="s">
        <v>8228</v>
      </c>
    </row>
    <row r="986" spans="1:17">
      <c r="A986" t="s">
        <v>8229</v>
      </c>
      <c r="B986" t="s">
        <v>8230</v>
      </c>
      <c r="C986" t="s">
        <v>8231</v>
      </c>
      <c r="E986">
        <v>230</v>
      </c>
      <c r="F986">
        <v>230</v>
      </c>
      <c r="G986" s="1">
        <v>0</v>
      </c>
      <c r="H986">
        <v>4.5</v>
      </c>
      <c r="I986" s="4">
        <v>9427</v>
      </c>
      <c r="J986" t="s">
        <v>8232</v>
      </c>
      <c r="K986" t="s">
        <v>8233</v>
      </c>
      <c r="L986" t="s">
        <v>8234</v>
      </c>
      <c r="M986" t="s">
        <v>8235</v>
      </c>
      <c r="N986" t="s">
        <v>8236</v>
      </c>
      <c r="O986" t="s">
        <v>8237</v>
      </c>
      <c r="P986" t="s">
        <v>8238</v>
      </c>
      <c r="Q986" t="s">
        <v>8239</v>
      </c>
    </row>
    <row r="987" spans="1:17">
      <c r="A987" t="s">
        <v>697</v>
      </c>
      <c r="B987" t="s">
        <v>698</v>
      </c>
      <c r="C987" t="s">
        <v>18</v>
      </c>
      <c r="E987">
        <v>399</v>
      </c>
      <c r="F987">
        <v>999</v>
      </c>
      <c r="G987" s="1">
        <v>0.6</v>
      </c>
      <c r="H987">
        <v>4.0999999999999996</v>
      </c>
      <c r="I987" s="4">
        <v>1780</v>
      </c>
      <c r="J987" t="s">
        <v>699</v>
      </c>
      <c r="K987" t="s">
        <v>700</v>
      </c>
      <c r="L987" t="s">
        <v>701</v>
      </c>
      <c r="M987" t="s">
        <v>702</v>
      </c>
      <c r="N987" t="s">
        <v>703</v>
      </c>
      <c r="O987" t="s">
        <v>704</v>
      </c>
      <c r="P987" t="s">
        <v>705</v>
      </c>
      <c r="Q987" t="s">
        <v>8240</v>
      </c>
    </row>
    <row r="988" spans="1:17">
      <c r="A988" t="s">
        <v>8241</v>
      </c>
      <c r="B988" t="s">
        <v>8242</v>
      </c>
      <c r="C988" t="s">
        <v>5336</v>
      </c>
      <c r="E988">
        <v>599</v>
      </c>
      <c r="F988">
        <v>700</v>
      </c>
      <c r="G988" s="1">
        <v>0.14000000000000001</v>
      </c>
      <c r="H988">
        <v>4.3</v>
      </c>
      <c r="I988" s="4">
        <v>2301</v>
      </c>
      <c r="J988" t="s">
        <v>8243</v>
      </c>
      <c r="K988" t="s">
        <v>8244</v>
      </c>
      <c r="L988" t="s">
        <v>8245</v>
      </c>
      <c r="M988" t="s">
        <v>8246</v>
      </c>
      <c r="N988" t="s">
        <v>8247</v>
      </c>
      <c r="O988" t="s">
        <v>8248</v>
      </c>
      <c r="P988" t="s">
        <v>8249</v>
      </c>
      <c r="Q988" t="s">
        <v>8250</v>
      </c>
    </row>
    <row r="989" spans="1:17">
      <c r="A989" t="s">
        <v>8251</v>
      </c>
      <c r="B989" t="s">
        <v>8252</v>
      </c>
      <c r="C989" t="s">
        <v>8253</v>
      </c>
      <c r="E989">
        <v>598</v>
      </c>
      <c r="F989" s="2">
        <v>1150</v>
      </c>
      <c r="G989" s="1">
        <v>0.48</v>
      </c>
      <c r="H989">
        <v>4.0999999999999996</v>
      </c>
      <c r="I989" s="4">
        <v>2535</v>
      </c>
      <c r="J989" t="s">
        <v>8254</v>
      </c>
      <c r="K989" t="s">
        <v>8255</v>
      </c>
      <c r="L989" t="s">
        <v>8256</v>
      </c>
      <c r="M989" t="s">
        <v>8257</v>
      </c>
      <c r="N989" t="s">
        <v>8258</v>
      </c>
      <c r="O989" t="s">
        <v>8259</v>
      </c>
      <c r="P989" t="s">
        <v>8260</v>
      </c>
      <c r="Q989" t="s">
        <v>8261</v>
      </c>
    </row>
    <row r="990" spans="1:17">
      <c r="A990" t="s">
        <v>8262</v>
      </c>
      <c r="B990" t="s">
        <v>8263</v>
      </c>
      <c r="C990" t="s">
        <v>5996</v>
      </c>
      <c r="E990">
        <v>399</v>
      </c>
      <c r="F990" s="2">
        <v>1499</v>
      </c>
      <c r="G990" s="1">
        <v>0.73</v>
      </c>
      <c r="H990">
        <v>4</v>
      </c>
      <c r="I990" s="4">
        <v>691</v>
      </c>
      <c r="J990" t="s">
        <v>8264</v>
      </c>
      <c r="K990" t="s">
        <v>8265</v>
      </c>
      <c r="L990" t="s">
        <v>8266</v>
      </c>
      <c r="M990" t="s">
        <v>8267</v>
      </c>
      <c r="N990" t="s">
        <v>8268</v>
      </c>
      <c r="O990" t="s">
        <v>8269</v>
      </c>
      <c r="P990" t="s">
        <v>8270</v>
      </c>
      <c r="Q990" t="s">
        <v>8271</v>
      </c>
    </row>
    <row r="991" spans="1:17">
      <c r="A991" t="s">
        <v>8272</v>
      </c>
      <c r="B991" t="s">
        <v>8273</v>
      </c>
      <c r="C991" t="s">
        <v>4876</v>
      </c>
      <c r="E991">
        <v>499</v>
      </c>
      <c r="F991" s="2">
        <v>1299</v>
      </c>
      <c r="G991" s="1">
        <v>0.62</v>
      </c>
      <c r="H991">
        <v>4.0999999999999996</v>
      </c>
      <c r="I991" s="4">
        <v>2740</v>
      </c>
      <c r="J991" t="s">
        <v>8274</v>
      </c>
      <c r="K991" t="s">
        <v>8275</v>
      </c>
      <c r="L991" t="s">
        <v>8276</v>
      </c>
      <c r="M991" t="s">
        <v>8277</v>
      </c>
      <c r="N991" t="s">
        <v>8278</v>
      </c>
      <c r="O991" t="s">
        <v>8279</v>
      </c>
      <c r="P991" t="s">
        <v>8280</v>
      </c>
      <c r="Q991" t="s">
        <v>8281</v>
      </c>
    </row>
    <row r="992" spans="1:17">
      <c r="A992" t="s">
        <v>707</v>
      </c>
      <c r="B992" t="s">
        <v>708</v>
      </c>
      <c r="C992" t="s">
        <v>18</v>
      </c>
      <c r="E992">
        <v>199</v>
      </c>
      <c r="F992">
        <v>499</v>
      </c>
      <c r="G992" s="1">
        <v>0.6</v>
      </c>
      <c r="H992">
        <v>4.0999999999999996</v>
      </c>
      <c r="I992" s="4">
        <v>602</v>
      </c>
      <c r="J992" t="s">
        <v>709</v>
      </c>
      <c r="K992" t="s">
        <v>710</v>
      </c>
      <c r="L992" t="s">
        <v>711</v>
      </c>
      <c r="M992" t="s">
        <v>712</v>
      </c>
      <c r="N992" t="s">
        <v>713</v>
      </c>
      <c r="O992" t="s">
        <v>714</v>
      </c>
      <c r="P992" t="s">
        <v>8282</v>
      </c>
      <c r="Q992" t="s">
        <v>8283</v>
      </c>
    </row>
    <row r="993" spans="1:17">
      <c r="A993" t="s">
        <v>8284</v>
      </c>
      <c r="B993" t="s">
        <v>8285</v>
      </c>
      <c r="C993" t="s">
        <v>4845</v>
      </c>
      <c r="E993">
        <v>579</v>
      </c>
      <c r="F993" s="2">
        <v>1090</v>
      </c>
      <c r="G993" s="1">
        <v>0.47</v>
      </c>
      <c r="H993">
        <v>4.4000000000000004</v>
      </c>
      <c r="I993" s="4">
        <v>3482</v>
      </c>
      <c r="J993" t="s">
        <v>8286</v>
      </c>
      <c r="K993" t="s">
        <v>8287</v>
      </c>
      <c r="L993" t="s">
        <v>8288</v>
      </c>
      <c r="M993" t="s">
        <v>8289</v>
      </c>
      <c r="N993" t="s">
        <v>8290</v>
      </c>
      <c r="O993" t="s">
        <v>8291</v>
      </c>
      <c r="P993" t="s">
        <v>8292</v>
      </c>
      <c r="Q993" t="s">
        <v>8293</v>
      </c>
    </row>
    <row r="994" spans="1:17">
      <c r="A994" t="s">
        <v>717</v>
      </c>
      <c r="B994" t="s">
        <v>718</v>
      </c>
      <c r="C994" t="s">
        <v>18</v>
      </c>
      <c r="E994">
        <v>179</v>
      </c>
      <c r="F994">
        <v>399</v>
      </c>
      <c r="G994" s="1">
        <v>0.55000000000000004</v>
      </c>
      <c r="H994">
        <v>4</v>
      </c>
      <c r="I994" s="4">
        <v>1423</v>
      </c>
      <c r="J994" t="s">
        <v>719</v>
      </c>
      <c r="K994" t="s">
        <v>720</v>
      </c>
      <c r="L994" t="s">
        <v>721</v>
      </c>
      <c r="M994" t="s">
        <v>722</v>
      </c>
      <c r="N994" t="s">
        <v>723</v>
      </c>
      <c r="O994" t="s">
        <v>13029</v>
      </c>
      <c r="P994" t="s">
        <v>8294</v>
      </c>
      <c r="Q994" t="s">
        <v>8295</v>
      </c>
    </row>
    <row r="995" spans="1:17">
      <c r="A995" t="s">
        <v>8296</v>
      </c>
      <c r="B995" t="s">
        <v>8297</v>
      </c>
      <c r="C995" t="s">
        <v>8298</v>
      </c>
      <c r="E995">
        <v>90</v>
      </c>
      <c r="F995">
        <v>100</v>
      </c>
      <c r="G995" s="1">
        <v>0.1</v>
      </c>
      <c r="H995">
        <v>4.0999999999999996</v>
      </c>
      <c r="I995" s="4">
        <v>6199</v>
      </c>
      <c r="J995" t="s">
        <v>8299</v>
      </c>
      <c r="K995" t="s">
        <v>8300</v>
      </c>
      <c r="L995" t="s">
        <v>8301</v>
      </c>
      <c r="M995" t="s">
        <v>8302</v>
      </c>
      <c r="N995" t="s">
        <v>8303</v>
      </c>
      <c r="O995" t="s">
        <v>8304</v>
      </c>
      <c r="P995" t="s">
        <v>8305</v>
      </c>
      <c r="Q995" t="s">
        <v>8306</v>
      </c>
    </row>
    <row r="996" spans="1:17">
      <c r="A996" t="s">
        <v>8307</v>
      </c>
      <c r="B996" t="s">
        <v>8308</v>
      </c>
      <c r="C996" t="s">
        <v>4876</v>
      </c>
      <c r="E996">
        <v>899</v>
      </c>
      <c r="F996" s="2">
        <v>1999</v>
      </c>
      <c r="G996" s="1">
        <v>0.55000000000000004</v>
      </c>
      <c r="H996">
        <v>4.4000000000000004</v>
      </c>
      <c r="I996" s="4">
        <v>1667</v>
      </c>
      <c r="J996" t="s">
        <v>8309</v>
      </c>
      <c r="K996" t="s">
        <v>8310</v>
      </c>
      <c r="L996" t="s">
        <v>8311</v>
      </c>
      <c r="M996" t="s">
        <v>8312</v>
      </c>
      <c r="N996" t="s">
        <v>8313</v>
      </c>
      <c r="O996" t="s">
        <v>8314</v>
      </c>
      <c r="P996" t="s">
        <v>8315</v>
      </c>
      <c r="Q996" t="s">
        <v>8316</v>
      </c>
    </row>
    <row r="997" spans="1:17">
      <c r="A997" t="s">
        <v>8317</v>
      </c>
      <c r="B997" t="s">
        <v>8318</v>
      </c>
      <c r="C997" t="s">
        <v>7582</v>
      </c>
      <c r="E997" s="2">
        <v>1149</v>
      </c>
      <c r="F997" s="2">
        <v>1800</v>
      </c>
      <c r="G997" s="1">
        <v>0.36</v>
      </c>
      <c r="H997">
        <v>4.3</v>
      </c>
      <c r="I997" s="4">
        <v>4723</v>
      </c>
      <c r="J997" t="s">
        <v>8319</v>
      </c>
      <c r="K997" t="s">
        <v>8320</v>
      </c>
      <c r="L997" t="s">
        <v>8321</v>
      </c>
      <c r="M997" t="s">
        <v>8322</v>
      </c>
      <c r="N997" t="s">
        <v>8323</v>
      </c>
      <c r="O997" t="s">
        <v>8324</v>
      </c>
      <c r="P997" t="s">
        <v>8325</v>
      </c>
      <c r="Q997" t="s">
        <v>8326</v>
      </c>
    </row>
    <row r="998" spans="1:17">
      <c r="A998" t="s">
        <v>8327</v>
      </c>
      <c r="B998" t="s">
        <v>8328</v>
      </c>
      <c r="C998" t="s">
        <v>6200</v>
      </c>
      <c r="E998">
        <v>249</v>
      </c>
      <c r="F998">
        <v>499</v>
      </c>
      <c r="G998" s="1">
        <v>0.5</v>
      </c>
      <c r="H998">
        <v>4.2</v>
      </c>
      <c r="I998" s="4">
        <v>22860</v>
      </c>
      <c r="J998" t="s">
        <v>8329</v>
      </c>
      <c r="K998" t="s">
        <v>8330</v>
      </c>
      <c r="L998" t="s">
        <v>8331</v>
      </c>
      <c r="M998" t="s">
        <v>8332</v>
      </c>
      <c r="N998" t="s">
        <v>8333</v>
      </c>
      <c r="O998" t="s">
        <v>8334</v>
      </c>
      <c r="P998" t="s">
        <v>8335</v>
      </c>
      <c r="Q998" t="s">
        <v>8336</v>
      </c>
    </row>
    <row r="999" spans="1:17">
      <c r="A999" t="s">
        <v>8337</v>
      </c>
      <c r="B999" t="s">
        <v>8338</v>
      </c>
      <c r="C999" t="s">
        <v>5829</v>
      </c>
      <c r="E999">
        <v>39</v>
      </c>
      <c r="F999">
        <v>39</v>
      </c>
      <c r="G999" s="1">
        <v>0</v>
      </c>
      <c r="H999">
        <v>3.6</v>
      </c>
      <c r="I999" s="4">
        <v>13572</v>
      </c>
      <c r="J999" t="s">
        <v>8155</v>
      </c>
      <c r="K999" t="s">
        <v>8339</v>
      </c>
      <c r="L999" t="s">
        <v>8340</v>
      </c>
      <c r="M999" t="s">
        <v>8341</v>
      </c>
      <c r="N999" t="s">
        <v>8342</v>
      </c>
      <c r="O999" t="s">
        <v>8343</v>
      </c>
      <c r="P999" t="s">
        <v>8344</v>
      </c>
      <c r="Q999" t="s">
        <v>8345</v>
      </c>
    </row>
    <row r="1000" spans="1:17">
      <c r="A1000" t="s">
        <v>8346</v>
      </c>
      <c r="B1000" t="s">
        <v>8347</v>
      </c>
      <c r="C1000" t="s">
        <v>5223</v>
      </c>
      <c r="E1000" s="2">
        <v>1599</v>
      </c>
      <c r="F1000" s="2">
        <v>3599</v>
      </c>
      <c r="G1000" s="1">
        <v>0.56000000000000005</v>
      </c>
      <c r="H1000">
        <v>4.2</v>
      </c>
      <c r="I1000" s="4">
        <v>16182</v>
      </c>
      <c r="J1000" t="s">
        <v>8348</v>
      </c>
      <c r="K1000" t="s">
        <v>8349</v>
      </c>
      <c r="L1000" t="s">
        <v>8350</v>
      </c>
      <c r="M1000" t="s">
        <v>8351</v>
      </c>
      <c r="N1000" t="s">
        <v>8352</v>
      </c>
      <c r="O1000" t="s">
        <v>8353</v>
      </c>
      <c r="P1000" t="s">
        <v>8354</v>
      </c>
      <c r="Q1000" t="s">
        <v>8355</v>
      </c>
    </row>
    <row r="1001" spans="1:17">
      <c r="A1001" t="s">
        <v>8356</v>
      </c>
      <c r="B1001" t="s">
        <v>8357</v>
      </c>
      <c r="C1001" t="s">
        <v>5515</v>
      </c>
      <c r="E1001" s="2">
        <v>1199</v>
      </c>
      <c r="F1001" s="2">
        <v>3990</v>
      </c>
      <c r="G1001" s="1">
        <v>0.7</v>
      </c>
      <c r="H1001">
        <v>4.2</v>
      </c>
      <c r="I1001" s="4">
        <v>2908</v>
      </c>
      <c r="J1001" t="s">
        <v>8358</v>
      </c>
      <c r="K1001" t="s">
        <v>8359</v>
      </c>
      <c r="L1001" t="s">
        <v>8360</v>
      </c>
      <c r="M1001" t="s">
        <v>8361</v>
      </c>
      <c r="N1001" t="s">
        <v>8362</v>
      </c>
      <c r="O1001" t="s">
        <v>8363</v>
      </c>
      <c r="P1001" t="s">
        <v>8364</v>
      </c>
      <c r="Q1001" t="s">
        <v>8365</v>
      </c>
    </row>
    <row r="1002" spans="1:17">
      <c r="A1002" t="s">
        <v>736</v>
      </c>
      <c r="B1002" t="s">
        <v>737</v>
      </c>
      <c r="C1002" t="s">
        <v>18</v>
      </c>
      <c r="E1002">
        <v>209</v>
      </c>
      <c r="F1002">
        <v>499</v>
      </c>
      <c r="G1002" s="1">
        <v>0.57999999999999996</v>
      </c>
      <c r="H1002">
        <v>3.9</v>
      </c>
      <c r="I1002" s="4">
        <v>536</v>
      </c>
      <c r="J1002" t="s">
        <v>738</v>
      </c>
      <c r="K1002" t="s">
        <v>739</v>
      </c>
      <c r="L1002" t="s">
        <v>740</v>
      </c>
      <c r="M1002" t="s">
        <v>741</v>
      </c>
      <c r="N1002" t="s">
        <v>742</v>
      </c>
      <c r="O1002" t="s">
        <v>743</v>
      </c>
      <c r="P1002" t="s">
        <v>744</v>
      </c>
      <c r="Q1002" t="s">
        <v>8366</v>
      </c>
    </row>
    <row r="1003" spans="1:17">
      <c r="A1003" t="s">
        <v>8367</v>
      </c>
      <c r="B1003" t="s">
        <v>8368</v>
      </c>
      <c r="C1003" t="s">
        <v>4845</v>
      </c>
      <c r="E1003" s="2">
        <v>1099</v>
      </c>
      <c r="F1003" s="2">
        <v>1499</v>
      </c>
      <c r="G1003" s="1">
        <v>0.27</v>
      </c>
      <c r="H1003">
        <v>4.2</v>
      </c>
      <c r="I1003" s="4">
        <v>2375</v>
      </c>
      <c r="J1003" t="s">
        <v>8369</v>
      </c>
      <c r="K1003" t="s">
        <v>8370</v>
      </c>
      <c r="L1003" t="s">
        <v>8371</v>
      </c>
      <c r="M1003" t="s">
        <v>8372</v>
      </c>
      <c r="N1003" t="s">
        <v>8373</v>
      </c>
      <c r="O1003" t="s">
        <v>8374</v>
      </c>
      <c r="P1003" t="s">
        <v>8375</v>
      </c>
      <c r="Q1003" t="s">
        <v>8376</v>
      </c>
    </row>
    <row r="1004" spans="1:17">
      <c r="A1004" t="s">
        <v>8377</v>
      </c>
      <c r="B1004" t="s">
        <v>8378</v>
      </c>
      <c r="C1004" t="s">
        <v>6273</v>
      </c>
      <c r="E1004">
        <v>120</v>
      </c>
      <c r="F1004">
        <v>120</v>
      </c>
      <c r="G1004" s="1">
        <v>0</v>
      </c>
      <c r="H1004">
        <v>4.5</v>
      </c>
      <c r="I1004" s="4">
        <v>4951</v>
      </c>
      <c r="J1004" t="s">
        <v>8379</v>
      </c>
      <c r="K1004" t="s">
        <v>8380</v>
      </c>
      <c r="L1004" t="s">
        <v>8381</v>
      </c>
      <c r="M1004" t="s">
        <v>8382</v>
      </c>
      <c r="N1004" t="s">
        <v>8383</v>
      </c>
      <c r="O1004" t="s">
        <v>8384</v>
      </c>
      <c r="P1004" t="s">
        <v>8385</v>
      </c>
      <c r="Q1004" t="s">
        <v>8386</v>
      </c>
    </row>
    <row r="1005" spans="1:17">
      <c r="A1005" t="s">
        <v>8387</v>
      </c>
      <c r="B1005" t="s">
        <v>8388</v>
      </c>
      <c r="C1005" t="s">
        <v>7582</v>
      </c>
      <c r="E1005" s="2">
        <v>1519</v>
      </c>
      <c r="F1005" s="2">
        <v>3499</v>
      </c>
      <c r="G1005" s="1">
        <v>0.56999999999999995</v>
      </c>
      <c r="H1005">
        <v>4.3</v>
      </c>
      <c r="I1005" s="4">
        <v>408</v>
      </c>
      <c r="J1005" t="s">
        <v>8389</v>
      </c>
      <c r="K1005" t="s">
        <v>8390</v>
      </c>
      <c r="L1005" t="s">
        <v>8391</v>
      </c>
      <c r="M1005" t="s">
        <v>8392</v>
      </c>
      <c r="N1005" t="s">
        <v>8393</v>
      </c>
      <c r="O1005" t="s">
        <v>8394</v>
      </c>
      <c r="P1005" t="s">
        <v>8395</v>
      </c>
      <c r="Q1005" t="s">
        <v>8396</v>
      </c>
    </row>
    <row r="1006" spans="1:17">
      <c r="A1006" t="s">
        <v>8397</v>
      </c>
      <c r="B1006" t="s">
        <v>8398</v>
      </c>
      <c r="C1006" t="s">
        <v>8298</v>
      </c>
      <c r="E1006">
        <v>420</v>
      </c>
      <c r="F1006">
        <v>420</v>
      </c>
      <c r="G1006" s="1">
        <v>0</v>
      </c>
      <c r="H1006">
        <v>4.2</v>
      </c>
      <c r="I1006" s="4">
        <v>1926</v>
      </c>
      <c r="J1006" t="s">
        <v>8399</v>
      </c>
      <c r="K1006" t="s">
        <v>8400</v>
      </c>
      <c r="L1006" t="s">
        <v>8401</v>
      </c>
      <c r="M1006" t="s">
        <v>8402</v>
      </c>
      <c r="N1006" t="s">
        <v>8403</v>
      </c>
      <c r="O1006" t="s">
        <v>8404</v>
      </c>
      <c r="P1006" t="s">
        <v>8405</v>
      </c>
      <c r="Q1006" t="s">
        <v>8406</v>
      </c>
    </row>
    <row r="1007" spans="1:17">
      <c r="A1007" t="s">
        <v>8407</v>
      </c>
      <c r="B1007" t="s">
        <v>8408</v>
      </c>
      <c r="C1007" t="s">
        <v>8409</v>
      </c>
      <c r="E1007">
        <v>225</v>
      </c>
      <c r="F1007">
        <v>225</v>
      </c>
      <c r="G1007" s="1">
        <v>0</v>
      </c>
      <c r="H1007">
        <v>4.0999999999999996</v>
      </c>
      <c r="I1007" s="4">
        <v>4798</v>
      </c>
      <c r="J1007" t="s">
        <v>8410</v>
      </c>
      <c r="K1007" t="s">
        <v>8411</v>
      </c>
      <c r="L1007" t="s">
        <v>8412</v>
      </c>
      <c r="M1007" t="s">
        <v>8413</v>
      </c>
      <c r="N1007" t="s">
        <v>8414</v>
      </c>
      <c r="O1007" t="s">
        <v>8415</v>
      </c>
      <c r="P1007" t="s">
        <v>8416</v>
      </c>
      <c r="Q1007" t="s">
        <v>8417</v>
      </c>
    </row>
    <row r="1008" spans="1:17">
      <c r="A1008" t="s">
        <v>8418</v>
      </c>
      <c r="B1008" t="s">
        <v>8419</v>
      </c>
      <c r="C1008" t="s">
        <v>8420</v>
      </c>
      <c r="E1008">
        <v>199</v>
      </c>
      <c r="F1008">
        <v>799</v>
      </c>
      <c r="G1008" s="1">
        <v>0.75</v>
      </c>
      <c r="H1008">
        <v>4.0999999999999996</v>
      </c>
      <c r="I1008" s="4">
        <v>7333</v>
      </c>
      <c r="J1008" t="s">
        <v>8421</v>
      </c>
      <c r="K1008" t="s">
        <v>8422</v>
      </c>
      <c r="L1008" t="s">
        <v>8423</v>
      </c>
      <c r="M1008" t="s">
        <v>8424</v>
      </c>
      <c r="N1008" t="s">
        <v>8425</v>
      </c>
      <c r="O1008" t="s">
        <v>8426</v>
      </c>
      <c r="P1008" t="s">
        <v>8427</v>
      </c>
      <c r="Q1008" t="s">
        <v>8428</v>
      </c>
    </row>
    <row r="1009" spans="1:17">
      <c r="A1009" t="s">
        <v>4701</v>
      </c>
      <c r="B1009" t="s">
        <v>4702</v>
      </c>
      <c r="C1009" t="s">
        <v>3433</v>
      </c>
      <c r="E1009" s="2">
        <v>1799</v>
      </c>
      <c r="F1009" s="2">
        <v>3999</v>
      </c>
      <c r="G1009" s="1">
        <v>0.55000000000000004</v>
      </c>
      <c r="H1009">
        <v>4.5999999999999996</v>
      </c>
      <c r="I1009" s="4">
        <v>245</v>
      </c>
      <c r="J1009" t="s">
        <v>4703</v>
      </c>
      <c r="K1009" t="s">
        <v>4704</v>
      </c>
      <c r="L1009" t="s">
        <v>4705</v>
      </c>
      <c r="M1009" t="s">
        <v>4706</v>
      </c>
      <c r="N1009" t="s">
        <v>4707</v>
      </c>
      <c r="O1009" t="s">
        <v>4708</v>
      </c>
      <c r="P1009" t="s">
        <v>8429</v>
      </c>
      <c r="Q1009" t="s">
        <v>8430</v>
      </c>
    </row>
    <row r="1010" spans="1:17">
      <c r="A1010" t="s">
        <v>8431</v>
      </c>
      <c r="B1010" t="s">
        <v>8432</v>
      </c>
      <c r="C1010" t="s">
        <v>7703</v>
      </c>
      <c r="E1010" s="2">
        <v>8349</v>
      </c>
      <c r="F1010" s="2">
        <v>9625</v>
      </c>
      <c r="G1010" s="1">
        <v>0.13</v>
      </c>
      <c r="H1010">
        <v>3.8</v>
      </c>
      <c r="I1010" s="4">
        <v>3652</v>
      </c>
      <c r="J1010" t="s">
        <v>8433</v>
      </c>
      <c r="K1010" t="s">
        <v>8434</v>
      </c>
      <c r="L1010" t="s">
        <v>8435</v>
      </c>
      <c r="M1010" t="s">
        <v>8436</v>
      </c>
      <c r="N1010" t="s">
        <v>8437</v>
      </c>
      <c r="O1010" t="s">
        <v>8438</v>
      </c>
      <c r="P1010" t="s">
        <v>8439</v>
      </c>
      <c r="Q1010" t="s">
        <v>8440</v>
      </c>
    </row>
    <row r="1011" spans="1:17">
      <c r="A1011" t="s">
        <v>8441</v>
      </c>
      <c r="B1011" t="s">
        <v>8442</v>
      </c>
      <c r="C1011" t="s">
        <v>6733</v>
      </c>
      <c r="E1011" s="2">
        <v>3307</v>
      </c>
      <c r="F1011" s="2">
        <v>6100</v>
      </c>
      <c r="G1011" s="1">
        <v>0.46</v>
      </c>
      <c r="H1011">
        <v>4.3</v>
      </c>
      <c r="I1011" s="4">
        <v>2515</v>
      </c>
      <c r="J1011" t="s">
        <v>8443</v>
      </c>
      <c r="K1011" t="s">
        <v>8444</v>
      </c>
      <c r="L1011" t="s">
        <v>8445</v>
      </c>
      <c r="M1011" t="s">
        <v>8446</v>
      </c>
      <c r="N1011" t="s">
        <v>8447</v>
      </c>
      <c r="O1011" t="s">
        <v>8448</v>
      </c>
      <c r="P1011" t="s">
        <v>8449</v>
      </c>
      <c r="Q1011" t="s">
        <v>8450</v>
      </c>
    </row>
    <row r="1012" spans="1:17">
      <c r="A1012" t="s">
        <v>788</v>
      </c>
      <c r="B1012" t="s">
        <v>789</v>
      </c>
      <c r="C1012" t="s">
        <v>18</v>
      </c>
      <c r="E1012">
        <v>325</v>
      </c>
      <c r="F1012" s="2">
        <v>1299</v>
      </c>
      <c r="G1012" s="1">
        <v>0.75</v>
      </c>
      <c r="H1012">
        <v>4.2</v>
      </c>
      <c r="I1012" s="4">
        <v>10576</v>
      </c>
      <c r="J1012" t="s">
        <v>790</v>
      </c>
      <c r="K1012" t="s">
        <v>791</v>
      </c>
      <c r="L1012" t="s">
        <v>792</v>
      </c>
      <c r="M1012" t="s">
        <v>793</v>
      </c>
      <c r="N1012" t="s">
        <v>794</v>
      </c>
      <c r="O1012" t="s">
        <v>795</v>
      </c>
      <c r="P1012" t="s">
        <v>8451</v>
      </c>
      <c r="Q1012" t="s">
        <v>8452</v>
      </c>
    </row>
    <row r="1013" spans="1:17">
      <c r="A1013" t="s">
        <v>8453</v>
      </c>
      <c r="B1013" t="s">
        <v>8454</v>
      </c>
      <c r="C1013" t="s">
        <v>4834</v>
      </c>
      <c r="E1013">
        <v>449</v>
      </c>
      <c r="F1013" s="2">
        <v>1300</v>
      </c>
      <c r="G1013" s="1">
        <v>0.65</v>
      </c>
      <c r="H1013">
        <v>4.2</v>
      </c>
      <c r="I1013" s="4">
        <v>4959</v>
      </c>
      <c r="J1013" t="s">
        <v>8455</v>
      </c>
      <c r="K1013" t="s">
        <v>8456</v>
      </c>
      <c r="L1013" t="s">
        <v>8457</v>
      </c>
      <c r="M1013" t="s">
        <v>8458</v>
      </c>
      <c r="N1013" t="s">
        <v>8459</v>
      </c>
      <c r="O1013" t="s">
        <v>8460</v>
      </c>
      <c r="P1013" t="s">
        <v>8461</v>
      </c>
      <c r="Q1013" t="s">
        <v>8462</v>
      </c>
    </row>
    <row r="1014" spans="1:17">
      <c r="A1014" t="s">
        <v>8463</v>
      </c>
      <c r="B1014" t="s">
        <v>8464</v>
      </c>
      <c r="C1014" t="s">
        <v>5047</v>
      </c>
      <c r="E1014">
        <v>380</v>
      </c>
      <c r="F1014">
        <v>400</v>
      </c>
      <c r="G1014" s="1">
        <v>0.05</v>
      </c>
      <c r="H1014">
        <v>4.4000000000000004</v>
      </c>
      <c r="I1014" s="4">
        <v>2111</v>
      </c>
      <c r="J1014" t="s">
        <v>8465</v>
      </c>
      <c r="K1014" t="s">
        <v>8466</v>
      </c>
      <c r="L1014" t="s">
        <v>8467</v>
      </c>
      <c r="M1014" t="s">
        <v>8468</v>
      </c>
      <c r="N1014" t="s">
        <v>8469</v>
      </c>
      <c r="O1014" t="s">
        <v>8470</v>
      </c>
      <c r="P1014" t="s">
        <v>8471</v>
      </c>
      <c r="Q1014" t="s">
        <v>8472</v>
      </c>
    </row>
    <row r="1015" spans="1:17">
      <c r="A1015" t="s">
        <v>8473</v>
      </c>
      <c r="B1015" t="s">
        <v>8474</v>
      </c>
      <c r="C1015" t="s">
        <v>4856</v>
      </c>
      <c r="E1015">
        <v>499</v>
      </c>
      <c r="F1015" s="2">
        <v>1399</v>
      </c>
      <c r="G1015" s="1">
        <v>0.64</v>
      </c>
      <c r="H1015">
        <v>3.9</v>
      </c>
      <c r="I1015" s="4">
        <v>1462</v>
      </c>
      <c r="J1015" t="s">
        <v>8475</v>
      </c>
      <c r="K1015" t="s">
        <v>8476</v>
      </c>
      <c r="L1015" t="s">
        <v>8477</v>
      </c>
      <c r="M1015" t="s">
        <v>8478</v>
      </c>
      <c r="N1015" t="s">
        <v>8479</v>
      </c>
      <c r="O1015" t="s">
        <v>8480</v>
      </c>
      <c r="P1015" t="s">
        <v>8481</v>
      </c>
      <c r="Q1015" t="s">
        <v>8482</v>
      </c>
    </row>
    <row r="1016" spans="1:17">
      <c r="A1016" t="s">
        <v>8483</v>
      </c>
      <c r="B1016" t="s">
        <v>8484</v>
      </c>
      <c r="C1016" t="s">
        <v>8485</v>
      </c>
      <c r="E1016" s="2">
        <v>37247</v>
      </c>
      <c r="F1016" s="2">
        <v>59890</v>
      </c>
      <c r="G1016" s="1">
        <v>0.38</v>
      </c>
      <c r="H1016">
        <v>4</v>
      </c>
      <c r="I1016" s="4">
        <v>323</v>
      </c>
      <c r="J1016" t="s">
        <v>8486</v>
      </c>
      <c r="K1016" t="s">
        <v>8487</v>
      </c>
      <c r="L1016" t="s">
        <v>8488</v>
      </c>
      <c r="M1016" t="s">
        <v>8489</v>
      </c>
      <c r="N1016" t="s">
        <v>8490</v>
      </c>
      <c r="O1016" t="s">
        <v>8491</v>
      </c>
      <c r="P1016" t="s">
        <v>8492</v>
      </c>
      <c r="Q1016" t="s">
        <v>8493</v>
      </c>
    </row>
    <row r="1017" spans="1:17">
      <c r="A1017" t="s">
        <v>8494</v>
      </c>
      <c r="B1017" t="s">
        <v>8495</v>
      </c>
      <c r="C1017" t="s">
        <v>4425</v>
      </c>
      <c r="E1017">
        <v>849</v>
      </c>
      <c r="F1017" s="2">
        <v>2490</v>
      </c>
      <c r="G1017" s="1">
        <v>0.66</v>
      </c>
      <c r="H1017">
        <v>4.2</v>
      </c>
      <c r="I1017" s="4">
        <v>91188</v>
      </c>
      <c r="J1017" t="s">
        <v>8496</v>
      </c>
      <c r="K1017" t="s">
        <v>8497</v>
      </c>
      <c r="L1017" t="s">
        <v>8498</v>
      </c>
      <c r="M1017" t="s">
        <v>8499</v>
      </c>
      <c r="N1017" t="s">
        <v>8500</v>
      </c>
      <c r="O1017" t="s">
        <v>8501</v>
      </c>
      <c r="P1017" t="s">
        <v>8502</v>
      </c>
      <c r="Q1017" t="s">
        <v>8503</v>
      </c>
    </row>
    <row r="1018" spans="1:17">
      <c r="A1018" t="s">
        <v>8504</v>
      </c>
      <c r="B1018" t="s">
        <v>8505</v>
      </c>
      <c r="C1018" t="s">
        <v>6189</v>
      </c>
      <c r="E1018">
        <v>799</v>
      </c>
      <c r="F1018" s="2">
        <v>1999</v>
      </c>
      <c r="G1018" s="1">
        <v>0.6</v>
      </c>
      <c r="H1018">
        <v>3.7</v>
      </c>
      <c r="I1018" s="4">
        <v>418</v>
      </c>
      <c r="J1018" t="s">
        <v>8506</v>
      </c>
      <c r="K1018" t="s">
        <v>8507</v>
      </c>
      <c r="L1018" t="s">
        <v>8508</v>
      </c>
      <c r="M1018" t="s">
        <v>8509</v>
      </c>
      <c r="N1018" t="s">
        <v>8510</v>
      </c>
      <c r="O1018" t="s">
        <v>8511</v>
      </c>
      <c r="P1018" t="s">
        <v>8512</v>
      </c>
      <c r="Q1018" t="s">
        <v>8513</v>
      </c>
    </row>
    <row r="1019" spans="1:17">
      <c r="A1019" t="s">
        <v>4804</v>
      </c>
      <c r="B1019" t="s">
        <v>4805</v>
      </c>
      <c r="C1019" t="s">
        <v>3867</v>
      </c>
      <c r="E1019" s="2">
        <v>2599</v>
      </c>
      <c r="F1019" s="2">
        <v>6999</v>
      </c>
      <c r="G1019" s="1">
        <v>0.63</v>
      </c>
      <c r="H1019">
        <v>4.5</v>
      </c>
      <c r="I1019" s="4">
        <v>1526</v>
      </c>
      <c r="J1019" t="s">
        <v>4806</v>
      </c>
      <c r="K1019" t="s">
        <v>4807</v>
      </c>
      <c r="L1019" t="s">
        <v>4808</v>
      </c>
      <c r="M1019" t="s">
        <v>4809</v>
      </c>
      <c r="N1019" t="s">
        <v>4810</v>
      </c>
      <c r="O1019" t="s">
        <v>4811</v>
      </c>
      <c r="P1019" t="s">
        <v>8514</v>
      </c>
      <c r="Q1019" t="s">
        <v>8515</v>
      </c>
    </row>
    <row r="1020" spans="1:17">
      <c r="A1020" t="s">
        <v>813</v>
      </c>
      <c r="B1020" t="s">
        <v>814</v>
      </c>
      <c r="C1020" t="s">
        <v>18</v>
      </c>
      <c r="E1020">
        <v>199</v>
      </c>
      <c r="F1020">
        <v>999</v>
      </c>
      <c r="G1020" s="1">
        <v>0.8</v>
      </c>
      <c r="H1020">
        <v>4.5</v>
      </c>
      <c r="I1020" s="4">
        <v>127</v>
      </c>
      <c r="J1020" t="s">
        <v>815</v>
      </c>
      <c r="K1020" t="s">
        <v>816</v>
      </c>
      <c r="L1020" t="s">
        <v>817</v>
      </c>
      <c r="M1020" t="s">
        <v>818</v>
      </c>
      <c r="N1020" t="s">
        <v>819</v>
      </c>
      <c r="O1020" t="s">
        <v>820</v>
      </c>
      <c r="P1020" t="s">
        <v>821</v>
      </c>
      <c r="Q1020" t="s">
        <v>8516</v>
      </c>
    </row>
    <row r="1021" spans="1:17">
      <c r="A1021" t="s">
        <v>828</v>
      </c>
      <c r="B1021" t="s">
        <v>829</v>
      </c>
      <c r="C1021" t="s">
        <v>98</v>
      </c>
      <c r="E1021">
        <v>269</v>
      </c>
      <c r="F1021">
        <v>800</v>
      </c>
      <c r="G1021" s="1">
        <v>0.66</v>
      </c>
      <c r="H1021">
        <v>3.6</v>
      </c>
      <c r="I1021" s="4">
        <v>10134</v>
      </c>
      <c r="J1021" t="s">
        <v>830</v>
      </c>
      <c r="K1021" t="s">
        <v>831</v>
      </c>
      <c r="L1021" t="s">
        <v>832</v>
      </c>
      <c r="M1021" t="s">
        <v>833</v>
      </c>
      <c r="N1021" t="s">
        <v>834</v>
      </c>
      <c r="O1021" t="s">
        <v>835</v>
      </c>
      <c r="P1021" t="s">
        <v>8517</v>
      </c>
      <c r="Q1021" t="s">
        <v>8518</v>
      </c>
    </row>
    <row r="1022" spans="1:17">
      <c r="A1022" t="s">
        <v>8519</v>
      </c>
      <c r="B1022" t="s">
        <v>8520</v>
      </c>
      <c r="C1022" t="s">
        <v>5829</v>
      </c>
      <c r="E1022">
        <v>298</v>
      </c>
      <c r="F1022">
        <v>999</v>
      </c>
      <c r="G1022" s="1">
        <v>0.7</v>
      </c>
      <c r="H1022">
        <v>4.3</v>
      </c>
      <c r="I1022" s="4">
        <v>1552</v>
      </c>
      <c r="J1022" t="s">
        <v>8521</v>
      </c>
      <c r="K1022" t="s">
        <v>8522</v>
      </c>
      <c r="L1022" t="s">
        <v>8523</v>
      </c>
      <c r="M1022" t="s">
        <v>8524</v>
      </c>
      <c r="N1022" t="s">
        <v>8525</v>
      </c>
      <c r="O1022" t="s">
        <v>8526</v>
      </c>
      <c r="P1022" t="s">
        <v>8527</v>
      </c>
      <c r="Q1022" t="s">
        <v>8528</v>
      </c>
    </row>
    <row r="1023" spans="1:17">
      <c r="A1023" t="s">
        <v>8529</v>
      </c>
      <c r="B1023" t="s">
        <v>8530</v>
      </c>
      <c r="C1023" t="s">
        <v>6189</v>
      </c>
      <c r="E1023" s="2">
        <v>1499</v>
      </c>
      <c r="F1023" s="2">
        <v>2999</v>
      </c>
      <c r="G1023" s="1">
        <v>0.5</v>
      </c>
      <c r="H1023">
        <v>4.0999999999999996</v>
      </c>
      <c r="I1023" s="4">
        <v>25262</v>
      </c>
      <c r="J1023" t="s">
        <v>8531</v>
      </c>
      <c r="K1023" t="s">
        <v>8532</v>
      </c>
      <c r="L1023" t="s">
        <v>8533</v>
      </c>
      <c r="M1023" t="s">
        <v>8534</v>
      </c>
      <c r="N1023" t="s">
        <v>8535</v>
      </c>
      <c r="O1023" t="s">
        <v>8536</v>
      </c>
      <c r="P1023" t="s">
        <v>8537</v>
      </c>
      <c r="Q1023" t="s">
        <v>8538</v>
      </c>
    </row>
    <row r="1024" spans="1:17">
      <c r="A1024" t="s">
        <v>8539</v>
      </c>
      <c r="B1024" t="s">
        <v>8540</v>
      </c>
      <c r="C1024" t="s">
        <v>8541</v>
      </c>
      <c r="E1024">
        <v>649</v>
      </c>
      <c r="F1024" s="2">
        <v>1245</v>
      </c>
      <c r="G1024" s="1">
        <v>0.48</v>
      </c>
      <c r="H1024">
        <v>3.9</v>
      </c>
      <c r="I1024" s="4">
        <v>123365</v>
      </c>
      <c r="J1024" t="s">
        <v>8542</v>
      </c>
      <c r="K1024" t="s">
        <v>8543</v>
      </c>
      <c r="L1024" t="s">
        <v>8544</v>
      </c>
      <c r="M1024" t="s">
        <v>8545</v>
      </c>
      <c r="N1024" t="s">
        <v>8546</v>
      </c>
      <c r="O1024" t="s">
        <v>8547</v>
      </c>
      <c r="P1024" t="s">
        <v>8548</v>
      </c>
      <c r="Q1024" t="s">
        <v>8549</v>
      </c>
    </row>
    <row r="1025" spans="1:17">
      <c r="A1025" t="s">
        <v>8550</v>
      </c>
      <c r="B1025" t="s">
        <v>8551</v>
      </c>
      <c r="C1025" t="s">
        <v>8552</v>
      </c>
      <c r="E1025" s="2">
        <v>1199</v>
      </c>
      <c r="F1025" s="2">
        <v>1695</v>
      </c>
      <c r="G1025" s="1">
        <v>0.28999999999999998</v>
      </c>
      <c r="H1025">
        <v>3.6</v>
      </c>
      <c r="I1025" s="4">
        <v>13300</v>
      </c>
      <c r="J1025" t="s">
        <v>8553</v>
      </c>
      <c r="K1025" t="s">
        <v>8554</v>
      </c>
      <c r="L1025" t="s">
        <v>8555</v>
      </c>
      <c r="M1025" t="s">
        <v>8556</v>
      </c>
      <c r="N1025" t="s">
        <v>8557</v>
      </c>
      <c r="O1025" t="s">
        <v>8558</v>
      </c>
      <c r="P1025" t="s">
        <v>8559</v>
      </c>
      <c r="Q1025" t="s">
        <v>8560</v>
      </c>
    </row>
    <row r="1026" spans="1:17">
      <c r="A1026" t="s">
        <v>8561</v>
      </c>
      <c r="B1026" t="s">
        <v>8562</v>
      </c>
      <c r="C1026" t="s">
        <v>8563</v>
      </c>
      <c r="E1026" s="2">
        <v>1199</v>
      </c>
      <c r="F1026" s="2">
        <v>2000</v>
      </c>
      <c r="G1026" s="1">
        <v>0.4</v>
      </c>
      <c r="H1026">
        <v>4</v>
      </c>
      <c r="I1026" s="4">
        <v>18543</v>
      </c>
      <c r="J1026" t="s">
        <v>8564</v>
      </c>
      <c r="K1026" t="s">
        <v>8565</v>
      </c>
      <c r="L1026" t="s">
        <v>8566</v>
      </c>
      <c r="M1026" t="s">
        <v>8567</v>
      </c>
      <c r="N1026" t="s">
        <v>8568</v>
      </c>
      <c r="O1026" t="s">
        <v>8569</v>
      </c>
      <c r="P1026" t="s">
        <v>8570</v>
      </c>
      <c r="Q1026" t="s">
        <v>8571</v>
      </c>
    </row>
    <row r="1027" spans="1:17">
      <c r="A1027" t="s">
        <v>8572</v>
      </c>
      <c r="B1027" t="s">
        <v>8573</v>
      </c>
      <c r="C1027" t="s">
        <v>8574</v>
      </c>
      <c r="E1027">
        <v>455</v>
      </c>
      <c r="F1027">
        <v>999</v>
      </c>
      <c r="G1027" s="1">
        <v>0.54</v>
      </c>
      <c r="H1027">
        <v>4.0999999999999996</v>
      </c>
      <c r="I1027" s="4">
        <v>3578</v>
      </c>
      <c r="J1027" t="s">
        <v>8575</v>
      </c>
      <c r="K1027" t="s">
        <v>8576</v>
      </c>
      <c r="L1027" t="s">
        <v>8577</v>
      </c>
      <c r="M1027" t="s">
        <v>8578</v>
      </c>
      <c r="N1027" t="s">
        <v>8579</v>
      </c>
      <c r="O1027" t="s">
        <v>8580</v>
      </c>
      <c r="P1027" t="s">
        <v>8581</v>
      </c>
      <c r="Q1027" t="s">
        <v>8582</v>
      </c>
    </row>
    <row r="1028" spans="1:17">
      <c r="A1028" t="s">
        <v>8583</v>
      </c>
      <c r="B1028" t="s">
        <v>8584</v>
      </c>
      <c r="C1028" t="s">
        <v>8585</v>
      </c>
      <c r="E1028">
        <v>199</v>
      </c>
      <c r="F1028" s="2">
        <v>1999</v>
      </c>
      <c r="G1028" s="1">
        <v>0.9</v>
      </c>
      <c r="H1028">
        <v>3.7</v>
      </c>
      <c r="I1028" s="4">
        <v>2031</v>
      </c>
      <c r="J1028" t="s">
        <v>8586</v>
      </c>
      <c r="K1028" t="s">
        <v>8587</v>
      </c>
      <c r="L1028" t="s">
        <v>8588</v>
      </c>
      <c r="M1028" t="s">
        <v>8589</v>
      </c>
      <c r="N1028" t="s">
        <v>8590</v>
      </c>
      <c r="O1028" t="s">
        <v>8591</v>
      </c>
      <c r="P1028" t="s">
        <v>8592</v>
      </c>
      <c r="Q1028" t="s">
        <v>8593</v>
      </c>
    </row>
    <row r="1029" spans="1:17">
      <c r="A1029" t="s">
        <v>8594</v>
      </c>
      <c r="B1029" t="s">
        <v>8595</v>
      </c>
      <c r="C1029" t="s">
        <v>8585</v>
      </c>
      <c r="E1029">
        <v>293</v>
      </c>
      <c r="F1029">
        <v>499</v>
      </c>
      <c r="G1029" s="1">
        <v>0.41</v>
      </c>
      <c r="H1029">
        <v>3.9</v>
      </c>
      <c r="I1029" s="4">
        <v>44994</v>
      </c>
      <c r="J1029" t="s">
        <v>8596</v>
      </c>
      <c r="K1029" t="s">
        <v>8597</v>
      </c>
      <c r="L1029" t="s">
        <v>8598</v>
      </c>
      <c r="M1029" t="s">
        <v>8599</v>
      </c>
      <c r="N1029" t="s">
        <v>8600</v>
      </c>
      <c r="O1029" t="s">
        <v>8601</v>
      </c>
      <c r="P1029" t="s">
        <v>8602</v>
      </c>
      <c r="Q1029" t="s">
        <v>8603</v>
      </c>
    </row>
    <row r="1030" spans="1:17">
      <c r="A1030" t="s">
        <v>8604</v>
      </c>
      <c r="B1030" t="s">
        <v>8605</v>
      </c>
      <c r="C1030" t="s">
        <v>8606</v>
      </c>
      <c r="E1030">
        <v>199</v>
      </c>
      <c r="F1030">
        <v>495</v>
      </c>
      <c r="G1030" s="1">
        <v>0.6</v>
      </c>
      <c r="H1030">
        <v>4.0999999999999996</v>
      </c>
      <c r="I1030" s="4">
        <v>270563</v>
      </c>
      <c r="J1030" t="s">
        <v>8607</v>
      </c>
      <c r="K1030" t="s">
        <v>8608</v>
      </c>
      <c r="L1030" t="s">
        <v>8609</v>
      </c>
      <c r="M1030" t="s">
        <v>8610</v>
      </c>
      <c r="N1030" t="s">
        <v>8611</v>
      </c>
      <c r="O1030" t="s">
        <v>8612</v>
      </c>
      <c r="P1030" t="s">
        <v>8613</v>
      </c>
      <c r="Q1030" t="s">
        <v>8614</v>
      </c>
    </row>
    <row r="1031" spans="1:17">
      <c r="A1031" t="s">
        <v>8615</v>
      </c>
      <c r="B1031" t="s">
        <v>8616</v>
      </c>
      <c r="C1031" t="s">
        <v>8541</v>
      </c>
      <c r="E1031">
        <v>749</v>
      </c>
      <c r="F1031" s="2">
        <v>1245</v>
      </c>
      <c r="G1031" s="1">
        <v>0.4</v>
      </c>
      <c r="H1031">
        <v>3.9</v>
      </c>
      <c r="I1031" s="4">
        <v>31783</v>
      </c>
      <c r="J1031" t="s">
        <v>8617</v>
      </c>
      <c r="K1031" t="s">
        <v>8618</v>
      </c>
      <c r="L1031" t="s">
        <v>8619</v>
      </c>
      <c r="M1031" t="s">
        <v>8620</v>
      </c>
      <c r="N1031" t="s">
        <v>8621</v>
      </c>
      <c r="O1031" t="s">
        <v>8622</v>
      </c>
      <c r="P1031" t="s">
        <v>8623</v>
      </c>
      <c r="Q1031" t="s">
        <v>8624</v>
      </c>
    </row>
    <row r="1032" spans="1:17">
      <c r="A1032" t="s">
        <v>8625</v>
      </c>
      <c r="B1032" t="s">
        <v>8626</v>
      </c>
      <c r="C1032" t="s">
        <v>8552</v>
      </c>
      <c r="E1032" s="2">
        <v>1399</v>
      </c>
      <c r="F1032" s="2">
        <v>1549</v>
      </c>
      <c r="G1032" s="1">
        <v>0.1</v>
      </c>
      <c r="H1032">
        <v>3.9</v>
      </c>
      <c r="I1032" s="4">
        <v>2602</v>
      </c>
      <c r="J1032" t="s">
        <v>8627</v>
      </c>
      <c r="K1032" t="s">
        <v>8628</v>
      </c>
      <c r="L1032" t="s">
        <v>8629</v>
      </c>
      <c r="M1032" t="s">
        <v>8630</v>
      </c>
      <c r="N1032" t="s">
        <v>8631</v>
      </c>
      <c r="O1032" t="s">
        <v>8632</v>
      </c>
      <c r="P1032" t="s">
        <v>8633</v>
      </c>
      <c r="Q1032" t="s">
        <v>8634</v>
      </c>
    </row>
    <row r="1033" spans="1:17">
      <c r="A1033" t="s">
        <v>8635</v>
      </c>
      <c r="B1033" t="s">
        <v>8636</v>
      </c>
      <c r="C1033" t="s">
        <v>8541</v>
      </c>
      <c r="E1033">
        <v>749</v>
      </c>
      <c r="F1033" s="2">
        <v>1445</v>
      </c>
      <c r="G1033" s="1">
        <v>0.48</v>
      </c>
      <c r="H1033">
        <v>3.9</v>
      </c>
      <c r="I1033" s="4">
        <v>63350</v>
      </c>
      <c r="J1033" t="s">
        <v>8637</v>
      </c>
      <c r="K1033" t="s">
        <v>8638</v>
      </c>
      <c r="L1033" t="s">
        <v>8639</v>
      </c>
      <c r="M1033" t="s">
        <v>8640</v>
      </c>
      <c r="N1033" t="s">
        <v>8641</v>
      </c>
      <c r="O1033" t="s">
        <v>8642</v>
      </c>
      <c r="P1033" t="s">
        <v>8643</v>
      </c>
      <c r="Q1033" t="s">
        <v>8644</v>
      </c>
    </row>
    <row r="1034" spans="1:17">
      <c r="A1034" t="s">
        <v>8645</v>
      </c>
      <c r="B1034" t="s">
        <v>8646</v>
      </c>
      <c r="C1034" t="s">
        <v>8647</v>
      </c>
      <c r="E1034" s="2">
        <v>1699</v>
      </c>
      <c r="F1034" s="2">
        <v>3193</v>
      </c>
      <c r="G1034" s="1">
        <v>0.47</v>
      </c>
      <c r="H1034">
        <v>3.8</v>
      </c>
      <c r="I1034" s="4">
        <v>54032</v>
      </c>
      <c r="J1034" t="s">
        <v>8648</v>
      </c>
      <c r="K1034" t="s">
        <v>8649</v>
      </c>
      <c r="L1034" t="s">
        <v>8650</v>
      </c>
      <c r="M1034" t="s">
        <v>8651</v>
      </c>
      <c r="N1034" t="s">
        <v>8652</v>
      </c>
      <c r="O1034" t="s">
        <v>8653</v>
      </c>
      <c r="P1034" t="s">
        <v>8654</v>
      </c>
      <c r="Q1034" t="s">
        <v>8655</v>
      </c>
    </row>
    <row r="1035" spans="1:17">
      <c r="A1035" t="s">
        <v>8656</v>
      </c>
      <c r="B1035" t="s">
        <v>8657</v>
      </c>
      <c r="C1035" t="s">
        <v>8541</v>
      </c>
      <c r="E1035" s="2">
        <v>1043</v>
      </c>
      <c r="F1035" s="2">
        <v>1345</v>
      </c>
      <c r="G1035" s="1">
        <v>0.22</v>
      </c>
      <c r="H1035">
        <v>3.8</v>
      </c>
      <c r="I1035" s="4">
        <v>15592</v>
      </c>
      <c r="J1035" t="s">
        <v>8658</v>
      </c>
      <c r="K1035" t="s">
        <v>8659</v>
      </c>
      <c r="L1035" t="s">
        <v>8660</v>
      </c>
      <c r="M1035" t="s">
        <v>8661</v>
      </c>
      <c r="N1035" t="s">
        <v>8662</v>
      </c>
      <c r="O1035" t="s">
        <v>8663</v>
      </c>
      <c r="P1035" t="s">
        <v>8664</v>
      </c>
      <c r="Q1035" t="s">
        <v>8665</v>
      </c>
    </row>
    <row r="1036" spans="1:17">
      <c r="A1036" t="s">
        <v>8666</v>
      </c>
      <c r="B1036" t="s">
        <v>8667</v>
      </c>
      <c r="C1036" t="s">
        <v>8574</v>
      </c>
      <c r="E1036">
        <v>499</v>
      </c>
      <c r="F1036">
        <v>999</v>
      </c>
      <c r="G1036" s="1">
        <v>0.5</v>
      </c>
      <c r="H1036">
        <v>4.0999999999999996</v>
      </c>
      <c r="I1036" s="4">
        <v>4859</v>
      </c>
      <c r="J1036" t="s">
        <v>8668</v>
      </c>
      <c r="K1036" t="s">
        <v>8669</v>
      </c>
      <c r="L1036" t="s">
        <v>8670</v>
      </c>
      <c r="M1036" t="s">
        <v>8671</v>
      </c>
      <c r="N1036" t="s">
        <v>8672</v>
      </c>
      <c r="O1036" t="s">
        <v>8673</v>
      </c>
      <c r="P1036" t="s">
        <v>8674</v>
      </c>
      <c r="Q1036" t="s">
        <v>8675</v>
      </c>
    </row>
    <row r="1037" spans="1:17">
      <c r="A1037" t="s">
        <v>8676</v>
      </c>
      <c r="B1037" t="s">
        <v>8677</v>
      </c>
      <c r="C1037" t="s">
        <v>8563</v>
      </c>
      <c r="E1037" s="2">
        <v>1464</v>
      </c>
      <c r="F1037" s="2">
        <v>1650</v>
      </c>
      <c r="G1037" s="1">
        <v>0.11</v>
      </c>
      <c r="H1037">
        <v>4.0999999999999996</v>
      </c>
      <c r="I1037" s="4">
        <v>14120</v>
      </c>
      <c r="J1037" t="s">
        <v>8678</v>
      </c>
      <c r="K1037" t="s">
        <v>8679</v>
      </c>
      <c r="L1037" t="s">
        <v>8680</v>
      </c>
      <c r="M1037" t="s">
        <v>8681</v>
      </c>
      <c r="N1037" t="s">
        <v>8682</v>
      </c>
      <c r="O1037" t="s">
        <v>8683</v>
      </c>
      <c r="P1037" t="s">
        <v>8684</v>
      </c>
      <c r="Q1037" t="s">
        <v>8685</v>
      </c>
    </row>
    <row r="1038" spans="1:17">
      <c r="A1038" t="s">
        <v>8686</v>
      </c>
      <c r="B1038" t="s">
        <v>8687</v>
      </c>
      <c r="C1038" t="s">
        <v>8688</v>
      </c>
      <c r="E1038">
        <v>249</v>
      </c>
      <c r="F1038">
        <v>499</v>
      </c>
      <c r="G1038" s="1">
        <v>0.5</v>
      </c>
      <c r="H1038">
        <v>3.3</v>
      </c>
      <c r="I1038" s="4">
        <v>8427</v>
      </c>
      <c r="J1038" t="s">
        <v>8689</v>
      </c>
      <c r="K1038" t="s">
        <v>8690</v>
      </c>
      <c r="L1038" t="s">
        <v>8691</v>
      </c>
      <c r="M1038" t="s">
        <v>8692</v>
      </c>
      <c r="N1038" t="s">
        <v>8693</v>
      </c>
      <c r="O1038" t="s">
        <v>8694</v>
      </c>
      <c r="P1038" t="s">
        <v>8695</v>
      </c>
      <c r="Q1038" t="s">
        <v>8696</v>
      </c>
    </row>
    <row r="1039" spans="1:17">
      <c r="A1039" t="s">
        <v>8697</v>
      </c>
      <c r="B1039" t="s">
        <v>8698</v>
      </c>
      <c r="C1039" t="s">
        <v>8699</v>
      </c>
      <c r="E1039">
        <v>625</v>
      </c>
      <c r="F1039" s="2">
        <v>1400</v>
      </c>
      <c r="G1039" s="1">
        <v>0.55000000000000004</v>
      </c>
      <c r="H1039">
        <v>4.2</v>
      </c>
      <c r="I1039" s="4">
        <v>23316</v>
      </c>
      <c r="J1039" t="s">
        <v>8700</v>
      </c>
      <c r="K1039" t="s">
        <v>8701</v>
      </c>
      <c r="L1039" t="s">
        <v>8702</v>
      </c>
      <c r="M1039" t="s">
        <v>8703</v>
      </c>
      <c r="N1039" t="s">
        <v>8704</v>
      </c>
      <c r="O1039" t="s">
        <v>8705</v>
      </c>
      <c r="P1039" t="s">
        <v>8706</v>
      </c>
      <c r="Q1039" t="s">
        <v>8707</v>
      </c>
    </row>
    <row r="1040" spans="1:17">
      <c r="A1040" t="s">
        <v>8708</v>
      </c>
      <c r="B1040" t="s">
        <v>8709</v>
      </c>
      <c r="C1040" t="s">
        <v>8710</v>
      </c>
      <c r="E1040" s="2">
        <v>1290</v>
      </c>
      <c r="F1040" s="2">
        <v>2500</v>
      </c>
      <c r="G1040" s="1">
        <v>0.48</v>
      </c>
      <c r="H1040">
        <v>4</v>
      </c>
      <c r="I1040" s="4">
        <v>6530</v>
      </c>
      <c r="J1040" t="s">
        <v>8711</v>
      </c>
      <c r="K1040" t="s">
        <v>8712</v>
      </c>
      <c r="L1040" t="s">
        <v>8713</v>
      </c>
      <c r="M1040" t="s">
        <v>8714</v>
      </c>
      <c r="N1040" t="s">
        <v>8715</v>
      </c>
      <c r="O1040" t="s">
        <v>8716</v>
      </c>
      <c r="P1040" t="s">
        <v>8717</v>
      </c>
      <c r="Q1040" t="s">
        <v>8718</v>
      </c>
    </row>
    <row r="1041" spans="1:17">
      <c r="A1041" t="s">
        <v>8719</v>
      </c>
      <c r="B1041" t="s">
        <v>8720</v>
      </c>
      <c r="C1041" t="s">
        <v>8721</v>
      </c>
      <c r="E1041" s="2">
        <v>3600</v>
      </c>
      <c r="F1041" s="2">
        <v>6190</v>
      </c>
      <c r="G1041" s="1">
        <v>0.42</v>
      </c>
      <c r="H1041">
        <v>4.3</v>
      </c>
      <c r="I1041" s="4">
        <v>11924</v>
      </c>
      <c r="J1041" t="s">
        <v>8722</v>
      </c>
      <c r="K1041" t="s">
        <v>8723</v>
      </c>
      <c r="L1041" t="s">
        <v>8724</v>
      </c>
      <c r="M1041" t="s">
        <v>8725</v>
      </c>
      <c r="N1041" t="s">
        <v>8726</v>
      </c>
      <c r="O1041" t="s">
        <v>8727</v>
      </c>
      <c r="P1041" t="s">
        <v>8728</v>
      </c>
      <c r="Q1041" t="s">
        <v>8729</v>
      </c>
    </row>
    <row r="1042" spans="1:17">
      <c r="A1042" t="s">
        <v>8730</v>
      </c>
      <c r="B1042" t="s">
        <v>8731</v>
      </c>
      <c r="C1042" t="s">
        <v>8732</v>
      </c>
      <c r="E1042" s="2">
        <v>6549</v>
      </c>
      <c r="F1042" s="2">
        <v>13999</v>
      </c>
      <c r="G1042" s="1">
        <v>0.53</v>
      </c>
      <c r="H1042">
        <v>4</v>
      </c>
      <c r="I1042" s="4">
        <v>2961</v>
      </c>
      <c r="J1042" t="s">
        <v>8733</v>
      </c>
      <c r="K1042" t="s">
        <v>8734</v>
      </c>
      <c r="L1042" t="s">
        <v>8735</v>
      </c>
      <c r="M1042" t="s">
        <v>8736</v>
      </c>
      <c r="N1042" t="s">
        <v>8737</v>
      </c>
      <c r="O1042" t="s">
        <v>8738</v>
      </c>
      <c r="P1042" t="s">
        <v>8739</v>
      </c>
      <c r="Q1042" t="s">
        <v>8740</v>
      </c>
    </row>
    <row r="1043" spans="1:17">
      <c r="A1043" t="s">
        <v>8741</v>
      </c>
      <c r="B1043" t="s">
        <v>8742</v>
      </c>
      <c r="C1043" t="s">
        <v>8541</v>
      </c>
      <c r="E1043" s="2">
        <v>1625</v>
      </c>
      <c r="F1043" s="2">
        <v>2995</v>
      </c>
      <c r="G1043" s="1">
        <v>0.46</v>
      </c>
      <c r="H1043">
        <v>4.5</v>
      </c>
      <c r="I1043" s="4">
        <v>23484</v>
      </c>
      <c r="J1043" t="s">
        <v>8743</v>
      </c>
      <c r="K1043" t="s">
        <v>8744</v>
      </c>
      <c r="L1043" t="s">
        <v>8745</v>
      </c>
      <c r="M1043" t="s">
        <v>8746</v>
      </c>
      <c r="N1043" t="s">
        <v>8747</v>
      </c>
      <c r="O1043" t="s">
        <v>8748</v>
      </c>
      <c r="P1043" t="s">
        <v>8749</v>
      </c>
      <c r="Q1043" t="s">
        <v>8750</v>
      </c>
    </row>
    <row r="1044" spans="1:17">
      <c r="A1044" t="s">
        <v>8751</v>
      </c>
      <c r="B1044" t="s">
        <v>8752</v>
      </c>
      <c r="C1044" t="s">
        <v>8721</v>
      </c>
      <c r="E1044" s="2">
        <v>2599</v>
      </c>
      <c r="F1044" s="2">
        <v>5890</v>
      </c>
      <c r="G1044" s="1">
        <v>0.56000000000000005</v>
      </c>
      <c r="H1044">
        <v>4.0999999999999996</v>
      </c>
      <c r="I1044" s="4">
        <v>21783</v>
      </c>
      <c r="J1044" t="s">
        <v>8753</v>
      </c>
      <c r="K1044" t="s">
        <v>8754</v>
      </c>
      <c r="L1044" t="s">
        <v>8755</v>
      </c>
      <c r="M1044" t="s">
        <v>8756</v>
      </c>
      <c r="N1044" t="s">
        <v>8757</v>
      </c>
      <c r="O1044" t="s">
        <v>13064</v>
      </c>
      <c r="P1044" t="s">
        <v>8758</v>
      </c>
      <c r="Q1044" t="s">
        <v>8759</v>
      </c>
    </row>
    <row r="1045" spans="1:17">
      <c r="A1045" t="s">
        <v>8760</v>
      </c>
      <c r="B1045" t="s">
        <v>8761</v>
      </c>
      <c r="C1045" t="s">
        <v>8762</v>
      </c>
      <c r="E1045" s="2">
        <v>1199</v>
      </c>
      <c r="F1045" s="2">
        <v>2000</v>
      </c>
      <c r="G1045" s="1">
        <v>0.4</v>
      </c>
      <c r="H1045">
        <v>4</v>
      </c>
      <c r="I1045" s="4">
        <v>14030</v>
      </c>
      <c r="J1045" t="s">
        <v>8763</v>
      </c>
      <c r="K1045" t="s">
        <v>8764</v>
      </c>
      <c r="L1045" t="s">
        <v>8765</v>
      </c>
      <c r="M1045" t="s">
        <v>8766</v>
      </c>
      <c r="N1045" t="s">
        <v>8767</v>
      </c>
      <c r="O1045" t="s">
        <v>8768</v>
      </c>
      <c r="P1045" t="s">
        <v>8769</v>
      </c>
      <c r="Q1045" t="s">
        <v>8770</v>
      </c>
    </row>
    <row r="1046" spans="1:17">
      <c r="A1046" t="s">
        <v>8771</v>
      </c>
      <c r="B1046" t="s">
        <v>8772</v>
      </c>
      <c r="C1046" t="s">
        <v>8773</v>
      </c>
      <c r="E1046" s="2">
        <v>5499</v>
      </c>
      <c r="F1046" s="2">
        <v>13150</v>
      </c>
      <c r="G1046" s="1">
        <v>0.57999999999999996</v>
      </c>
      <c r="H1046">
        <v>4.2</v>
      </c>
      <c r="I1046" s="4">
        <v>6398</v>
      </c>
      <c r="J1046" t="s">
        <v>8774</v>
      </c>
      <c r="K1046" t="s">
        <v>8775</v>
      </c>
      <c r="L1046" t="s">
        <v>8776</v>
      </c>
      <c r="M1046" t="s">
        <v>8777</v>
      </c>
      <c r="N1046" t="s">
        <v>8778</v>
      </c>
      <c r="O1046" t="s">
        <v>8779</v>
      </c>
      <c r="P1046" t="s">
        <v>8780</v>
      </c>
      <c r="Q1046" t="s">
        <v>8781</v>
      </c>
    </row>
    <row r="1047" spans="1:17">
      <c r="A1047" t="s">
        <v>8782</v>
      </c>
      <c r="B1047" t="s">
        <v>8783</v>
      </c>
      <c r="C1047" t="s">
        <v>8710</v>
      </c>
      <c r="E1047" s="2">
        <v>1299</v>
      </c>
      <c r="F1047" s="2">
        <v>3500</v>
      </c>
      <c r="G1047" s="1">
        <v>0.63</v>
      </c>
      <c r="H1047">
        <v>3.8</v>
      </c>
      <c r="I1047" s="4">
        <v>44050</v>
      </c>
      <c r="J1047" t="s">
        <v>8784</v>
      </c>
      <c r="K1047" t="s">
        <v>8785</v>
      </c>
      <c r="L1047" t="s">
        <v>8786</v>
      </c>
      <c r="M1047" t="s">
        <v>8787</v>
      </c>
      <c r="N1047" t="s">
        <v>8788</v>
      </c>
      <c r="O1047" t="s">
        <v>8789</v>
      </c>
      <c r="P1047" t="s">
        <v>8790</v>
      </c>
      <c r="Q1047" t="s">
        <v>8791</v>
      </c>
    </row>
    <row r="1048" spans="1:17">
      <c r="A1048" t="s">
        <v>8792</v>
      </c>
      <c r="B1048" t="s">
        <v>8793</v>
      </c>
      <c r="C1048" t="s">
        <v>8699</v>
      </c>
      <c r="E1048">
        <v>599</v>
      </c>
      <c r="F1048">
        <v>785</v>
      </c>
      <c r="G1048" s="1">
        <v>0.24</v>
      </c>
      <c r="H1048">
        <v>4.2</v>
      </c>
      <c r="I1048" s="4">
        <v>24247</v>
      </c>
      <c r="J1048" t="s">
        <v>8794</v>
      </c>
      <c r="K1048" t="s">
        <v>8795</v>
      </c>
      <c r="L1048" t="s">
        <v>8796</v>
      </c>
      <c r="M1048" t="s">
        <v>8797</v>
      </c>
      <c r="N1048" t="s">
        <v>8798</v>
      </c>
      <c r="O1048" t="s">
        <v>8799</v>
      </c>
      <c r="P1048" t="s">
        <v>8800</v>
      </c>
      <c r="Q1048" t="s">
        <v>8801</v>
      </c>
    </row>
    <row r="1049" spans="1:17">
      <c r="A1049" t="s">
        <v>8802</v>
      </c>
      <c r="B1049" t="s">
        <v>8803</v>
      </c>
      <c r="C1049" t="s">
        <v>8710</v>
      </c>
      <c r="E1049" s="2">
        <v>1999</v>
      </c>
      <c r="F1049" s="2">
        <v>3210</v>
      </c>
      <c r="G1049" s="1">
        <v>0.38</v>
      </c>
      <c r="H1049">
        <v>4.2</v>
      </c>
      <c r="I1049" s="4">
        <v>41349</v>
      </c>
      <c r="J1049" t="s">
        <v>8804</v>
      </c>
      <c r="K1049" t="s">
        <v>8805</v>
      </c>
      <c r="L1049" t="s">
        <v>8806</v>
      </c>
      <c r="M1049" t="s">
        <v>8807</v>
      </c>
      <c r="N1049" t="s">
        <v>8808</v>
      </c>
      <c r="O1049" t="s">
        <v>8809</v>
      </c>
      <c r="P1049" t="s">
        <v>8810</v>
      </c>
      <c r="Q1049" t="s">
        <v>8811</v>
      </c>
    </row>
    <row r="1050" spans="1:17">
      <c r="A1050" t="s">
        <v>8812</v>
      </c>
      <c r="B1050" t="s">
        <v>8813</v>
      </c>
      <c r="C1050" t="s">
        <v>8762</v>
      </c>
      <c r="E1050">
        <v>549</v>
      </c>
      <c r="F1050" s="2">
        <v>1000</v>
      </c>
      <c r="G1050" s="1">
        <v>0.45</v>
      </c>
      <c r="H1050">
        <v>3.6</v>
      </c>
      <c r="I1050" s="4">
        <v>1074</v>
      </c>
      <c r="J1050" t="s">
        <v>8814</v>
      </c>
      <c r="K1050" t="s">
        <v>8815</v>
      </c>
      <c r="L1050" t="s">
        <v>8816</v>
      </c>
      <c r="M1050" t="s">
        <v>8817</v>
      </c>
      <c r="N1050" t="s">
        <v>8818</v>
      </c>
      <c r="O1050" t="s">
        <v>8819</v>
      </c>
      <c r="P1050" t="s">
        <v>8820</v>
      </c>
      <c r="Q1050" t="s">
        <v>8821</v>
      </c>
    </row>
    <row r="1051" spans="1:17">
      <c r="A1051" t="s">
        <v>8822</v>
      </c>
      <c r="B1051" t="s">
        <v>8823</v>
      </c>
      <c r="C1051" t="s">
        <v>8552</v>
      </c>
      <c r="E1051">
        <v>999</v>
      </c>
      <c r="F1051" s="2">
        <v>2000</v>
      </c>
      <c r="G1051" s="1">
        <v>0.5</v>
      </c>
      <c r="H1051">
        <v>3.8</v>
      </c>
      <c r="I1051" s="4">
        <v>1163</v>
      </c>
      <c r="J1051" t="s">
        <v>8824</v>
      </c>
      <c r="K1051" t="s">
        <v>8825</v>
      </c>
      <c r="L1051" t="s">
        <v>8826</v>
      </c>
      <c r="M1051" t="s">
        <v>8827</v>
      </c>
      <c r="N1051" t="s">
        <v>8828</v>
      </c>
      <c r="O1051" t="s">
        <v>8829</v>
      </c>
      <c r="P1051" t="s">
        <v>8830</v>
      </c>
      <c r="Q1051" t="s">
        <v>8831</v>
      </c>
    </row>
    <row r="1052" spans="1:17">
      <c r="A1052" t="s">
        <v>8832</v>
      </c>
      <c r="B1052" t="s">
        <v>8833</v>
      </c>
      <c r="C1052" t="s">
        <v>8574</v>
      </c>
      <c r="E1052">
        <v>398</v>
      </c>
      <c r="F1052" s="2">
        <v>1999</v>
      </c>
      <c r="G1052" s="1">
        <v>0.8</v>
      </c>
      <c r="H1052">
        <v>4.0999999999999996</v>
      </c>
      <c r="I1052" s="4">
        <v>257</v>
      </c>
      <c r="J1052" t="s">
        <v>8834</v>
      </c>
      <c r="K1052" t="s">
        <v>8835</v>
      </c>
      <c r="L1052" t="s">
        <v>8836</v>
      </c>
      <c r="M1052" t="s">
        <v>8837</v>
      </c>
      <c r="N1052" t="s">
        <v>8838</v>
      </c>
      <c r="O1052" t="s">
        <v>8839</v>
      </c>
      <c r="P1052" t="s">
        <v>8840</v>
      </c>
      <c r="Q1052" t="s">
        <v>8841</v>
      </c>
    </row>
    <row r="1053" spans="1:17">
      <c r="A1053" t="s">
        <v>8842</v>
      </c>
      <c r="B1053" t="s">
        <v>8843</v>
      </c>
      <c r="C1053" t="s">
        <v>8844</v>
      </c>
      <c r="E1053">
        <v>539</v>
      </c>
      <c r="F1053">
        <v>720</v>
      </c>
      <c r="G1053" s="1">
        <v>0.25</v>
      </c>
      <c r="H1053">
        <v>4.0999999999999996</v>
      </c>
      <c r="I1053" s="4">
        <v>36017</v>
      </c>
      <c r="J1053" t="s">
        <v>8845</v>
      </c>
      <c r="K1053" t="s">
        <v>8846</v>
      </c>
      <c r="L1053" t="s">
        <v>8847</v>
      </c>
      <c r="M1053" t="s">
        <v>8848</v>
      </c>
      <c r="N1053" t="s">
        <v>8849</v>
      </c>
      <c r="O1053" t="s">
        <v>8850</v>
      </c>
      <c r="P1053" t="s">
        <v>8851</v>
      </c>
      <c r="Q1053" t="s">
        <v>8852</v>
      </c>
    </row>
    <row r="1054" spans="1:17">
      <c r="A1054" t="s">
        <v>8853</v>
      </c>
      <c r="B1054" t="s">
        <v>8854</v>
      </c>
      <c r="C1054" t="s">
        <v>8541</v>
      </c>
      <c r="E1054">
        <v>699</v>
      </c>
      <c r="F1054" s="2">
        <v>1595</v>
      </c>
      <c r="G1054" s="1">
        <v>0.56000000000000005</v>
      </c>
      <c r="H1054">
        <v>4.0999999999999996</v>
      </c>
      <c r="I1054" s="4">
        <v>8090</v>
      </c>
      <c r="J1054" t="s">
        <v>8855</v>
      </c>
      <c r="K1054" t="s">
        <v>8856</v>
      </c>
      <c r="L1054" t="s">
        <v>8857</v>
      </c>
      <c r="M1054" t="s">
        <v>8858</v>
      </c>
      <c r="N1054" t="s">
        <v>8859</v>
      </c>
      <c r="O1054" t="s">
        <v>8860</v>
      </c>
      <c r="P1054" t="s">
        <v>8861</v>
      </c>
      <c r="Q1054" t="s">
        <v>8862</v>
      </c>
    </row>
    <row r="1055" spans="1:17">
      <c r="A1055" t="s">
        <v>8863</v>
      </c>
      <c r="B1055" t="s">
        <v>8864</v>
      </c>
      <c r="C1055" t="s">
        <v>8647</v>
      </c>
      <c r="E1055" s="2">
        <v>2148</v>
      </c>
      <c r="F1055" s="2">
        <v>3645</v>
      </c>
      <c r="G1055" s="1">
        <v>0.41</v>
      </c>
      <c r="H1055">
        <v>4.0999999999999996</v>
      </c>
      <c r="I1055" s="4">
        <v>31388</v>
      </c>
      <c r="J1055" t="s">
        <v>8865</v>
      </c>
      <c r="K1055" t="s">
        <v>8866</v>
      </c>
      <c r="L1055" t="s">
        <v>8867</v>
      </c>
      <c r="M1055" t="s">
        <v>8868</v>
      </c>
      <c r="N1055" t="s">
        <v>8869</v>
      </c>
      <c r="O1055" t="s">
        <v>8870</v>
      </c>
      <c r="P1055" t="s">
        <v>8871</v>
      </c>
      <c r="Q1055" t="s">
        <v>8872</v>
      </c>
    </row>
    <row r="1056" spans="1:17">
      <c r="A1056" t="s">
        <v>8873</v>
      </c>
      <c r="B1056" t="s">
        <v>8874</v>
      </c>
      <c r="C1056" t="s">
        <v>8875</v>
      </c>
      <c r="E1056" s="2">
        <v>3599</v>
      </c>
      <c r="F1056" s="2">
        <v>7950</v>
      </c>
      <c r="G1056" s="1">
        <v>0.55000000000000004</v>
      </c>
      <c r="H1056">
        <v>4.2</v>
      </c>
      <c r="I1056" s="4">
        <v>136</v>
      </c>
      <c r="J1056" t="s">
        <v>8876</v>
      </c>
      <c r="K1056" t="s">
        <v>8877</v>
      </c>
      <c r="L1056" t="s">
        <v>8878</v>
      </c>
      <c r="M1056" t="s">
        <v>8879</v>
      </c>
      <c r="N1056" t="s">
        <v>8880</v>
      </c>
      <c r="O1056" t="s">
        <v>8881</v>
      </c>
      <c r="P1056" t="s">
        <v>8882</v>
      </c>
      <c r="Q1056" t="s">
        <v>8883</v>
      </c>
    </row>
    <row r="1057" spans="1:17">
      <c r="A1057" t="s">
        <v>8884</v>
      </c>
      <c r="B1057" t="s">
        <v>8885</v>
      </c>
      <c r="C1057" t="s">
        <v>8886</v>
      </c>
      <c r="E1057">
        <v>351</v>
      </c>
      <c r="F1057">
        <v>999</v>
      </c>
      <c r="G1057" s="1">
        <v>0.65</v>
      </c>
      <c r="H1057">
        <v>4</v>
      </c>
      <c r="I1057" s="4">
        <v>5380</v>
      </c>
      <c r="J1057" t="s">
        <v>8887</v>
      </c>
      <c r="K1057" t="s">
        <v>8888</v>
      </c>
      <c r="L1057" t="s">
        <v>8889</v>
      </c>
      <c r="M1057" t="s">
        <v>8890</v>
      </c>
      <c r="N1057" t="s">
        <v>8891</v>
      </c>
      <c r="O1057" t="s">
        <v>8892</v>
      </c>
      <c r="P1057" t="s">
        <v>8893</v>
      </c>
      <c r="Q1057" t="s">
        <v>8894</v>
      </c>
    </row>
    <row r="1058" spans="1:17">
      <c r="A1058" t="s">
        <v>8895</v>
      </c>
      <c r="B1058" t="s">
        <v>8896</v>
      </c>
      <c r="C1058" t="s">
        <v>8897</v>
      </c>
      <c r="E1058" s="2">
        <v>1614</v>
      </c>
      <c r="F1058" s="2">
        <v>1745</v>
      </c>
      <c r="G1058" s="1">
        <v>0.08</v>
      </c>
      <c r="H1058">
        <v>4.3</v>
      </c>
      <c r="I1058" s="4">
        <v>37974</v>
      </c>
      <c r="J1058" t="s">
        <v>8898</v>
      </c>
      <c r="K1058" t="s">
        <v>8899</v>
      </c>
      <c r="L1058" t="s">
        <v>8900</v>
      </c>
      <c r="M1058" t="s">
        <v>8901</v>
      </c>
      <c r="N1058" t="s">
        <v>8902</v>
      </c>
      <c r="O1058" t="s">
        <v>8903</v>
      </c>
      <c r="P1058" t="s">
        <v>8904</v>
      </c>
      <c r="Q1058" t="s">
        <v>8905</v>
      </c>
    </row>
    <row r="1059" spans="1:17">
      <c r="A1059" t="s">
        <v>8906</v>
      </c>
      <c r="B1059" t="s">
        <v>8907</v>
      </c>
      <c r="C1059" t="s">
        <v>8844</v>
      </c>
      <c r="E1059">
        <v>719</v>
      </c>
      <c r="F1059" s="2">
        <v>1295</v>
      </c>
      <c r="G1059" s="1">
        <v>0.44</v>
      </c>
      <c r="H1059">
        <v>4.2</v>
      </c>
      <c r="I1059" s="4">
        <v>17218</v>
      </c>
      <c r="J1059" t="s">
        <v>8908</v>
      </c>
      <c r="K1059" t="s">
        <v>8909</v>
      </c>
      <c r="L1059" t="s">
        <v>8910</v>
      </c>
      <c r="M1059" t="s">
        <v>8911</v>
      </c>
      <c r="N1059" t="s">
        <v>8912</v>
      </c>
      <c r="O1059" t="s">
        <v>8913</v>
      </c>
      <c r="P1059" t="s">
        <v>8914</v>
      </c>
      <c r="Q1059" t="s">
        <v>8915</v>
      </c>
    </row>
    <row r="1060" spans="1:17">
      <c r="A1060" t="s">
        <v>8916</v>
      </c>
      <c r="B1060" t="s">
        <v>8917</v>
      </c>
      <c r="C1060" t="s">
        <v>8574</v>
      </c>
      <c r="E1060">
        <v>678</v>
      </c>
      <c r="F1060" s="2">
        <v>1499</v>
      </c>
      <c r="G1060" s="1">
        <v>0.55000000000000004</v>
      </c>
      <c r="H1060">
        <v>4.2</v>
      </c>
      <c r="I1060" s="4">
        <v>900</v>
      </c>
      <c r="J1060" t="s">
        <v>8918</v>
      </c>
      <c r="K1060" t="s">
        <v>8919</v>
      </c>
      <c r="L1060" t="s">
        <v>8920</v>
      </c>
      <c r="M1060" t="s">
        <v>8921</v>
      </c>
      <c r="N1060" t="s">
        <v>8922</v>
      </c>
      <c r="O1060" t="s">
        <v>8923</v>
      </c>
      <c r="P1060" t="s">
        <v>8924</v>
      </c>
      <c r="Q1060" t="s">
        <v>8925</v>
      </c>
    </row>
    <row r="1061" spans="1:17">
      <c r="A1061" t="s">
        <v>8926</v>
      </c>
      <c r="B1061" t="s">
        <v>8927</v>
      </c>
      <c r="C1061" t="s">
        <v>8762</v>
      </c>
      <c r="E1061">
        <v>809</v>
      </c>
      <c r="F1061" s="2">
        <v>1545</v>
      </c>
      <c r="G1061" s="1">
        <v>0.48</v>
      </c>
      <c r="H1061">
        <v>3.7</v>
      </c>
      <c r="I1061" s="4">
        <v>976</v>
      </c>
      <c r="J1061" t="s">
        <v>8928</v>
      </c>
      <c r="K1061" t="s">
        <v>8929</v>
      </c>
      <c r="L1061" t="s">
        <v>8930</v>
      </c>
      <c r="M1061" t="s">
        <v>8931</v>
      </c>
      <c r="N1061" t="s">
        <v>8932</v>
      </c>
      <c r="O1061" t="s">
        <v>8933</v>
      </c>
      <c r="P1061" t="s">
        <v>8934</v>
      </c>
      <c r="Q1061" t="s">
        <v>8935</v>
      </c>
    </row>
    <row r="1062" spans="1:17">
      <c r="A1062" t="s">
        <v>8936</v>
      </c>
      <c r="B1062" t="s">
        <v>8937</v>
      </c>
      <c r="C1062" t="s">
        <v>8938</v>
      </c>
      <c r="E1062" s="2">
        <v>1969</v>
      </c>
      <c r="F1062" s="2">
        <v>5000</v>
      </c>
      <c r="G1062" s="1">
        <v>0.61</v>
      </c>
      <c r="H1062">
        <v>4.0999999999999996</v>
      </c>
      <c r="I1062" s="4">
        <v>4927</v>
      </c>
      <c r="J1062" t="s">
        <v>8939</v>
      </c>
      <c r="K1062" t="s">
        <v>8940</v>
      </c>
      <c r="L1062" t="s">
        <v>8941</v>
      </c>
      <c r="M1062" t="s">
        <v>8942</v>
      </c>
      <c r="N1062" t="s">
        <v>8943</v>
      </c>
      <c r="O1062" t="s">
        <v>8944</v>
      </c>
      <c r="P1062" t="s">
        <v>8945</v>
      </c>
      <c r="Q1062" t="s">
        <v>8946</v>
      </c>
    </row>
    <row r="1063" spans="1:17">
      <c r="A1063" t="s">
        <v>8947</v>
      </c>
      <c r="B1063" t="s">
        <v>8948</v>
      </c>
      <c r="C1063" t="s">
        <v>8574</v>
      </c>
      <c r="E1063" s="2">
        <v>1490</v>
      </c>
      <c r="F1063" s="2">
        <v>1695</v>
      </c>
      <c r="G1063" s="1">
        <v>0.12</v>
      </c>
      <c r="H1063">
        <v>4.4000000000000004</v>
      </c>
      <c r="I1063" s="4">
        <v>3543</v>
      </c>
      <c r="J1063" t="s">
        <v>8949</v>
      </c>
      <c r="K1063" t="s">
        <v>8950</v>
      </c>
      <c r="L1063" t="s">
        <v>8951</v>
      </c>
      <c r="M1063" t="s">
        <v>8952</v>
      </c>
      <c r="N1063" t="s">
        <v>8953</v>
      </c>
      <c r="O1063" t="s">
        <v>8954</v>
      </c>
      <c r="P1063" t="s">
        <v>8955</v>
      </c>
      <c r="Q1063" t="s">
        <v>8956</v>
      </c>
    </row>
    <row r="1064" spans="1:17">
      <c r="A1064" t="s">
        <v>8957</v>
      </c>
      <c r="B1064" t="s">
        <v>8958</v>
      </c>
      <c r="C1064" t="s">
        <v>8552</v>
      </c>
      <c r="E1064" s="2">
        <v>2499</v>
      </c>
      <c r="F1064" s="2">
        <v>3945</v>
      </c>
      <c r="G1064" s="1">
        <v>0.37</v>
      </c>
      <c r="H1064">
        <v>3.8</v>
      </c>
      <c r="I1064" s="4">
        <v>2732</v>
      </c>
      <c r="J1064" t="s">
        <v>8959</v>
      </c>
      <c r="K1064" t="s">
        <v>8960</v>
      </c>
      <c r="L1064" t="s">
        <v>8961</v>
      </c>
      <c r="M1064" t="s">
        <v>8962</v>
      </c>
      <c r="N1064" t="s">
        <v>8963</v>
      </c>
      <c r="O1064" t="s">
        <v>8964</v>
      </c>
      <c r="P1064" t="s">
        <v>8965</v>
      </c>
      <c r="Q1064" t="s">
        <v>8966</v>
      </c>
    </row>
    <row r="1065" spans="1:17">
      <c r="A1065" t="s">
        <v>8967</v>
      </c>
      <c r="B1065" t="s">
        <v>8968</v>
      </c>
      <c r="C1065" t="s">
        <v>8969</v>
      </c>
      <c r="E1065" s="2">
        <v>1665</v>
      </c>
      <c r="F1065" s="2">
        <v>2099</v>
      </c>
      <c r="G1065" s="1">
        <v>0.21</v>
      </c>
      <c r="H1065">
        <v>4</v>
      </c>
      <c r="I1065" s="4">
        <v>14368</v>
      </c>
      <c r="J1065" t="s">
        <v>8970</v>
      </c>
      <c r="K1065" t="s">
        <v>8971</v>
      </c>
      <c r="L1065" t="s">
        <v>8972</v>
      </c>
      <c r="M1065" t="s">
        <v>8973</v>
      </c>
      <c r="N1065" t="s">
        <v>8974</v>
      </c>
      <c r="O1065" t="s">
        <v>8975</v>
      </c>
      <c r="P1065" t="s">
        <v>8976</v>
      </c>
      <c r="Q1065" t="s">
        <v>8977</v>
      </c>
    </row>
    <row r="1066" spans="1:17">
      <c r="A1066" t="s">
        <v>8978</v>
      </c>
      <c r="B1066" t="s">
        <v>8979</v>
      </c>
      <c r="C1066" t="s">
        <v>8647</v>
      </c>
      <c r="E1066" s="2">
        <v>3229</v>
      </c>
      <c r="F1066" s="2">
        <v>5295</v>
      </c>
      <c r="G1066" s="1">
        <v>0.39</v>
      </c>
      <c r="H1066">
        <v>4.2</v>
      </c>
      <c r="I1066" s="4">
        <v>39724</v>
      </c>
      <c r="J1066" t="s">
        <v>8980</v>
      </c>
      <c r="K1066" t="s">
        <v>8981</v>
      </c>
      <c r="L1066" t="s">
        <v>8982</v>
      </c>
      <c r="M1066" t="s">
        <v>8983</v>
      </c>
      <c r="N1066" t="s">
        <v>8984</v>
      </c>
      <c r="O1066" t="s">
        <v>8985</v>
      </c>
      <c r="P1066" t="s">
        <v>8986</v>
      </c>
      <c r="Q1066" t="s">
        <v>8987</v>
      </c>
    </row>
    <row r="1067" spans="1:17">
      <c r="A1067" t="s">
        <v>8988</v>
      </c>
      <c r="B1067" t="s">
        <v>8989</v>
      </c>
      <c r="C1067" t="s">
        <v>8647</v>
      </c>
      <c r="E1067" s="2">
        <v>1799</v>
      </c>
      <c r="F1067" s="2">
        <v>3595</v>
      </c>
      <c r="G1067" s="1">
        <v>0.5</v>
      </c>
      <c r="H1067">
        <v>3.8</v>
      </c>
      <c r="I1067" s="4">
        <v>9791</v>
      </c>
      <c r="J1067" t="s">
        <v>8990</v>
      </c>
      <c r="K1067" t="s">
        <v>8991</v>
      </c>
      <c r="L1067" t="s">
        <v>8992</v>
      </c>
      <c r="M1067" t="s">
        <v>8993</v>
      </c>
      <c r="N1067" t="s">
        <v>8994</v>
      </c>
      <c r="O1067" t="s">
        <v>8995</v>
      </c>
      <c r="P1067" t="s">
        <v>8996</v>
      </c>
      <c r="Q1067" t="s">
        <v>8997</v>
      </c>
    </row>
    <row r="1068" spans="1:17">
      <c r="A1068" t="s">
        <v>8998</v>
      </c>
      <c r="B1068" t="s">
        <v>8999</v>
      </c>
      <c r="C1068" t="s">
        <v>8541</v>
      </c>
      <c r="E1068" s="2">
        <v>1260</v>
      </c>
      <c r="F1068" s="2">
        <v>1699</v>
      </c>
      <c r="G1068" s="1">
        <v>0.26</v>
      </c>
      <c r="H1068">
        <v>4.2</v>
      </c>
      <c r="I1068" s="4">
        <v>2891</v>
      </c>
      <c r="J1068" t="s">
        <v>9000</v>
      </c>
      <c r="K1068" t="s">
        <v>9001</v>
      </c>
      <c r="L1068" t="s">
        <v>9002</v>
      </c>
      <c r="M1068" t="s">
        <v>9003</v>
      </c>
      <c r="N1068" t="s">
        <v>9004</v>
      </c>
      <c r="O1068" t="s">
        <v>9005</v>
      </c>
      <c r="P1068" t="s">
        <v>9006</v>
      </c>
      <c r="Q1068" t="s">
        <v>9007</v>
      </c>
    </row>
    <row r="1069" spans="1:17">
      <c r="A1069" t="s">
        <v>9008</v>
      </c>
      <c r="B1069" t="s">
        <v>9009</v>
      </c>
      <c r="C1069" t="s">
        <v>8552</v>
      </c>
      <c r="E1069">
        <v>749</v>
      </c>
      <c r="F1069" s="2">
        <v>1129</v>
      </c>
      <c r="G1069" s="1">
        <v>0.34</v>
      </c>
      <c r="H1069">
        <v>4</v>
      </c>
      <c r="I1069" s="4">
        <v>2446</v>
      </c>
      <c r="J1069" t="s">
        <v>9010</v>
      </c>
      <c r="K1069" t="s">
        <v>9011</v>
      </c>
      <c r="L1069" t="s">
        <v>9012</v>
      </c>
      <c r="M1069" t="s">
        <v>9013</v>
      </c>
      <c r="N1069" t="s">
        <v>9014</v>
      </c>
      <c r="O1069" t="s">
        <v>9015</v>
      </c>
      <c r="P1069" t="s">
        <v>9016</v>
      </c>
      <c r="Q1069" t="s">
        <v>9017</v>
      </c>
    </row>
    <row r="1070" spans="1:17">
      <c r="A1070" t="s">
        <v>9018</v>
      </c>
      <c r="B1070" t="s">
        <v>9019</v>
      </c>
      <c r="C1070" t="s">
        <v>8710</v>
      </c>
      <c r="E1070" s="2">
        <v>3499</v>
      </c>
      <c r="F1070" s="2">
        <v>5795</v>
      </c>
      <c r="G1070" s="1">
        <v>0.4</v>
      </c>
      <c r="H1070">
        <v>3.9</v>
      </c>
      <c r="I1070" s="4">
        <v>25340</v>
      </c>
      <c r="J1070" t="s">
        <v>9020</v>
      </c>
      <c r="K1070" t="s">
        <v>9021</v>
      </c>
      <c r="L1070" t="s">
        <v>9022</v>
      </c>
      <c r="M1070" t="s">
        <v>9023</v>
      </c>
      <c r="N1070" t="s">
        <v>9024</v>
      </c>
      <c r="O1070" t="s">
        <v>9025</v>
      </c>
      <c r="P1070" t="s">
        <v>9026</v>
      </c>
      <c r="Q1070" t="s">
        <v>9027</v>
      </c>
    </row>
    <row r="1071" spans="1:17">
      <c r="A1071" t="s">
        <v>9028</v>
      </c>
      <c r="B1071" t="s">
        <v>9029</v>
      </c>
      <c r="C1071" t="s">
        <v>9030</v>
      </c>
      <c r="E1071">
        <v>379</v>
      </c>
      <c r="F1071">
        <v>999</v>
      </c>
      <c r="G1071" s="1">
        <v>0.62</v>
      </c>
      <c r="H1071">
        <v>4.3</v>
      </c>
      <c r="I1071" s="4">
        <v>3096</v>
      </c>
      <c r="J1071" t="s">
        <v>9031</v>
      </c>
      <c r="K1071" t="s">
        <v>9032</v>
      </c>
      <c r="L1071" t="s">
        <v>9033</v>
      </c>
      <c r="M1071" t="s">
        <v>9034</v>
      </c>
      <c r="N1071" t="s">
        <v>9035</v>
      </c>
      <c r="O1071" t="s">
        <v>9036</v>
      </c>
      <c r="P1071" t="s">
        <v>9037</v>
      </c>
      <c r="Q1071" t="s">
        <v>9038</v>
      </c>
    </row>
    <row r="1072" spans="1:17">
      <c r="A1072" t="s">
        <v>9039</v>
      </c>
      <c r="B1072" t="s">
        <v>9040</v>
      </c>
      <c r="C1072" t="s">
        <v>8552</v>
      </c>
      <c r="E1072" s="2">
        <v>1099</v>
      </c>
      <c r="F1072" s="2">
        <v>2400</v>
      </c>
      <c r="G1072" s="1">
        <v>0.54</v>
      </c>
      <c r="H1072">
        <v>3.8</v>
      </c>
      <c r="I1072" s="4">
        <v>4</v>
      </c>
      <c r="J1072" t="s">
        <v>9041</v>
      </c>
      <c r="K1072" t="s">
        <v>9042</v>
      </c>
      <c r="L1072" t="s">
        <v>9043</v>
      </c>
      <c r="M1072" t="s">
        <v>9044</v>
      </c>
      <c r="N1072" t="s">
        <v>9045</v>
      </c>
      <c r="O1072" t="s">
        <v>9046</v>
      </c>
      <c r="P1072" t="s">
        <v>9047</v>
      </c>
      <c r="Q1072" t="s">
        <v>9048</v>
      </c>
    </row>
    <row r="1073" spans="1:17">
      <c r="A1073" t="s">
        <v>9049</v>
      </c>
      <c r="B1073" t="s">
        <v>9050</v>
      </c>
      <c r="C1073" t="s">
        <v>8762</v>
      </c>
      <c r="E1073">
        <v>749</v>
      </c>
      <c r="F1073" s="2">
        <v>1299</v>
      </c>
      <c r="G1073" s="1">
        <v>0.42</v>
      </c>
      <c r="H1073">
        <v>4</v>
      </c>
      <c r="I1073" s="4">
        <v>119</v>
      </c>
      <c r="J1073" t="s">
        <v>9051</v>
      </c>
      <c r="K1073" t="s">
        <v>9052</v>
      </c>
      <c r="L1073" t="s">
        <v>9053</v>
      </c>
      <c r="M1073" t="s">
        <v>9054</v>
      </c>
      <c r="N1073" t="s">
        <v>9055</v>
      </c>
      <c r="O1073" t="s">
        <v>9056</v>
      </c>
      <c r="P1073" t="s">
        <v>9057</v>
      </c>
      <c r="Q1073" t="s">
        <v>9058</v>
      </c>
    </row>
    <row r="1074" spans="1:17">
      <c r="A1074" t="s">
        <v>9059</v>
      </c>
      <c r="B1074" t="s">
        <v>9060</v>
      </c>
      <c r="C1074" t="s">
        <v>9061</v>
      </c>
      <c r="E1074" s="2">
        <v>1299</v>
      </c>
      <c r="F1074" s="2">
        <v>1299</v>
      </c>
      <c r="G1074" s="1">
        <v>0</v>
      </c>
      <c r="H1074">
        <v>4.2</v>
      </c>
      <c r="I1074" s="4">
        <v>40106</v>
      </c>
      <c r="J1074" t="s">
        <v>9062</v>
      </c>
      <c r="K1074" t="s">
        <v>9063</v>
      </c>
      <c r="L1074" t="s">
        <v>9064</v>
      </c>
      <c r="M1074" t="s">
        <v>9065</v>
      </c>
      <c r="N1074" t="s">
        <v>9066</v>
      </c>
      <c r="O1074" t="s">
        <v>9067</v>
      </c>
      <c r="P1074" t="s">
        <v>9068</v>
      </c>
      <c r="Q1074" t="s">
        <v>9069</v>
      </c>
    </row>
    <row r="1075" spans="1:17">
      <c r="A1075" t="s">
        <v>9070</v>
      </c>
      <c r="B1075" t="s">
        <v>9071</v>
      </c>
      <c r="C1075" t="s">
        <v>8699</v>
      </c>
      <c r="E1075">
        <v>549</v>
      </c>
      <c r="F1075" s="2">
        <v>1090</v>
      </c>
      <c r="G1075" s="1">
        <v>0.5</v>
      </c>
      <c r="H1075">
        <v>4.2</v>
      </c>
      <c r="I1075" s="4">
        <v>13029</v>
      </c>
      <c r="J1075" t="s">
        <v>9072</v>
      </c>
      <c r="K1075" t="s">
        <v>9073</v>
      </c>
      <c r="L1075" t="s">
        <v>9074</v>
      </c>
      <c r="M1075" t="s">
        <v>9075</v>
      </c>
      <c r="N1075" t="s">
        <v>9076</v>
      </c>
      <c r="O1075" t="s">
        <v>9077</v>
      </c>
      <c r="P1075" t="s">
        <v>9078</v>
      </c>
      <c r="Q1075" t="s">
        <v>9079</v>
      </c>
    </row>
    <row r="1076" spans="1:17">
      <c r="A1076" t="s">
        <v>9080</v>
      </c>
      <c r="B1076" t="s">
        <v>9081</v>
      </c>
      <c r="C1076" t="s">
        <v>8563</v>
      </c>
      <c r="E1076">
        <v>899</v>
      </c>
      <c r="F1076" s="2">
        <v>2000</v>
      </c>
      <c r="G1076" s="1">
        <v>0.55000000000000004</v>
      </c>
      <c r="H1076">
        <v>3.6</v>
      </c>
      <c r="I1076" s="4">
        <v>291</v>
      </c>
      <c r="J1076" t="s">
        <v>9082</v>
      </c>
      <c r="K1076" t="s">
        <v>9083</v>
      </c>
      <c r="L1076" t="s">
        <v>9084</v>
      </c>
      <c r="M1076" t="s">
        <v>9085</v>
      </c>
      <c r="N1076" t="s">
        <v>9086</v>
      </c>
      <c r="O1076" t="s">
        <v>9087</v>
      </c>
      <c r="P1076" t="s">
        <v>9088</v>
      </c>
      <c r="Q1076" t="s">
        <v>9089</v>
      </c>
    </row>
    <row r="1077" spans="1:17">
      <c r="A1077" t="s">
        <v>9090</v>
      </c>
      <c r="B1077" t="s">
        <v>9091</v>
      </c>
      <c r="C1077" t="s">
        <v>8699</v>
      </c>
      <c r="E1077" s="2">
        <v>1321</v>
      </c>
      <c r="F1077" s="2">
        <v>1545</v>
      </c>
      <c r="G1077" s="1">
        <v>0.14000000000000001</v>
      </c>
      <c r="H1077">
        <v>4.3</v>
      </c>
      <c r="I1077" s="4">
        <v>15453</v>
      </c>
      <c r="J1077" t="s">
        <v>9092</v>
      </c>
      <c r="K1077" t="s">
        <v>9093</v>
      </c>
      <c r="L1077" t="s">
        <v>9094</v>
      </c>
      <c r="M1077" t="s">
        <v>9095</v>
      </c>
      <c r="N1077" t="s">
        <v>9096</v>
      </c>
      <c r="O1077" t="s">
        <v>9097</v>
      </c>
      <c r="P1077" t="s">
        <v>9098</v>
      </c>
      <c r="Q1077" t="s">
        <v>9099</v>
      </c>
    </row>
    <row r="1078" spans="1:17">
      <c r="A1078" t="s">
        <v>9100</v>
      </c>
      <c r="B1078" t="s">
        <v>9101</v>
      </c>
      <c r="C1078" t="s">
        <v>8574</v>
      </c>
      <c r="E1078" s="2">
        <v>1099</v>
      </c>
      <c r="F1078" s="2">
        <v>1999</v>
      </c>
      <c r="G1078" s="1">
        <v>0.45</v>
      </c>
      <c r="H1078">
        <v>4</v>
      </c>
      <c r="I1078" s="4">
        <v>604</v>
      </c>
      <c r="J1078" t="s">
        <v>9102</v>
      </c>
      <c r="K1078" t="s">
        <v>9103</v>
      </c>
      <c r="L1078" t="s">
        <v>9104</v>
      </c>
      <c r="M1078" t="s">
        <v>9105</v>
      </c>
      <c r="N1078" t="s">
        <v>9106</v>
      </c>
      <c r="O1078" t="s">
        <v>9107</v>
      </c>
      <c r="P1078" t="s">
        <v>9108</v>
      </c>
      <c r="Q1078" t="s">
        <v>9109</v>
      </c>
    </row>
    <row r="1079" spans="1:17">
      <c r="A1079" t="s">
        <v>9110</v>
      </c>
      <c r="B1079" t="s">
        <v>9111</v>
      </c>
      <c r="C1079" t="s">
        <v>8699</v>
      </c>
      <c r="E1079">
        <v>775</v>
      </c>
      <c r="F1079">
        <v>875</v>
      </c>
      <c r="G1079" s="1">
        <v>0.11</v>
      </c>
      <c r="H1079">
        <v>4.2</v>
      </c>
      <c r="I1079" s="4">
        <v>46647</v>
      </c>
      <c r="J1079" t="s">
        <v>9112</v>
      </c>
      <c r="K1079" t="s">
        <v>9113</v>
      </c>
      <c r="L1079" t="s">
        <v>9114</v>
      </c>
      <c r="M1079" t="s">
        <v>9115</v>
      </c>
      <c r="N1079" t="s">
        <v>9116</v>
      </c>
      <c r="O1079" t="s">
        <v>9117</v>
      </c>
      <c r="P1079" t="s">
        <v>9118</v>
      </c>
      <c r="Q1079" t="s">
        <v>9119</v>
      </c>
    </row>
    <row r="1080" spans="1:17">
      <c r="A1080" t="s">
        <v>9120</v>
      </c>
      <c r="B1080" t="s">
        <v>9121</v>
      </c>
      <c r="C1080" t="s">
        <v>8773</v>
      </c>
      <c r="E1080" s="2">
        <v>6299</v>
      </c>
      <c r="F1080" s="2">
        <v>15270</v>
      </c>
      <c r="G1080" s="1">
        <v>0.59</v>
      </c>
      <c r="H1080">
        <v>4.0999999999999996</v>
      </c>
      <c r="I1080" s="4">
        <v>3233</v>
      </c>
      <c r="J1080" t="s">
        <v>9122</v>
      </c>
      <c r="K1080" t="s">
        <v>9123</v>
      </c>
      <c r="L1080" t="s">
        <v>9124</v>
      </c>
      <c r="M1080" t="s">
        <v>9125</v>
      </c>
      <c r="N1080" t="s">
        <v>9126</v>
      </c>
      <c r="O1080" t="s">
        <v>9127</v>
      </c>
      <c r="P1080" t="s">
        <v>9128</v>
      </c>
      <c r="Q1080" t="s">
        <v>9129</v>
      </c>
    </row>
    <row r="1081" spans="1:17">
      <c r="A1081" t="s">
        <v>9130</v>
      </c>
      <c r="B1081" t="s">
        <v>9131</v>
      </c>
      <c r="C1081" t="s">
        <v>8897</v>
      </c>
      <c r="E1081" s="2">
        <v>3190</v>
      </c>
      <c r="F1081" s="2">
        <v>4195</v>
      </c>
      <c r="G1081" s="1">
        <v>0.24</v>
      </c>
      <c r="H1081">
        <v>4</v>
      </c>
      <c r="I1081" s="4">
        <v>1282</v>
      </c>
      <c r="J1081" t="s">
        <v>9132</v>
      </c>
      <c r="K1081" t="s">
        <v>9133</v>
      </c>
      <c r="L1081" t="s">
        <v>9134</v>
      </c>
      <c r="M1081" t="s">
        <v>9135</v>
      </c>
      <c r="N1081" t="s">
        <v>9136</v>
      </c>
      <c r="O1081" t="s">
        <v>9137</v>
      </c>
      <c r="P1081" t="s">
        <v>9138</v>
      </c>
      <c r="Q1081" t="s">
        <v>9139</v>
      </c>
    </row>
    <row r="1082" spans="1:17">
      <c r="A1082" t="s">
        <v>9140</v>
      </c>
      <c r="B1082" t="s">
        <v>9141</v>
      </c>
      <c r="C1082" t="s">
        <v>8552</v>
      </c>
      <c r="E1082">
        <v>799</v>
      </c>
      <c r="F1082" s="2">
        <v>1989</v>
      </c>
      <c r="G1082" s="1">
        <v>0.6</v>
      </c>
      <c r="H1082">
        <v>4.3</v>
      </c>
      <c r="I1082" s="4">
        <v>70</v>
      </c>
      <c r="J1082" t="s">
        <v>9142</v>
      </c>
      <c r="K1082" t="s">
        <v>9143</v>
      </c>
      <c r="L1082" t="s">
        <v>9144</v>
      </c>
      <c r="M1082" t="s">
        <v>9145</v>
      </c>
      <c r="N1082" t="s">
        <v>9146</v>
      </c>
      <c r="O1082" t="s">
        <v>9147</v>
      </c>
      <c r="P1082" t="s">
        <v>9148</v>
      </c>
      <c r="Q1082" t="s">
        <v>9149</v>
      </c>
    </row>
    <row r="1083" spans="1:17">
      <c r="A1083" t="s">
        <v>9150</v>
      </c>
      <c r="B1083" t="s">
        <v>9151</v>
      </c>
      <c r="C1083" t="s">
        <v>8938</v>
      </c>
      <c r="E1083" s="2">
        <v>2699</v>
      </c>
      <c r="F1083" s="2">
        <v>5000</v>
      </c>
      <c r="G1083" s="1">
        <v>0.46</v>
      </c>
      <c r="H1083">
        <v>4</v>
      </c>
      <c r="I1083" s="4">
        <v>26164</v>
      </c>
      <c r="J1083" t="s">
        <v>9152</v>
      </c>
      <c r="K1083" t="s">
        <v>9153</v>
      </c>
      <c r="L1083" t="s">
        <v>9154</v>
      </c>
      <c r="M1083" t="s">
        <v>9155</v>
      </c>
      <c r="N1083" t="s">
        <v>9156</v>
      </c>
      <c r="O1083" t="s">
        <v>9157</v>
      </c>
      <c r="P1083" t="s">
        <v>9158</v>
      </c>
      <c r="Q1083" t="s">
        <v>9159</v>
      </c>
    </row>
    <row r="1084" spans="1:17">
      <c r="A1084" t="s">
        <v>9160</v>
      </c>
      <c r="B1084" t="s">
        <v>9161</v>
      </c>
      <c r="C1084" t="s">
        <v>8699</v>
      </c>
      <c r="E1084">
        <v>599</v>
      </c>
      <c r="F1084">
        <v>990</v>
      </c>
      <c r="G1084" s="1">
        <v>0.39</v>
      </c>
      <c r="H1084">
        <v>3.9</v>
      </c>
      <c r="I1084" s="4">
        <v>16166</v>
      </c>
      <c r="J1084" t="s">
        <v>9162</v>
      </c>
      <c r="K1084" t="s">
        <v>9163</v>
      </c>
      <c r="L1084" t="s">
        <v>9164</v>
      </c>
      <c r="M1084" t="s">
        <v>9165</v>
      </c>
      <c r="N1084" t="s">
        <v>9166</v>
      </c>
      <c r="O1084" t="s">
        <v>9167</v>
      </c>
      <c r="P1084" t="s">
        <v>9168</v>
      </c>
      <c r="Q1084" t="s">
        <v>9169</v>
      </c>
    </row>
    <row r="1085" spans="1:17">
      <c r="A1085" t="s">
        <v>9170</v>
      </c>
      <c r="B1085" t="s">
        <v>9171</v>
      </c>
      <c r="C1085" t="s">
        <v>8762</v>
      </c>
      <c r="E1085">
        <v>749</v>
      </c>
      <c r="F1085" s="2">
        <v>1111</v>
      </c>
      <c r="G1085" s="1">
        <v>0.33</v>
      </c>
      <c r="H1085">
        <v>4.2</v>
      </c>
      <c r="I1085" s="4">
        <v>35693</v>
      </c>
      <c r="J1085" t="s">
        <v>9172</v>
      </c>
      <c r="K1085" t="s">
        <v>9173</v>
      </c>
      <c r="L1085" t="s">
        <v>9174</v>
      </c>
      <c r="M1085" t="s">
        <v>9175</v>
      </c>
      <c r="N1085" t="s">
        <v>9176</v>
      </c>
      <c r="O1085" t="s">
        <v>9177</v>
      </c>
      <c r="P1085" t="s">
        <v>9178</v>
      </c>
      <c r="Q1085" t="s">
        <v>9179</v>
      </c>
    </row>
    <row r="1086" spans="1:17">
      <c r="A1086" t="s">
        <v>9180</v>
      </c>
      <c r="B1086" t="s">
        <v>9181</v>
      </c>
      <c r="C1086" t="s">
        <v>8773</v>
      </c>
      <c r="E1086" s="2">
        <v>6199</v>
      </c>
      <c r="F1086" s="2">
        <v>10400</v>
      </c>
      <c r="G1086" s="1">
        <v>0.4</v>
      </c>
      <c r="H1086">
        <v>4.0999999999999996</v>
      </c>
      <c r="I1086" s="4">
        <v>14391</v>
      </c>
      <c r="J1086" t="s">
        <v>9182</v>
      </c>
      <c r="K1086" t="s">
        <v>9183</v>
      </c>
      <c r="L1086" t="s">
        <v>9184</v>
      </c>
      <c r="M1086" t="s">
        <v>9185</v>
      </c>
      <c r="N1086" t="s">
        <v>9186</v>
      </c>
      <c r="O1086" t="s">
        <v>9187</v>
      </c>
      <c r="P1086" t="s">
        <v>9188</v>
      </c>
      <c r="Q1086" t="s">
        <v>9189</v>
      </c>
    </row>
    <row r="1087" spans="1:17">
      <c r="A1087" t="s">
        <v>9190</v>
      </c>
      <c r="B1087" t="s">
        <v>9191</v>
      </c>
      <c r="C1087" t="s">
        <v>9192</v>
      </c>
      <c r="E1087" s="2">
        <v>1819</v>
      </c>
      <c r="F1087" s="2">
        <v>2490</v>
      </c>
      <c r="G1087" s="1">
        <v>0.27</v>
      </c>
      <c r="H1087">
        <v>4.4000000000000004</v>
      </c>
      <c r="I1087" s="4">
        <v>7946</v>
      </c>
      <c r="J1087" t="s">
        <v>9193</v>
      </c>
      <c r="K1087" t="s">
        <v>9194</v>
      </c>
      <c r="L1087" t="s">
        <v>9195</v>
      </c>
      <c r="M1087" t="s">
        <v>9196</v>
      </c>
      <c r="N1087" t="s">
        <v>9197</v>
      </c>
      <c r="O1087" t="s">
        <v>9198</v>
      </c>
      <c r="P1087" t="s">
        <v>9199</v>
      </c>
      <c r="Q1087" t="s">
        <v>9200</v>
      </c>
    </row>
    <row r="1088" spans="1:17">
      <c r="A1088" t="s">
        <v>9201</v>
      </c>
      <c r="B1088" t="s">
        <v>9202</v>
      </c>
      <c r="C1088" t="s">
        <v>8762</v>
      </c>
      <c r="E1088" s="2">
        <v>1199</v>
      </c>
      <c r="F1088" s="2">
        <v>1900</v>
      </c>
      <c r="G1088" s="1">
        <v>0.37</v>
      </c>
      <c r="H1088">
        <v>4</v>
      </c>
      <c r="I1088" s="4">
        <v>1765</v>
      </c>
      <c r="J1088" t="s">
        <v>9203</v>
      </c>
      <c r="K1088" t="s">
        <v>9204</v>
      </c>
      <c r="L1088" t="s">
        <v>9205</v>
      </c>
      <c r="M1088" t="s">
        <v>9206</v>
      </c>
      <c r="N1088" t="s">
        <v>9207</v>
      </c>
      <c r="O1088" t="s">
        <v>9208</v>
      </c>
      <c r="P1088" t="s">
        <v>9209</v>
      </c>
      <c r="Q1088" t="s">
        <v>9210</v>
      </c>
    </row>
    <row r="1089" spans="1:17">
      <c r="A1089" t="s">
        <v>9211</v>
      </c>
      <c r="B1089" t="s">
        <v>9212</v>
      </c>
      <c r="C1089" t="s">
        <v>8710</v>
      </c>
      <c r="E1089" s="2">
        <v>3249</v>
      </c>
      <c r="F1089" s="2">
        <v>6295</v>
      </c>
      <c r="G1089" s="1">
        <v>0.48</v>
      </c>
      <c r="H1089">
        <v>3.8</v>
      </c>
      <c r="I1089" s="4">
        <v>14062</v>
      </c>
      <c r="J1089" t="s">
        <v>9213</v>
      </c>
      <c r="K1089" t="s">
        <v>9214</v>
      </c>
      <c r="L1089" t="s">
        <v>9215</v>
      </c>
      <c r="M1089" t="s">
        <v>9216</v>
      </c>
      <c r="N1089" t="s">
        <v>9217</v>
      </c>
      <c r="O1089" t="s">
        <v>9218</v>
      </c>
      <c r="P1089" t="s">
        <v>9219</v>
      </c>
      <c r="Q1089" t="s">
        <v>9220</v>
      </c>
    </row>
    <row r="1090" spans="1:17">
      <c r="A1090" t="s">
        <v>9221</v>
      </c>
      <c r="B1090" t="s">
        <v>9222</v>
      </c>
      <c r="C1090" t="s">
        <v>9030</v>
      </c>
      <c r="E1090">
        <v>349</v>
      </c>
      <c r="F1090">
        <v>999</v>
      </c>
      <c r="G1090" s="1">
        <v>0.65</v>
      </c>
      <c r="H1090">
        <v>4</v>
      </c>
      <c r="I1090" s="4">
        <v>15646</v>
      </c>
      <c r="J1090" t="s">
        <v>9223</v>
      </c>
      <c r="K1090" t="s">
        <v>9224</v>
      </c>
      <c r="L1090" t="s">
        <v>9225</v>
      </c>
      <c r="M1090" t="s">
        <v>9226</v>
      </c>
      <c r="N1090" t="s">
        <v>9227</v>
      </c>
      <c r="O1090" t="s">
        <v>9228</v>
      </c>
      <c r="P1090" t="s">
        <v>9229</v>
      </c>
      <c r="Q1090" t="s">
        <v>9230</v>
      </c>
    </row>
    <row r="1091" spans="1:17">
      <c r="A1091" t="s">
        <v>9231</v>
      </c>
      <c r="B1091" t="s">
        <v>9232</v>
      </c>
      <c r="C1091" t="s">
        <v>8563</v>
      </c>
      <c r="E1091" s="2">
        <v>1049</v>
      </c>
      <c r="F1091" s="2">
        <v>1699</v>
      </c>
      <c r="G1091" s="1">
        <v>0.38</v>
      </c>
      <c r="H1091">
        <v>3.1</v>
      </c>
      <c r="I1091" s="4">
        <v>111</v>
      </c>
      <c r="J1091" t="s">
        <v>9233</v>
      </c>
      <c r="K1091" t="s">
        <v>9234</v>
      </c>
      <c r="L1091" t="s">
        <v>9235</v>
      </c>
      <c r="M1091" t="s">
        <v>9236</v>
      </c>
      <c r="N1091" t="s">
        <v>9237</v>
      </c>
      <c r="O1091" t="s">
        <v>9238</v>
      </c>
      <c r="P1091" t="s">
        <v>9239</v>
      </c>
      <c r="Q1091" t="s">
        <v>9240</v>
      </c>
    </row>
    <row r="1092" spans="1:17">
      <c r="A1092" t="s">
        <v>9241</v>
      </c>
      <c r="B1092" t="s">
        <v>9242</v>
      </c>
      <c r="C1092" t="s">
        <v>9243</v>
      </c>
      <c r="E1092">
        <v>799</v>
      </c>
      <c r="F1092" s="2">
        <v>1500</v>
      </c>
      <c r="G1092" s="1">
        <v>0.47</v>
      </c>
      <c r="H1092">
        <v>4.3</v>
      </c>
      <c r="I1092" s="4">
        <v>9695</v>
      </c>
      <c r="J1092" t="s">
        <v>9244</v>
      </c>
      <c r="K1092" t="s">
        <v>9245</v>
      </c>
      <c r="L1092" t="s">
        <v>9246</v>
      </c>
      <c r="M1092" t="s">
        <v>9247</v>
      </c>
      <c r="N1092" t="s">
        <v>9248</v>
      </c>
      <c r="O1092" t="s">
        <v>9249</v>
      </c>
      <c r="P1092" t="s">
        <v>9250</v>
      </c>
      <c r="Q1092" t="s">
        <v>9251</v>
      </c>
    </row>
    <row r="1093" spans="1:17">
      <c r="A1093" t="s">
        <v>9252</v>
      </c>
      <c r="B1093" t="s">
        <v>9253</v>
      </c>
      <c r="C1093" t="s">
        <v>8773</v>
      </c>
      <c r="E1093" s="2">
        <v>4999</v>
      </c>
      <c r="F1093" s="2">
        <v>9650</v>
      </c>
      <c r="G1093" s="1">
        <v>0.48</v>
      </c>
      <c r="H1093">
        <v>4.2</v>
      </c>
      <c r="I1093" s="4">
        <v>1772</v>
      </c>
      <c r="J1093" t="s">
        <v>9254</v>
      </c>
      <c r="K1093" t="s">
        <v>9255</v>
      </c>
      <c r="L1093" t="s">
        <v>9256</v>
      </c>
      <c r="M1093" t="s">
        <v>9257</v>
      </c>
      <c r="N1093" t="s">
        <v>9258</v>
      </c>
      <c r="O1093" t="s">
        <v>9259</v>
      </c>
      <c r="P1093" t="s">
        <v>9260</v>
      </c>
      <c r="Q1093" t="s">
        <v>9261</v>
      </c>
    </row>
    <row r="1094" spans="1:17">
      <c r="A1094" t="s">
        <v>9262</v>
      </c>
      <c r="B1094" t="s">
        <v>9263</v>
      </c>
      <c r="C1094" t="s">
        <v>8710</v>
      </c>
      <c r="E1094" s="2">
        <v>6999</v>
      </c>
      <c r="F1094" s="2">
        <v>10590</v>
      </c>
      <c r="G1094" s="1">
        <v>0.34</v>
      </c>
      <c r="H1094">
        <v>4.4000000000000004</v>
      </c>
      <c r="I1094" s="4">
        <v>11499</v>
      </c>
      <c r="J1094" t="s">
        <v>9264</v>
      </c>
      <c r="K1094" t="s">
        <v>9265</v>
      </c>
      <c r="L1094" t="s">
        <v>9266</v>
      </c>
      <c r="M1094" t="s">
        <v>9267</v>
      </c>
      <c r="N1094" t="s">
        <v>9268</v>
      </c>
      <c r="O1094" t="s">
        <v>9269</v>
      </c>
      <c r="P1094" t="s">
        <v>9270</v>
      </c>
      <c r="Q1094" t="s">
        <v>9271</v>
      </c>
    </row>
    <row r="1095" spans="1:17">
      <c r="A1095" t="s">
        <v>9272</v>
      </c>
      <c r="B1095" t="s">
        <v>9273</v>
      </c>
      <c r="C1095" t="s">
        <v>8585</v>
      </c>
      <c r="E1095">
        <v>799</v>
      </c>
      <c r="F1095" s="2">
        <v>1999</v>
      </c>
      <c r="G1095" s="1">
        <v>0.6</v>
      </c>
      <c r="H1095">
        <v>4.0999999999999996</v>
      </c>
      <c r="I1095" s="4">
        <v>2162</v>
      </c>
      <c r="J1095" t="s">
        <v>9274</v>
      </c>
      <c r="K1095" t="s">
        <v>9275</v>
      </c>
      <c r="L1095" t="s">
        <v>9276</v>
      </c>
      <c r="M1095" t="s">
        <v>9277</v>
      </c>
      <c r="N1095" t="s">
        <v>9278</v>
      </c>
      <c r="O1095" t="s">
        <v>9279</v>
      </c>
      <c r="P1095" t="s">
        <v>9280</v>
      </c>
      <c r="Q1095" t="s">
        <v>9281</v>
      </c>
    </row>
    <row r="1096" spans="1:17">
      <c r="A1096" t="s">
        <v>9282</v>
      </c>
      <c r="B1096" t="s">
        <v>9283</v>
      </c>
      <c r="C1096" t="s">
        <v>9284</v>
      </c>
      <c r="E1096">
        <v>89</v>
      </c>
      <c r="F1096">
        <v>89</v>
      </c>
      <c r="G1096" s="1">
        <v>0</v>
      </c>
      <c r="H1096">
        <v>4.2</v>
      </c>
      <c r="I1096" s="4">
        <v>19621</v>
      </c>
      <c r="J1096" t="s">
        <v>9285</v>
      </c>
      <c r="K1096" t="s">
        <v>9286</v>
      </c>
      <c r="L1096" t="s">
        <v>9287</v>
      </c>
      <c r="M1096" t="s">
        <v>9288</v>
      </c>
      <c r="N1096" t="s">
        <v>9289</v>
      </c>
      <c r="O1096" t="s">
        <v>9290</v>
      </c>
      <c r="P1096" t="s">
        <v>9291</v>
      </c>
      <c r="Q1096" t="s">
        <v>9292</v>
      </c>
    </row>
    <row r="1097" spans="1:17">
      <c r="A1097" t="s">
        <v>9293</v>
      </c>
      <c r="B1097" t="s">
        <v>9294</v>
      </c>
      <c r="C1097" t="s">
        <v>9295</v>
      </c>
      <c r="E1097" s="2">
        <v>1400</v>
      </c>
      <c r="F1097" s="2">
        <v>2485</v>
      </c>
      <c r="G1097" s="1">
        <v>0.44</v>
      </c>
      <c r="H1097">
        <v>4.0999999999999996</v>
      </c>
      <c r="I1097" s="4">
        <v>19998</v>
      </c>
      <c r="J1097" t="s">
        <v>9296</v>
      </c>
      <c r="K1097" t="s">
        <v>9297</v>
      </c>
      <c r="L1097" t="s">
        <v>9298</v>
      </c>
      <c r="M1097" t="s">
        <v>9299</v>
      </c>
      <c r="N1097" t="s">
        <v>9300</v>
      </c>
      <c r="O1097" t="s">
        <v>9301</v>
      </c>
      <c r="P1097" t="s">
        <v>9302</v>
      </c>
      <c r="Q1097" t="s">
        <v>9303</v>
      </c>
    </row>
    <row r="1098" spans="1:17">
      <c r="A1098" t="s">
        <v>9304</v>
      </c>
      <c r="B1098" t="s">
        <v>9305</v>
      </c>
      <c r="C1098" t="s">
        <v>8886</v>
      </c>
      <c r="E1098">
        <v>355</v>
      </c>
      <c r="F1098">
        <v>899</v>
      </c>
      <c r="G1098" s="1">
        <v>0.61</v>
      </c>
      <c r="H1098">
        <v>4.0999999999999996</v>
      </c>
      <c r="I1098" s="4">
        <v>1051</v>
      </c>
      <c r="J1098" t="s">
        <v>9306</v>
      </c>
      <c r="K1098" t="s">
        <v>9307</v>
      </c>
      <c r="L1098" t="s">
        <v>9308</v>
      </c>
      <c r="M1098" t="s">
        <v>9309</v>
      </c>
      <c r="N1098" t="s">
        <v>9310</v>
      </c>
      <c r="O1098" t="s">
        <v>9311</v>
      </c>
      <c r="P1098" t="s">
        <v>9312</v>
      </c>
      <c r="Q1098" t="s">
        <v>9313</v>
      </c>
    </row>
    <row r="1099" spans="1:17">
      <c r="A1099" t="s">
        <v>9314</v>
      </c>
      <c r="B1099" t="s">
        <v>9315</v>
      </c>
      <c r="C1099" t="s">
        <v>8552</v>
      </c>
      <c r="E1099" s="2">
        <v>2169</v>
      </c>
      <c r="F1099" s="2">
        <v>3279</v>
      </c>
      <c r="G1099" s="1">
        <v>0.34</v>
      </c>
      <c r="H1099">
        <v>4.0999999999999996</v>
      </c>
      <c r="I1099" s="4">
        <v>1716</v>
      </c>
      <c r="J1099" t="s">
        <v>9316</v>
      </c>
      <c r="K1099" t="s">
        <v>9317</v>
      </c>
      <c r="L1099" t="s">
        <v>9318</v>
      </c>
      <c r="M1099" t="s">
        <v>9319</v>
      </c>
      <c r="N1099" t="s">
        <v>9320</v>
      </c>
      <c r="O1099" t="s">
        <v>9321</v>
      </c>
      <c r="P1099" t="s">
        <v>9322</v>
      </c>
      <c r="Q1099" t="s">
        <v>9323</v>
      </c>
    </row>
    <row r="1100" spans="1:17">
      <c r="A1100" t="s">
        <v>9324</v>
      </c>
      <c r="B1100" t="s">
        <v>9325</v>
      </c>
      <c r="C1100" t="s">
        <v>9326</v>
      </c>
      <c r="E1100" s="2">
        <v>2799</v>
      </c>
      <c r="F1100" s="2">
        <v>3799</v>
      </c>
      <c r="G1100" s="1">
        <v>0.26</v>
      </c>
      <c r="H1100">
        <v>3.9</v>
      </c>
      <c r="I1100" s="4">
        <v>32931</v>
      </c>
      <c r="J1100" t="s">
        <v>9327</v>
      </c>
      <c r="K1100" t="s">
        <v>9328</v>
      </c>
      <c r="L1100" t="s">
        <v>9329</v>
      </c>
      <c r="M1100" t="s">
        <v>9330</v>
      </c>
      <c r="N1100" t="s">
        <v>9331</v>
      </c>
      <c r="O1100" t="s">
        <v>9332</v>
      </c>
      <c r="P1100" t="s">
        <v>9333</v>
      </c>
      <c r="Q1100" t="s">
        <v>9334</v>
      </c>
    </row>
    <row r="1101" spans="1:17">
      <c r="A1101" t="s">
        <v>9335</v>
      </c>
      <c r="B1101" t="s">
        <v>9336</v>
      </c>
      <c r="C1101" t="s">
        <v>8541</v>
      </c>
      <c r="E1101">
        <v>899</v>
      </c>
      <c r="F1101" s="2">
        <v>1249</v>
      </c>
      <c r="G1101" s="1">
        <v>0.28000000000000003</v>
      </c>
      <c r="H1101">
        <v>3.9</v>
      </c>
      <c r="I1101" s="4">
        <v>17424</v>
      </c>
      <c r="J1101" t="s">
        <v>9337</v>
      </c>
      <c r="K1101" t="s">
        <v>9338</v>
      </c>
      <c r="L1101" t="s">
        <v>9339</v>
      </c>
      <c r="M1101" t="s">
        <v>9340</v>
      </c>
      <c r="N1101" t="s">
        <v>9341</v>
      </c>
      <c r="O1101" t="s">
        <v>9342</v>
      </c>
      <c r="P1101" t="s">
        <v>9343</v>
      </c>
      <c r="Q1101" t="s">
        <v>9344</v>
      </c>
    </row>
    <row r="1102" spans="1:17">
      <c r="A1102" t="s">
        <v>9345</v>
      </c>
      <c r="B1102" t="s">
        <v>9346</v>
      </c>
      <c r="C1102" t="s">
        <v>8732</v>
      </c>
      <c r="E1102" s="2">
        <v>2499</v>
      </c>
      <c r="F1102" s="2">
        <v>5000</v>
      </c>
      <c r="G1102" s="1">
        <v>0.5</v>
      </c>
      <c r="H1102">
        <v>3.8</v>
      </c>
      <c r="I1102" s="4">
        <v>1889</v>
      </c>
      <c r="J1102" t="s">
        <v>9347</v>
      </c>
      <c r="K1102" t="s">
        <v>9348</v>
      </c>
      <c r="L1102" t="s">
        <v>9349</v>
      </c>
      <c r="M1102" t="s">
        <v>9350</v>
      </c>
      <c r="N1102" t="s">
        <v>9351</v>
      </c>
      <c r="O1102" t="s">
        <v>9352</v>
      </c>
      <c r="P1102" t="s">
        <v>9353</v>
      </c>
      <c r="Q1102" t="s">
        <v>9354</v>
      </c>
    </row>
    <row r="1103" spans="1:17">
      <c r="A1103" t="s">
        <v>9355</v>
      </c>
      <c r="B1103" t="s">
        <v>9356</v>
      </c>
      <c r="C1103" t="s">
        <v>8721</v>
      </c>
      <c r="E1103" s="2">
        <v>3599</v>
      </c>
      <c r="F1103" s="2">
        <v>7299</v>
      </c>
      <c r="G1103" s="1">
        <v>0.51</v>
      </c>
      <c r="H1103">
        <v>4</v>
      </c>
      <c r="I1103" s="4">
        <v>10324</v>
      </c>
      <c r="J1103" t="s">
        <v>9357</v>
      </c>
      <c r="K1103" t="s">
        <v>9358</v>
      </c>
      <c r="L1103" t="s">
        <v>9359</v>
      </c>
      <c r="M1103" t="s">
        <v>9360</v>
      </c>
      <c r="N1103" t="s">
        <v>9361</v>
      </c>
      <c r="O1103" t="s">
        <v>9362</v>
      </c>
      <c r="P1103" t="s">
        <v>9363</v>
      </c>
      <c r="Q1103" t="s">
        <v>9364</v>
      </c>
    </row>
    <row r="1104" spans="1:17">
      <c r="A1104" t="s">
        <v>9365</v>
      </c>
      <c r="B1104" t="s">
        <v>9366</v>
      </c>
      <c r="C1104" t="s">
        <v>8699</v>
      </c>
      <c r="E1104">
        <v>499</v>
      </c>
      <c r="F1104">
        <v>625</v>
      </c>
      <c r="G1104" s="1">
        <v>0.2</v>
      </c>
      <c r="H1104">
        <v>4.2</v>
      </c>
      <c r="I1104" s="4">
        <v>5355</v>
      </c>
      <c r="J1104" t="s">
        <v>9367</v>
      </c>
      <c r="K1104" t="s">
        <v>9368</v>
      </c>
      <c r="L1104" t="s">
        <v>9369</v>
      </c>
      <c r="M1104" t="s">
        <v>9370</v>
      </c>
      <c r="N1104" t="s">
        <v>9371</v>
      </c>
      <c r="O1104" t="s">
        <v>9372</v>
      </c>
      <c r="P1104" t="s">
        <v>9373</v>
      </c>
      <c r="Q1104" t="s">
        <v>9374</v>
      </c>
    </row>
    <row r="1105" spans="1:17">
      <c r="A1105" t="s">
        <v>9375</v>
      </c>
      <c r="B1105" t="s">
        <v>9376</v>
      </c>
      <c r="C1105" t="s">
        <v>8844</v>
      </c>
      <c r="E1105">
        <v>653</v>
      </c>
      <c r="F1105" s="2">
        <v>1020</v>
      </c>
      <c r="G1105" s="1">
        <v>0.36</v>
      </c>
      <c r="H1105">
        <v>4.0999999999999996</v>
      </c>
      <c r="I1105" s="4">
        <v>3366</v>
      </c>
      <c r="J1105" t="s">
        <v>9377</v>
      </c>
      <c r="K1105" t="s">
        <v>9378</v>
      </c>
      <c r="L1105" t="s">
        <v>9379</v>
      </c>
      <c r="M1105" t="s">
        <v>9380</v>
      </c>
      <c r="N1105" t="s">
        <v>9381</v>
      </c>
      <c r="O1105" t="s">
        <v>13065</v>
      </c>
      <c r="P1105" t="s">
        <v>9382</v>
      </c>
      <c r="Q1105" t="s">
        <v>9383</v>
      </c>
    </row>
    <row r="1106" spans="1:17">
      <c r="A1106" t="s">
        <v>9384</v>
      </c>
      <c r="B1106" t="s">
        <v>9385</v>
      </c>
      <c r="C1106" t="s">
        <v>9386</v>
      </c>
      <c r="E1106" s="2">
        <v>4789</v>
      </c>
      <c r="F1106" s="2">
        <v>8990</v>
      </c>
      <c r="G1106" s="1">
        <v>0.47</v>
      </c>
      <c r="H1106">
        <v>4.3</v>
      </c>
      <c r="I1106" s="4">
        <v>1017</v>
      </c>
      <c r="J1106" t="s">
        <v>9387</v>
      </c>
      <c r="K1106" t="s">
        <v>9388</v>
      </c>
      <c r="L1106" t="s">
        <v>9389</v>
      </c>
      <c r="M1106" t="s">
        <v>9390</v>
      </c>
      <c r="N1106" t="s">
        <v>9391</v>
      </c>
      <c r="O1106" t="s">
        <v>9392</v>
      </c>
      <c r="P1106" t="s">
        <v>9393</v>
      </c>
      <c r="Q1106" t="s">
        <v>9394</v>
      </c>
    </row>
    <row r="1107" spans="1:17">
      <c r="A1107" t="s">
        <v>9395</v>
      </c>
      <c r="B1107" t="s">
        <v>9396</v>
      </c>
      <c r="C1107" t="s">
        <v>9397</v>
      </c>
      <c r="E1107" s="2">
        <v>1409</v>
      </c>
      <c r="F1107" s="2">
        <v>1639</v>
      </c>
      <c r="G1107" s="1">
        <v>0.14000000000000001</v>
      </c>
      <c r="H1107">
        <v>3.7</v>
      </c>
      <c r="I1107" s="4">
        <v>787</v>
      </c>
      <c r="J1107" t="s">
        <v>9398</v>
      </c>
      <c r="K1107" t="s">
        <v>9399</v>
      </c>
      <c r="L1107" t="s">
        <v>9400</v>
      </c>
      <c r="M1107" t="s">
        <v>9401</v>
      </c>
      <c r="N1107" t="s">
        <v>9402</v>
      </c>
      <c r="O1107" t="s">
        <v>9403</v>
      </c>
      <c r="P1107" t="s">
        <v>9404</v>
      </c>
      <c r="Q1107" t="s">
        <v>9405</v>
      </c>
    </row>
    <row r="1108" spans="1:17">
      <c r="A1108" t="s">
        <v>9406</v>
      </c>
      <c r="B1108" t="s">
        <v>9407</v>
      </c>
      <c r="C1108" t="s">
        <v>8688</v>
      </c>
      <c r="E1108">
        <v>753</v>
      </c>
      <c r="F1108">
        <v>899</v>
      </c>
      <c r="G1108" s="1">
        <v>0.16</v>
      </c>
      <c r="H1108">
        <v>4.2</v>
      </c>
      <c r="I1108" s="4">
        <v>18462</v>
      </c>
      <c r="J1108" t="s">
        <v>9408</v>
      </c>
      <c r="K1108" t="s">
        <v>9409</v>
      </c>
      <c r="L1108" t="s">
        <v>9410</v>
      </c>
      <c r="M1108" t="s">
        <v>9411</v>
      </c>
      <c r="N1108" t="s">
        <v>9412</v>
      </c>
      <c r="O1108" t="s">
        <v>9413</v>
      </c>
      <c r="P1108" t="s">
        <v>9414</v>
      </c>
      <c r="Q1108" t="s">
        <v>9415</v>
      </c>
    </row>
    <row r="1109" spans="1:17">
      <c r="A1109" t="s">
        <v>9416</v>
      </c>
      <c r="B1109" t="s">
        <v>9417</v>
      </c>
      <c r="C1109" t="s">
        <v>9030</v>
      </c>
      <c r="E1109">
        <v>353</v>
      </c>
      <c r="F1109" s="2">
        <v>1199</v>
      </c>
      <c r="G1109" s="1">
        <v>0.71</v>
      </c>
      <c r="H1109">
        <v>4.3</v>
      </c>
      <c r="I1109" s="4">
        <v>629</v>
      </c>
      <c r="J1109" t="s">
        <v>9418</v>
      </c>
      <c r="K1109" t="s">
        <v>9419</v>
      </c>
      <c r="L1109" t="s">
        <v>9420</v>
      </c>
      <c r="M1109" t="s">
        <v>9421</v>
      </c>
      <c r="N1109" t="s">
        <v>9422</v>
      </c>
      <c r="O1109" t="s">
        <v>9423</v>
      </c>
      <c r="P1109" t="s">
        <v>9424</v>
      </c>
      <c r="Q1109" t="s">
        <v>9425</v>
      </c>
    </row>
    <row r="1110" spans="1:17">
      <c r="A1110" t="s">
        <v>9426</v>
      </c>
      <c r="B1110" t="s">
        <v>9427</v>
      </c>
      <c r="C1110" t="s">
        <v>8585</v>
      </c>
      <c r="E1110" s="2">
        <v>1099</v>
      </c>
      <c r="F1110" s="2">
        <v>1899</v>
      </c>
      <c r="G1110" s="1">
        <v>0.42</v>
      </c>
      <c r="H1110">
        <v>4.3</v>
      </c>
      <c r="I1110" s="4">
        <v>15276</v>
      </c>
      <c r="J1110" t="s">
        <v>9428</v>
      </c>
      <c r="K1110" t="s">
        <v>9429</v>
      </c>
      <c r="L1110" t="s">
        <v>9430</v>
      </c>
      <c r="M1110" t="s">
        <v>9431</v>
      </c>
      <c r="N1110" t="s">
        <v>9432</v>
      </c>
      <c r="O1110" t="s">
        <v>9433</v>
      </c>
      <c r="P1110" t="s">
        <v>9434</v>
      </c>
      <c r="Q1110" t="s">
        <v>9435</v>
      </c>
    </row>
    <row r="1111" spans="1:17">
      <c r="A1111" t="s">
        <v>9436</v>
      </c>
      <c r="B1111" t="s">
        <v>9437</v>
      </c>
      <c r="C1111" t="s">
        <v>8875</v>
      </c>
      <c r="E1111" s="2">
        <v>8799</v>
      </c>
      <c r="F1111" s="2">
        <v>11595</v>
      </c>
      <c r="G1111" s="1">
        <v>0.24</v>
      </c>
      <c r="H1111">
        <v>4.4000000000000004</v>
      </c>
      <c r="I1111" s="4">
        <v>2981</v>
      </c>
      <c r="J1111" t="s">
        <v>9438</v>
      </c>
      <c r="K1111" t="s">
        <v>9439</v>
      </c>
      <c r="L1111" t="s">
        <v>9440</v>
      </c>
      <c r="M1111" t="s">
        <v>9441</v>
      </c>
      <c r="N1111" t="s">
        <v>9442</v>
      </c>
      <c r="O1111" t="s">
        <v>9443</v>
      </c>
      <c r="P1111" t="s">
        <v>9444</v>
      </c>
      <c r="Q1111" t="s">
        <v>9445</v>
      </c>
    </row>
    <row r="1112" spans="1:17">
      <c r="A1112" t="s">
        <v>9446</v>
      </c>
      <c r="B1112" t="s">
        <v>9447</v>
      </c>
      <c r="C1112" t="s">
        <v>8541</v>
      </c>
      <c r="E1112" s="2">
        <v>1345</v>
      </c>
      <c r="F1112" s="2">
        <v>1750</v>
      </c>
      <c r="G1112" s="1">
        <v>0.23</v>
      </c>
      <c r="H1112">
        <v>3.8</v>
      </c>
      <c r="I1112" s="4">
        <v>2466</v>
      </c>
      <c r="J1112" t="s">
        <v>9448</v>
      </c>
      <c r="K1112" t="s">
        <v>9449</v>
      </c>
      <c r="L1112" t="s">
        <v>9450</v>
      </c>
      <c r="M1112" t="s">
        <v>9451</v>
      </c>
      <c r="N1112" t="s">
        <v>9452</v>
      </c>
      <c r="O1112" t="s">
        <v>9453</v>
      </c>
      <c r="P1112" t="s">
        <v>9454</v>
      </c>
      <c r="Q1112" t="s">
        <v>9455</v>
      </c>
    </row>
    <row r="1113" spans="1:17">
      <c r="A1113" t="s">
        <v>9456</v>
      </c>
      <c r="B1113" t="s">
        <v>9457</v>
      </c>
      <c r="C1113" t="s">
        <v>9458</v>
      </c>
      <c r="E1113" s="2">
        <v>2095</v>
      </c>
      <c r="F1113" s="2">
        <v>2095</v>
      </c>
      <c r="G1113" s="1">
        <v>0</v>
      </c>
      <c r="H1113">
        <v>4.5</v>
      </c>
      <c r="I1113" s="4">
        <v>7949</v>
      </c>
      <c r="J1113" t="s">
        <v>9459</v>
      </c>
      <c r="K1113" t="s">
        <v>9460</v>
      </c>
      <c r="L1113" t="s">
        <v>9461</v>
      </c>
      <c r="M1113" t="s">
        <v>9462</v>
      </c>
      <c r="N1113" t="s">
        <v>9463</v>
      </c>
      <c r="O1113" t="s">
        <v>9464</v>
      </c>
      <c r="P1113" t="s">
        <v>9465</v>
      </c>
      <c r="Q1113" t="s">
        <v>9466</v>
      </c>
    </row>
    <row r="1114" spans="1:17">
      <c r="A1114" t="s">
        <v>9467</v>
      </c>
      <c r="B1114" t="s">
        <v>9468</v>
      </c>
      <c r="C1114" t="s">
        <v>8552</v>
      </c>
      <c r="E1114" s="2">
        <v>1498</v>
      </c>
      <c r="F1114" s="2">
        <v>2300</v>
      </c>
      <c r="G1114" s="1">
        <v>0.35</v>
      </c>
      <c r="H1114">
        <v>3.8</v>
      </c>
      <c r="I1114" s="4">
        <v>95</v>
      </c>
      <c r="J1114" t="s">
        <v>9469</v>
      </c>
      <c r="K1114" t="s">
        <v>9470</v>
      </c>
      <c r="L1114" t="s">
        <v>9471</v>
      </c>
      <c r="M1114" t="s">
        <v>9472</v>
      </c>
      <c r="N1114" t="s">
        <v>9473</v>
      </c>
      <c r="O1114" t="s">
        <v>9474</v>
      </c>
      <c r="P1114" t="s">
        <v>9475</v>
      </c>
      <c r="Q1114" t="s">
        <v>9476</v>
      </c>
    </row>
    <row r="1115" spans="1:17">
      <c r="A1115" t="s">
        <v>9477</v>
      </c>
      <c r="B1115" t="s">
        <v>9478</v>
      </c>
      <c r="C1115" t="s">
        <v>9479</v>
      </c>
      <c r="E1115" s="2">
        <v>2199</v>
      </c>
      <c r="F1115" s="2">
        <v>2990</v>
      </c>
      <c r="G1115" s="1">
        <v>0.26</v>
      </c>
      <c r="H1115">
        <v>3.8</v>
      </c>
      <c r="I1115" s="4">
        <v>1558</v>
      </c>
      <c r="J1115" t="s">
        <v>9480</v>
      </c>
      <c r="K1115" t="s">
        <v>9481</v>
      </c>
      <c r="L1115" t="s">
        <v>9482</v>
      </c>
      <c r="M1115" t="s">
        <v>9483</v>
      </c>
      <c r="N1115" t="s">
        <v>9484</v>
      </c>
      <c r="O1115" t="s">
        <v>9485</v>
      </c>
      <c r="P1115" t="s">
        <v>9486</v>
      </c>
      <c r="Q1115" t="s">
        <v>9487</v>
      </c>
    </row>
    <row r="1116" spans="1:17">
      <c r="A1116" t="s">
        <v>9488</v>
      </c>
      <c r="B1116" t="s">
        <v>9489</v>
      </c>
      <c r="C1116" t="s">
        <v>8710</v>
      </c>
      <c r="E1116" s="2">
        <v>3699</v>
      </c>
      <c r="F1116" s="2">
        <v>4295</v>
      </c>
      <c r="G1116" s="1">
        <v>0.14000000000000001</v>
      </c>
      <c r="H1116">
        <v>4.0999999999999996</v>
      </c>
      <c r="I1116" s="4">
        <v>26543</v>
      </c>
      <c r="J1116" t="s">
        <v>9490</v>
      </c>
      <c r="K1116" t="s">
        <v>9491</v>
      </c>
      <c r="L1116" t="s">
        <v>9492</v>
      </c>
      <c r="M1116" t="s">
        <v>9493</v>
      </c>
      <c r="N1116" t="s">
        <v>9494</v>
      </c>
      <c r="O1116" t="s">
        <v>9495</v>
      </c>
      <c r="P1116" t="s">
        <v>9496</v>
      </c>
      <c r="Q1116" t="s">
        <v>9497</v>
      </c>
    </row>
    <row r="1117" spans="1:17">
      <c r="A1117" t="s">
        <v>9498</v>
      </c>
      <c r="B1117" t="s">
        <v>9499</v>
      </c>
      <c r="C1117" t="s">
        <v>8886</v>
      </c>
      <c r="E1117">
        <v>177</v>
      </c>
      <c r="F1117">
        <v>199</v>
      </c>
      <c r="G1117" s="1">
        <v>0.11</v>
      </c>
      <c r="H1117">
        <v>4.0999999999999996</v>
      </c>
      <c r="I1117" s="4">
        <v>3688</v>
      </c>
      <c r="J1117" t="s">
        <v>9500</v>
      </c>
      <c r="K1117" t="s">
        <v>9501</v>
      </c>
      <c r="L1117" t="s">
        <v>9502</v>
      </c>
      <c r="M1117" t="s">
        <v>9503</v>
      </c>
      <c r="N1117" t="s">
        <v>9504</v>
      </c>
      <c r="O1117" t="s">
        <v>9505</v>
      </c>
      <c r="P1117" t="s">
        <v>9506</v>
      </c>
      <c r="Q1117" t="s">
        <v>9507</v>
      </c>
    </row>
    <row r="1118" spans="1:17">
      <c r="A1118" t="s">
        <v>9508</v>
      </c>
      <c r="B1118" t="s">
        <v>9509</v>
      </c>
      <c r="C1118" t="s">
        <v>8710</v>
      </c>
      <c r="E1118" s="2">
        <v>1149</v>
      </c>
      <c r="F1118" s="2">
        <v>2499</v>
      </c>
      <c r="G1118" s="1">
        <v>0.54</v>
      </c>
      <c r="H1118">
        <v>3.8</v>
      </c>
      <c r="I1118" s="4">
        <v>4383</v>
      </c>
      <c r="J1118" t="s">
        <v>9510</v>
      </c>
      <c r="K1118" t="s">
        <v>9511</v>
      </c>
      <c r="L1118" t="s">
        <v>9512</v>
      </c>
      <c r="M1118" t="s">
        <v>9513</v>
      </c>
      <c r="N1118" t="s">
        <v>9514</v>
      </c>
      <c r="O1118" t="s">
        <v>9515</v>
      </c>
      <c r="P1118" t="s">
        <v>9516</v>
      </c>
      <c r="Q1118" t="s">
        <v>9517</v>
      </c>
    </row>
    <row r="1119" spans="1:17">
      <c r="A1119" t="s">
        <v>9518</v>
      </c>
      <c r="B1119" t="s">
        <v>9519</v>
      </c>
      <c r="C1119" t="s">
        <v>9520</v>
      </c>
      <c r="E1119">
        <v>244</v>
      </c>
      <c r="F1119">
        <v>499</v>
      </c>
      <c r="G1119" s="1">
        <v>0.51</v>
      </c>
      <c r="H1119">
        <v>3.3</v>
      </c>
      <c r="I1119" s="4">
        <v>478</v>
      </c>
      <c r="J1119" t="s">
        <v>9521</v>
      </c>
      <c r="K1119" t="s">
        <v>9522</v>
      </c>
      <c r="L1119" t="s">
        <v>9523</v>
      </c>
      <c r="M1119" t="s">
        <v>9524</v>
      </c>
      <c r="N1119" t="s">
        <v>9525</v>
      </c>
      <c r="O1119" t="s">
        <v>9526</v>
      </c>
      <c r="P1119" t="s">
        <v>9527</v>
      </c>
      <c r="Q1119" t="s">
        <v>9528</v>
      </c>
    </row>
    <row r="1120" spans="1:17">
      <c r="A1120" t="s">
        <v>9529</v>
      </c>
      <c r="B1120" t="s">
        <v>9530</v>
      </c>
      <c r="C1120" t="s">
        <v>8552</v>
      </c>
      <c r="E1120" s="2">
        <v>1959</v>
      </c>
      <c r="F1120" s="2">
        <v>2400</v>
      </c>
      <c r="G1120" s="1">
        <v>0.18</v>
      </c>
      <c r="H1120">
        <v>4</v>
      </c>
      <c r="I1120" s="4">
        <v>237</v>
      </c>
      <c r="J1120" t="s">
        <v>9531</v>
      </c>
      <c r="K1120" t="s">
        <v>9532</v>
      </c>
      <c r="L1120" t="s">
        <v>9533</v>
      </c>
      <c r="M1120" t="s">
        <v>9534</v>
      </c>
      <c r="N1120" t="s">
        <v>9535</v>
      </c>
      <c r="O1120" t="s">
        <v>9536</v>
      </c>
      <c r="P1120" t="s">
        <v>9537</v>
      </c>
      <c r="Q1120" t="s">
        <v>9538</v>
      </c>
    </row>
    <row r="1121" spans="1:17">
      <c r="A1121" t="s">
        <v>9539</v>
      </c>
      <c r="B1121" t="s">
        <v>9540</v>
      </c>
      <c r="C1121" t="s">
        <v>8574</v>
      </c>
      <c r="E1121">
        <v>319</v>
      </c>
      <c r="F1121">
        <v>749</v>
      </c>
      <c r="G1121" s="1">
        <v>0.56999999999999995</v>
      </c>
      <c r="H1121">
        <v>4.5999999999999996</v>
      </c>
      <c r="I1121" s="4">
        <v>124</v>
      </c>
      <c r="J1121" t="s">
        <v>9541</v>
      </c>
      <c r="K1121" t="s">
        <v>9542</v>
      </c>
      <c r="L1121" t="s">
        <v>9543</v>
      </c>
      <c r="M1121" t="s">
        <v>9544</v>
      </c>
      <c r="N1121" t="s">
        <v>9545</v>
      </c>
      <c r="O1121" t="s">
        <v>9546</v>
      </c>
      <c r="P1121" t="s">
        <v>9547</v>
      </c>
      <c r="Q1121" t="s">
        <v>9548</v>
      </c>
    </row>
    <row r="1122" spans="1:17">
      <c r="A1122" t="s">
        <v>9549</v>
      </c>
      <c r="B1122" t="s">
        <v>9550</v>
      </c>
      <c r="C1122" t="s">
        <v>8541</v>
      </c>
      <c r="E1122" s="2">
        <v>1499</v>
      </c>
      <c r="F1122" s="2">
        <v>1775</v>
      </c>
      <c r="G1122" s="1">
        <v>0.16</v>
      </c>
      <c r="H1122">
        <v>3.9</v>
      </c>
      <c r="I1122" s="4">
        <v>14667</v>
      </c>
      <c r="J1122" t="s">
        <v>9551</v>
      </c>
      <c r="K1122" t="s">
        <v>9552</v>
      </c>
      <c r="L1122" t="s">
        <v>9553</v>
      </c>
      <c r="M1122" t="s">
        <v>9554</v>
      </c>
      <c r="N1122" t="s">
        <v>9555</v>
      </c>
      <c r="O1122" t="s">
        <v>9556</v>
      </c>
      <c r="P1122" t="s">
        <v>9557</v>
      </c>
      <c r="Q1122" t="s">
        <v>9558</v>
      </c>
    </row>
    <row r="1123" spans="1:17">
      <c r="A1123" t="s">
        <v>9559</v>
      </c>
      <c r="B1123" t="s">
        <v>9560</v>
      </c>
      <c r="C1123" t="s">
        <v>8574</v>
      </c>
      <c r="E1123">
        <v>469</v>
      </c>
      <c r="F1123" s="2">
        <v>1599</v>
      </c>
      <c r="G1123" s="1">
        <v>0.71</v>
      </c>
      <c r="H1123">
        <v>3.7</v>
      </c>
      <c r="I1123" s="4">
        <v>6</v>
      </c>
      <c r="J1123" t="s">
        <v>9561</v>
      </c>
      <c r="K1123" t="s">
        <v>9562</v>
      </c>
      <c r="L1123" t="s">
        <v>9563</v>
      </c>
      <c r="M1123" t="s">
        <v>9564</v>
      </c>
      <c r="N1123" t="s">
        <v>9565</v>
      </c>
      <c r="O1123" t="s">
        <v>9566</v>
      </c>
      <c r="P1123" t="s">
        <v>9567</v>
      </c>
      <c r="Q1123" t="s">
        <v>9568</v>
      </c>
    </row>
    <row r="1124" spans="1:17">
      <c r="A1124" t="s">
        <v>9569</v>
      </c>
      <c r="B1124" t="s">
        <v>9570</v>
      </c>
      <c r="C1124" t="s">
        <v>9458</v>
      </c>
      <c r="E1124" s="2">
        <v>1099</v>
      </c>
      <c r="F1124" s="2">
        <v>1795</v>
      </c>
      <c r="G1124" s="1">
        <v>0.39</v>
      </c>
      <c r="H1124">
        <v>4.2</v>
      </c>
      <c r="I1124" s="4">
        <v>4244</v>
      </c>
      <c r="J1124" t="s">
        <v>9571</v>
      </c>
      <c r="K1124" t="s">
        <v>9572</v>
      </c>
      <c r="L1124" t="s">
        <v>9573</v>
      </c>
      <c r="M1124" t="s">
        <v>9574</v>
      </c>
      <c r="N1124" t="s">
        <v>9575</v>
      </c>
      <c r="O1124" t="s">
        <v>9576</v>
      </c>
      <c r="P1124" t="s">
        <v>9577</v>
      </c>
      <c r="Q1124" t="s">
        <v>9578</v>
      </c>
    </row>
    <row r="1125" spans="1:17">
      <c r="A1125" t="s">
        <v>9579</v>
      </c>
      <c r="B1125" t="s">
        <v>9580</v>
      </c>
      <c r="C1125" t="s">
        <v>8563</v>
      </c>
      <c r="E1125" s="2">
        <v>9590</v>
      </c>
      <c r="F1125" s="2">
        <v>15999</v>
      </c>
      <c r="G1125" s="1">
        <v>0.4</v>
      </c>
      <c r="H1125">
        <v>4.0999999999999996</v>
      </c>
      <c r="I1125" s="4">
        <v>1017</v>
      </c>
      <c r="J1125" t="s">
        <v>9581</v>
      </c>
      <c r="K1125" t="s">
        <v>9582</v>
      </c>
      <c r="L1125" t="s">
        <v>9583</v>
      </c>
      <c r="M1125" t="s">
        <v>9584</v>
      </c>
      <c r="N1125" t="s">
        <v>9585</v>
      </c>
      <c r="O1125" t="s">
        <v>9586</v>
      </c>
      <c r="P1125" t="s">
        <v>9587</v>
      </c>
      <c r="Q1125" t="s">
        <v>9588</v>
      </c>
    </row>
    <row r="1126" spans="1:17">
      <c r="A1126" t="s">
        <v>9589</v>
      </c>
      <c r="B1126" t="s">
        <v>9590</v>
      </c>
      <c r="C1126" t="s">
        <v>9591</v>
      </c>
      <c r="E1126">
        <v>999</v>
      </c>
      <c r="F1126" s="2">
        <v>1490</v>
      </c>
      <c r="G1126" s="1">
        <v>0.33</v>
      </c>
      <c r="H1126">
        <v>4.0999999999999996</v>
      </c>
      <c r="I1126" s="4">
        <v>12999</v>
      </c>
      <c r="J1126" t="s">
        <v>9592</v>
      </c>
      <c r="K1126" t="s">
        <v>9593</v>
      </c>
      <c r="L1126" t="s">
        <v>9594</v>
      </c>
      <c r="M1126" t="s">
        <v>9595</v>
      </c>
      <c r="N1126" t="s">
        <v>9596</v>
      </c>
      <c r="O1126" t="s">
        <v>9597</v>
      </c>
      <c r="P1126" t="s">
        <v>9598</v>
      </c>
      <c r="Q1126" t="s">
        <v>9599</v>
      </c>
    </row>
    <row r="1127" spans="1:17">
      <c r="A1127" t="s">
        <v>9600</v>
      </c>
      <c r="B1127" t="s">
        <v>9601</v>
      </c>
      <c r="C1127" t="s">
        <v>8762</v>
      </c>
      <c r="E1127" s="2">
        <v>1299</v>
      </c>
      <c r="F1127" s="2">
        <v>1999</v>
      </c>
      <c r="G1127" s="1">
        <v>0.35</v>
      </c>
      <c r="H1127">
        <v>3.8</v>
      </c>
      <c r="I1127" s="4">
        <v>311</v>
      </c>
      <c r="J1127" t="s">
        <v>9602</v>
      </c>
      <c r="K1127" t="s">
        <v>9603</v>
      </c>
      <c r="L1127" t="s">
        <v>9604</v>
      </c>
      <c r="M1127" t="s">
        <v>9605</v>
      </c>
      <c r="N1127" t="s">
        <v>9606</v>
      </c>
      <c r="O1127" t="s">
        <v>9607</v>
      </c>
      <c r="P1127" t="s">
        <v>9608</v>
      </c>
      <c r="Q1127" t="s">
        <v>9609</v>
      </c>
    </row>
    <row r="1128" spans="1:17">
      <c r="A1128" t="s">
        <v>9610</v>
      </c>
      <c r="B1128" t="s">
        <v>9611</v>
      </c>
      <c r="C1128" t="s">
        <v>9612</v>
      </c>
      <c r="E1128">
        <v>292</v>
      </c>
      <c r="F1128">
        <v>499</v>
      </c>
      <c r="G1128" s="1">
        <v>0.41</v>
      </c>
      <c r="H1128">
        <v>4.0999999999999996</v>
      </c>
      <c r="I1128" s="4">
        <v>4238</v>
      </c>
      <c r="J1128" t="s">
        <v>9613</v>
      </c>
      <c r="K1128" t="s">
        <v>9614</v>
      </c>
      <c r="L1128" t="s">
        <v>9615</v>
      </c>
      <c r="M1128" t="s">
        <v>9616</v>
      </c>
      <c r="N1128" t="s">
        <v>9617</v>
      </c>
      <c r="O1128" t="s">
        <v>9618</v>
      </c>
      <c r="P1128" t="s">
        <v>9619</v>
      </c>
      <c r="Q1128" t="s">
        <v>9620</v>
      </c>
    </row>
    <row r="1129" spans="1:17">
      <c r="A1129" t="s">
        <v>9621</v>
      </c>
      <c r="B1129" t="s">
        <v>9622</v>
      </c>
      <c r="C1129" t="s">
        <v>9284</v>
      </c>
      <c r="E1129">
        <v>160</v>
      </c>
      <c r="F1129">
        <v>299</v>
      </c>
      <c r="G1129" s="1">
        <v>0.46</v>
      </c>
      <c r="H1129">
        <v>4.5999999999999996</v>
      </c>
      <c r="I1129" s="4">
        <v>2781</v>
      </c>
      <c r="J1129" t="s">
        <v>9623</v>
      </c>
      <c r="K1129" t="s">
        <v>9624</v>
      </c>
      <c r="L1129" t="s">
        <v>9625</v>
      </c>
      <c r="M1129" t="s">
        <v>9626</v>
      </c>
      <c r="N1129" t="s">
        <v>9627</v>
      </c>
      <c r="O1129" t="s">
        <v>9628</v>
      </c>
      <c r="P1129" t="s">
        <v>9629</v>
      </c>
      <c r="Q1129" t="s">
        <v>9630</v>
      </c>
    </row>
    <row r="1130" spans="1:17">
      <c r="A1130" t="s">
        <v>9631</v>
      </c>
      <c r="B1130" t="s">
        <v>9632</v>
      </c>
      <c r="C1130" t="s">
        <v>9633</v>
      </c>
      <c r="E1130">
        <v>600</v>
      </c>
      <c r="F1130">
        <v>600</v>
      </c>
      <c r="G1130" s="1">
        <v>0</v>
      </c>
      <c r="H1130">
        <v>4.0999999999999996</v>
      </c>
      <c r="I1130" s="4">
        <v>10907</v>
      </c>
      <c r="J1130" t="s">
        <v>9634</v>
      </c>
      <c r="K1130" t="s">
        <v>9635</v>
      </c>
      <c r="L1130" t="s">
        <v>9636</v>
      </c>
      <c r="M1130" t="s">
        <v>9637</v>
      </c>
      <c r="N1130" t="s">
        <v>9638</v>
      </c>
      <c r="O1130" t="s">
        <v>9639</v>
      </c>
      <c r="P1130" t="s">
        <v>9640</v>
      </c>
      <c r="Q1130" t="s">
        <v>9641</v>
      </c>
    </row>
    <row r="1131" spans="1:17">
      <c r="A1131" t="s">
        <v>9642</v>
      </c>
      <c r="B1131" t="s">
        <v>9643</v>
      </c>
      <c r="C1131" t="s">
        <v>9644</v>
      </c>
      <c r="E1131" s="2">
        <v>1130</v>
      </c>
      <c r="F1131" s="2">
        <v>1130</v>
      </c>
      <c r="G1131" s="1">
        <v>0</v>
      </c>
      <c r="H1131">
        <v>4.2</v>
      </c>
      <c r="I1131" s="4">
        <v>13250</v>
      </c>
      <c r="J1131" t="s">
        <v>9645</v>
      </c>
      <c r="K1131" t="s">
        <v>9646</v>
      </c>
      <c r="L1131" t="s">
        <v>9647</v>
      </c>
      <c r="M1131" t="s">
        <v>9648</v>
      </c>
      <c r="N1131" t="s">
        <v>9649</v>
      </c>
      <c r="O1131" t="s">
        <v>9650</v>
      </c>
      <c r="P1131" t="s">
        <v>9651</v>
      </c>
      <c r="Q1131" t="s">
        <v>9652</v>
      </c>
    </row>
    <row r="1132" spans="1:17">
      <c r="A1132" t="s">
        <v>9653</v>
      </c>
      <c r="B1132" t="s">
        <v>9654</v>
      </c>
      <c r="C1132" t="s">
        <v>8710</v>
      </c>
      <c r="E1132" s="2">
        <v>3249</v>
      </c>
      <c r="F1132" s="2">
        <v>6295</v>
      </c>
      <c r="G1132" s="1">
        <v>0.48</v>
      </c>
      <c r="H1132">
        <v>3.9</v>
      </c>
      <c r="I1132" s="4">
        <v>43070</v>
      </c>
      <c r="J1132" t="s">
        <v>9655</v>
      </c>
      <c r="K1132" t="s">
        <v>9656</v>
      </c>
      <c r="L1132" t="s">
        <v>9657</v>
      </c>
      <c r="M1132" t="s">
        <v>9658</v>
      </c>
      <c r="N1132" t="s">
        <v>9659</v>
      </c>
      <c r="O1132" t="s">
        <v>9660</v>
      </c>
      <c r="P1132" t="s">
        <v>9661</v>
      </c>
      <c r="Q1132" t="s">
        <v>9662</v>
      </c>
    </row>
    <row r="1133" spans="1:17">
      <c r="A1133" t="s">
        <v>9663</v>
      </c>
      <c r="B1133" t="s">
        <v>9664</v>
      </c>
      <c r="C1133" t="s">
        <v>8710</v>
      </c>
      <c r="E1133" s="2">
        <v>3599</v>
      </c>
      <c r="F1133" s="2">
        <v>9455</v>
      </c>
      <c r="G1133" s="1">
        <v>0.62</v>
      </c>
      <c r="H1133">
        <v>4.0999999999999996</v>
      </c>
      <c r="I1133" s="4">
        <v>11828</v>
      </c>
      <c r="J1133" t="s">
        <v>9665</v>
      </c>
      <c r="K1133" t="s">
        <v>9666</v>
      </c>
      <c r="L1133" t="s">
        <v>9667</v>
      </c>
      <c r="M1133" t="s">
        <v>9668</v>
      </c>
      <c r="N1133" t="s">
        <v>9669</v>
      </c>
      <c r="O1133" t="s">
        <v>9670</v>
      </c>
      <c r="P1133" t="s">
        <v>9671</v>
      </c>
      <c r="Q1133" t="s">
        <v>9672</v>
      </c>
    </row>
    <row r="1134" spans="1:17">
      <c r="A1134" t="s">
        <v>9673</v>
      </c>
      <c r="B1134" t="s">
        <v>9674</v>
      </c>
      <c r="C1134" t="s">
        <v>9030</v>
      </c>
      <c r="E1134">
        <v>368</v>
      </c>
      <c r="F1134">
        <v>699</v>
      </c>
      <c r="G1134" s="1">
        <v>0.47</v>
      </c>
      <c r="H1134">
        <v>4.0999999999999996</v>
      </c>
      <c r="I1134" s="4">
        <v>1240</v>
      </c>
      <c r="J1134" t="s">
        <v>9675</v>
      </c>
      <c r="K1134" t="s">
        <v>9676</v>
      </c>
      <c r="L1134" t="s">
        <v>9677</v>
      </c>
      <c r="M1134" t="s">
        <v>9678</v>
      </c>
      <c r="N1134" t="s">
        <v>9679</v>
      </c>
      <c r="O1134" t="s">
        <v>9680</v>
      </c>
      <c r="P1134" t="s">
        <v>9681</v>
      </c>
      <c r="Q1134" t="s">
        <v>9682</v>
      </c>
    </row>
    <row r="1135" spans="1:17">
      <c r="A1135" t="s">
        <v>9683</v>
      </c>
      <c r="B1135" t="s">
        <v>9684</v>
      </c>
      <c r="C1135" t="s">
        <v>8710</v>
      </c>
      <c r="E1135" s="2">
        <v>3199</v>
      </c>
      <c r="F1135" s="2">
        <v>4999</v>
      </c>
      <c r="G1135" s="1">
        <v>0.36</v>
      </c>
      <c r="H1135">
        <v>4</v>
      </c>
      <c r="I1135" s="4">
        <v>20869</v>
      </c>
      <c r="J1135" t="s">
        <v>9685</v>
      </c>
      <c r="K1135" t="s">
        <v>9686</v>
      </c>
      <c r="L1135" t="s">
        <v>9687</v>
      </c>
      <c r="M1135" t="s">
        <v>9688</v>
      </c>
      <c r="N1135" t="s">
        <v>9689</v>
      </c>
      <c r="O1135" t="s">
        <v>9690</v>
      </c>
      <c r="P1135" t="s">
        <v>9691</v>
      </c>
      <c r="Q1135" t="s">
        <v>9692</v>
      </c>
    </row>
    <row r="1136" spans="1:17">
      <c r="A1136" t="s">
        <v>9693</v>
      </c>
      <c r="B1136" t="s">
        <v>9694</v>
      </c>
      <c r="C1136" t="s">
        <v>9695</v>
      </c>
      <c r="E1136" s="2">
        <v>1599</v>
      </c>
      <c r="F1136" s="2">
        <v>2900</v>
      </c>
      <c r="G1136" s="1">
        <v>0.45</v>
      </c>
      <c r="H1136">
        <v>3.7</v>
      </c>
      <c r="I1136" s="4">
        <v>441</v>
      </c>
      <c r="J1136" t="s">
        <v>9696</v>
      </c>
      <c r="K1136" t="s">
        <v>9697</v>
      </c>
      <c r="L1136" t="s">
        <v>9698</v>
      </c>
      <c r="M1136" t="s">
        <v>9699</v>
      </c>
      <c r="N1136" t="s">
        <v>9700</v>
      </c>
      <c r="O1136" t="s">
        <v>9701</v>
      </c>
      <c r="P1136" t="s">
        <v>9702</v>
      </c>
      <c r="Q1136" t="s">
        <v>9703</v>
      </c>
    </row>
    <row r="1137" spans="1:17">
      <c r="A1137" t="s">
        <v>9704</v>
      </c>
      <c r="B1137" t="s">
        <v>9705</v>
      </c>
      <c r="C1137" t="s">
        <v>8688</v>
      </c>
      <c r="E1137" s="2">
        <v>1999</v>
      </c>
      <c r="F1137" s="2">
        <v>2499</v>
      </c>
      <c r="G1137" s="1">
        <v>0.2</v>
      </c>
      <c r="H1137">
        <v>4.0999999999999996</v>
      </c>
      <c r="I1137" s="4">
        <v>1034</v>
      </c>
      <c r="J1137" t="s">
        <v>9706</v>
      </c>
      <c r="K1137" t="s">
        <v>9707</v>
      </c>
      <c r="L1137" t="s">
        <v>9708</v>
      </c>
      <c r="M1137" t="s">
        <v>9709</v>
      </c>
      <c r="N1137" t="s">
        <v>9710</v>
      </c>
      <c r="O1137" t="s">
        <v>9711</v>
      </c>
      <c r="P1137" t="s">
        <v>9712</v>
      </c>
      <c r="Q1137" t="s">
        <v>9713</v>
      </c>
    </row>
    <row r="1138" spans="1:17">
      <c r="A1138" t="s">
        <v>9714</v>
      </c>
      <c r="B1138" t="s">
        <v>9715</v>
      </c>
      <c r="C1138" t="s">
        <v>8699</v>
      </c>
      <c r="E1138">
        <v>616</v>
      </c>
      <c r="F1138" s="2">
        <v>1190</v>
      </c>
      <c r="G1138" s="1">
        <v>0.48</v>
      </c>
      <c r="H1138">
        <v>4.0999999999999996</v>
      </c>
      <c r="I1138" s="4">
        <v>37126</v>
      </c>
      <c r="J1138" t="s">
        <v>9716</v>
      </c>
      <c r="K1138" t="s">
        <v>9717</v>
      </c>
      <c r="L1138" t="s">
        <v>9718</v>
      </c>
      <c r="M1138" t="s">
        <v>9719</v>
      </c>
      <c r="N1138" t="s">
        <v>9720</v>
      </c>
      <c r="O1138" t="s">
        <v>9721</v>
      </c>
      <c r="P1138" t="s">
        <v>9722</v>
      </c>
      <c r="Q1138" t="s">
        <v>9723</v>
      </c>
    </row>
    <row r="1139" spans="1:17">
      <c r="A1139" t="s">
        <v>9724</v>
      </c>
      <c r="B1139" t="s">
        <v>9725</v>
      </c>
      <c r="C1139" t="s">
        <v>8688</v>
      </c>
      <c r="E1139" s="2">
        <v>1499</v>
      </c>
      <c r="F1139" s="2">
        <v>2100</v>
      </c>
      <c r="G1139" s="1">
        <v>0.28999999999999998</v>
      </c>
      <c r="H1139">
        <v>4.0999999999999996</v>
      </c>
      <c r="I1139" s="4">
        <v>6355</v>
      </c>
      <c r="J1139" t="s">
        <v>9726</v>
      </c>
      <c r="K1139" t="s">
        <v>9727</v>
      </c>
      <c r="L1139" t="s">
        <v>9728</v>
      </c>
      <c r="M1139" t="s">
        <v>9729</v>
      </c>
      <c r="N1139" t="s">
        <v>9730</v>
      </c>
      <c r="O1139" t="s">
        <v>9731</v>
      </c>
      <c r="P1139" t="s">
        <v>9732</v>
      </c>
      <c r="Q1139" t="s">
        <v>9733</v>
      </c>
    </row>
    <row r="1140" spans="1:17">
      <c r="A1140" t="s">
        <v>9734</v>
      </c>
      <c r="B1140" t="s">
        <v>9735</v>
      </c>
      <c r="C1140" t="s">
        <v>9284</v>
      </c>
      <c r="E1140">
        <v>199</v>
      </c>
      <c r="F1140">
        <v>499</v>
      </c>
      <c r="G1140" s="1">
        <v>0.6</v>
      </c>
      <c r="H1140">
        <v>3.3</v>
      </c>
      <c r="I1140" s="4">
        <v>12</v>
      </c>
      <c r="J1140" t="s">
        <v>9736</v>
      </c>
      <c r="K1140" t="s">
        <v>9737</v>
      </c>
      <c r="L1140" t="s">
        <v>9738</v>
      </c>
      <c r="M1140" t="s">
        <v>9739</v>
      </c>
      <c r="N1140" t="s">
        <v>9740</v>
      </c>
      <c r="O1140" t="s">
        <v>9741</v>
      </c>
      <c r="P1140" t="s">
        <v>9742</v>
      </c>
      <c r="Q1140" t="s">
        <v>9743</v>
      </c>
    </row>
    <row r="1141" spans="1:17">
      <c r="A1141" t="s">
        <v>9744</v>
      </c>
      <c r="B1141" t="s">
        <v>9745</v>
      </c>
      <c r="C1141" t="s">
        <v>8844</v>
      </c>
      <c r="E1141">
        <v>610</v>
      </c>
      <c r="F1141">
        <v>825</v>
      </c>
      <c r="G1141" s="1">
        <v>0.26</v>
      </c>
      <c r="H1141">
        <v>4.0999999999999996</v>
      </c>
      <c r="I1141" s="4">
        <v>13165</v>
      </c>
      <c r="J1141" t="s">
        <v>9746</v>
      </c>
      <c r="K1141" t="s">
        <v>9747</v>
      </c>
      <c r="L1141" t="s">
        <v>9748</v>
      </c>
      <c r="M1141" t="s">
        <v>9749</v>
      </c>
      <c r="N1141" t="s">
        <v>9750</v>
      </c>
      <c r="O1141" t="s">
        <v>9751</v>
      </c>
      <c r="P1141" t="s">
        <v>9752</v>
      </c>
      <c r="Q1141" t="s">
        <v>9753</v>
      </c>
    </row>
    <row r="1142" spans="1:17">
      <c r="A1142" t="s">
        <v>9754</v>
      </c>
      <c r="B1142" t="s">
        <v>9755</v>
      </c>
      <c r="C1142" t="s">
        <v>9192</v>
      </c>
      <c r="E1142">
        <v>999</v>
      </c>
      <c r="F1142" s="2">
        <v>1499</v>
      </c>
      <c r="G1142" s="1">
        <v>0.33</v>
      </c>
      <c r="H1142">
        <v>4.0999999999999996</v>
      </c>
      <c r="I1142" s="4">
        <v>1646</v>
      </c>
      <c r="J1142" t="s">
        <v>9756</v>
      </c>
      <c r="K1142" t="s">
        <v>9757</v>
      </c>
      <c r="L1142" t="s">
        <v>9758</v>
      </c>
      <c r="M1142" t="s">
        <v>9759</v>
      </c>
      <c r="N1142" t="s">
        <v>9760</v>
      </c>
      <c r="O1142" t="s">
        <v>9761</v>
      </c>
      <c r="P1142" t="s">
        <v>9762</v>
      </c>
      <c r="Q1142" t="s">
        <v>9763</v>
      </c>
    </row>
    <row r="1143" spans="1:17">
      <c r="A1143" t="s">
        <v>9764</v>
      </c>
      <c r="B1143" t="s">
        <v>9765</v>
      </c>
      <c r="C1143" t="s">
        <v>9326</v>
      </c>
      <c r="E1143" s="2">
        <v>8999</v>
      </c>
      <c r="F1143" s="2">
        <v>9995</v>
      </c>
      <c r="G1143" s="1">
        <v>0.1</v>
      </c>
      <c r="H1143">
        <v>4.4000000000000004</v>
      </c>
      <c r="I1143" s="4">
        <v>17994</v>
      </c>
      <c r="J1143" t="s">
        <v>9766</v>
      </c>
      <c r="K1143" t="s">
        <v>9767</v>
      </c>
      <c r="L1143" t="s">
        <v>9768</v>
      </c>
      <c r="M1143" t="s">
        <v>9769</v>
      </c>
      <c r="N1143" t="s">
        <v>9770</v>
      </c>
      <c r="O1143" t="s">
        <v>9771</v>
      </c>
      <c r="P1143" t="s">
        <v>9772</v>
      </c>
      <c r="Q1143" t="s">
        <v>9773</v>
      </c>
    </row>
    <row r="1144" spans="1:17">
      <c r="A1144" t="s">
        <v>9774</v>
      </c>
      <c r="B1144" t="s">
        <v>9775</v>
      </c>
      <c r="C1144" t="s">
        <v>8574</v>
      </c>
      <c r="E1144">
        <v>453</v>
      </c>
      <c r="F1144">
        <v>999</v>
      </c>
      <c r="G1144" s="1">
        <v>0.55000000000000004</v>
      </c>
      <c r="H1144">
        <v>4.3</v>
      </c>
      <c r="I1144" s="4">
        <v>610</v>
      </c>
      <c r="J1144" t="s">
        <v>9776</v>
      </c>
      <c r="K1144" t="s">
        <v>9777</v>
      </c>
      <c r="L1144" t="s">
        <v>9778</v>
      </c>
      <c r="M1144" t="s">
        <v>9779</v>
      </c>
      <c r="N1144" t="s">
        <v>9780</v>
      </c>
      <c r="O1144" t="s">
        <v>9781</v>
      </c>
      <c r="P1144" t="s">
        <v>9782</v>
      </c>
      <c r="Q1144" t="s">
        <v>9783</v>
      </c>
    </row>
    <row r="1145" spans="1:17">
      <c r="A1145" t="s">
        <v>9784</v>
      </c>
      <c r="B1145" t="s">
        <v>9785</v>
      </c>
      <c r="C1145" t="s">
        <v>8710</v>
      </c>
      <c r="E1145" s="2">
        <v>2464</v>
      </c>
      <c r="F1145" s="2">
        <v>6000</v>
      </c>
      <c r="G1145" s="1">
        <v>0.59</v>
      </c>
      <c r="H1145">
        <v>4.0999999999999996</v>
      </c>
      <c r="I1145" s="4">
        <v>8866</v>
      </c>
      <c r="J1145" t="s">
        <v>9786</v>
      </c>
      <c r="K1145" t="s">
        <v>9787</v>
      </c>
      <c r="L1145" t="s">
        <v>9788</v>
      </c>
      <c r="M1145" t="s">
        <v>9789</v>
      </c>
      <c r="N1145" t="s">
        <v>9790</v>
      </c>
      <c r="O1145" t="s">
        <v>9791</v>
      </c>
      <c r="P1145" t="s">
        <v>9792</v>
      </c>
      <c r="Q1145" t="s">
        <v>9793</v>
      </c>
    </row>
    <row r="1146" spans="1:17">
      <c r="A1146" t="s">
        <v>9794</v>
      </c>
      <c r="B1146" t="s">
        <v>9795</v>
      </c>
      <c r="C1146" t="s">
        <v>9695</v>
      </c>
      <c r="E1146" s="2">
        <v>2719</v>
      </c>
      <c r="F1146" s="2">
        <v>3945</v>
      </c>
      <c r="G1146" s="1">
        <v>0.31</v>
      </c>
      <c r="H1146">
        <v>3.7</v>
      </c>
      <c r="I1146" s="4">
        <v>13406</v>
      </c>
      <c r="J1146" t="s">
        <v>9796</v>
      </c>
      <c r="K1146" t="s">
        <v>9797</v>
      </c>
      <c r="L1146" t="s">
        <v>9798</v>
      </c>
      <c r="M1146" t="s">
        <v>9799</v>
      </c>
      <c r="N1146" t="s">
        <v>9800</v>
      </c>
      <c r="O1146" t="s">
        <v>9801</v>
      </c>
      <c r="P1146" t="s">
        <v>9802</v>
      </c>
      <c r="Q1146" t="s">
        <v>9803</v>
      </c>
    </row>
    <row r="1147" spans="1:17">
      <c r="A1147" t="s">
        <v>9804</v>
      </c>
      <c r="B1147" t="s">
        <v>9805</v>
      </c>
      <c r="C1147" t="s">
        <v>8721</v>
      </c>
      <c r="E1147" s="2">
        <v>1439</v>
      </c>
      <c r="F1147" s="2">
        <v>1999</v>
      </c>
      <c r="G1147" s="1">
        <v>0.28000000000000003</v>
      </c>
      <c r="H1147">
        <v>4.8</v>
      </c>
      <c r="I1147" s="4">
        <v>53803</v>
      </c>
      <c r="J1147" t="s">
        <v>9806</v>
      </c>
      <c r="K1147" t="s">
        <v>9807</v>
      </c>
      <c r="L1147" t="s">
        <v>9808</v>
      </c>
      <c r="M1147" t="s">
        <v>9809</v>
      </c>
      <c r="N1147" t="s">
        <v>9810</v>
      </c>
      <c r="O1147" t="s">
        <v>9811</v>
      </c>
      <c r="P1147" t="s">
        <v>9812</v>
      </c>
      <c r="Q1147" t="s">
        <v>9813</v>
      </c>
    </row>
    <row r="1148" spans="1:17">
      <c r="A1148" t="s">
        <v>9814</v>
      </c>
      <c r="B1148" t="s">
        <v>9815</v>
      </c>
      <c r="C1148" t="s">
        <v>8688</v>
      </c>
      <c r="E1148" s="2">
        <v>2799</v>
      </c>
      <c r="F1148" s="2">
        <v>3499</v>
      </c>
      <c r="G1148" s="1">
        <v>0.2</v>
      </c>
      <c r="H1148">
        <v>4.5</v>
      </c>
      <c r="I1148" s="4">
        <v>546</v>
      </c>
      <c r="J1148" t="s">
        <v>9816</v>
      </c>
      <c r="K1148" t="s">
        <v>9817</v>
      </c>
      <c r="L1148" t="s">
        <v>9818</v>
      </c>
      <c r="M1148" t="s">
        <v>9819</v>
      </c>
      <c r="N1148" t="s">
        <v>9820</v>
      </c>
      <c r="O1148" t="s">
        <v>9821</v>
      </c>
      <c r="P1148" t="s">
        <v>9822</v>
      </c>
      <c r="Q1148" t="s">
        <v>9823</v>
      </c>
    </row>
    <row r="1149" spans="1:17">
      <c r="A1149" t="s">
        <v>9824</v>
      </c>
      <c r="B1149" t="s">
        <v>9825</v>
      </c>
      <c r="C1149" t="s">
        <v>8721</v>
      </c>
      <c r="E1149" s="2">
        <v>2088</v>
      </c>
      <c r="F1149" s="2">
        <v>5550</v>
      </c>
      <c r="G1149" s="1">
        <v>0.62</v>
      </c>
      <c r="H1149">
        <v>4</v>
      </c>
      <c r="I1149" s="4">
        <v>5292</v>
      </c>
      <c r="J1149" t="s">
        <v>9826</v>
      </c>
      <c r="K1149" t="s">
        <v>9827</v>
      </c>
      <c r="L1149" t="s">
        <v>9828</v>
      </c>
      <c r="M1149" t="s">
        <v>9829</v>
      </c>
      <c r="N1149" t="s">
        <v>9830</v>
      </c>
      <c r="O1149" t="s">
        <v>13066</v>
      </c>
      <c r="P1149" t="s">
        <v>9831</v>
      </c>
      <c r="Q1149" t="s">
        <v>9832</v>
      </c>
    </row>
    <row r="1150" spans="1:17">
      <c r="A1150" t="s">
        <v>9833</v>
      </c>
      <c r="B1150" t="s">
        <v>9834</v>
      </c>
      <c r="C1150" t="s">
        <v>8721</v>
      </c>
      <c r="E1150" s="2">
        <v>2399</v>
      </c>
      <c r="F1150" s="2">
        <v>4590</v>
      </c>
      <c r="G1150" s="1">
        <v>0.48</v>
      </c>
      <c r="H1150">
        <v>4.0999999999999996</v>
      </c>
      <c r="I1150" s="4">
        <v>444</v>
      </c>
      <c r="J1150" t="s">
        <v>9835</v>
      </c>
      <c r="K1150" t="s">
        <v>9836</v>
      </c>
      <c r="L1150" t="s">
        <v>9837</v>
      </c>
      <c r="M1150" t="s">
        <v>9838</v>
      </c>
      <c r="N1150" t="s">
        <v>9839</v>
      </c>
      <c r="O1150" t="s">
        <v>9840</v>
      </c>
      <c r="P1150" t="s">
        <v>9841</v>
      </c>
      <c r="Q1150" t="s">
        <v>9842</v>
      </c>
    </row>
    <row r="1151" spans="1:17">
      <c r="A1151" t="s">
        <v>9843</v>
      </c>
      <c r="B1151" t="s">
        <v>9844</v>
      </c>
      <c r="C1151" t="s">
        <v>8585</v>
      </c>
      <c r="E1151">
        <v>308</v>
      </c>
      <c r="F1151">
        <v>499</v>
      </c>
      <c r="G1151" s="1">
        <v>0.38</v>
      </c>
      <c r="H1151">
        <v>3.9</v>
      </c>
      <c r="I1151" s="4">
        <v>4584</v>
      </c>
      <c r="J1151" t="s">
        <v>9845</v>
      </c>
      <c r="K1151" t="s">
        <v>9846</v>
      </c>
      <c r="L1151" t="s">
        <v>9847</v>
      </c>
      <c r="M1151" t="s">
        <v>9848</v>
      </c>
      <c r="N1151" t="s">
        <v>9849</v>
      </c>
      <c r="O1151" t="s">
        <v>9850</v>
      </c>
      <c r="P1151" t="s">
        <v>9851</v>
      </c>
      <c r="Q1151" t="s">
        <v>9852</v>
      </c>
    </row>
    <row r="1152" spans="1:17">
      <c r="A1152" t="s">
        <v>9853</v>
      </c>
      <c r="B1152" t="s">
        <v>9854</v>
      </c>
      <c r="C1152" t="s">
        <v>8721</v>
      </c>
      <c r="E1152" s="2">
        <v>2599</v>
      </c>
      <c r="F1152" s="2">
        <v>4400</v>
      </c>
      <c r="G1152" s="1">
        <v>0.41</v>
      </c>
      <c r="H1152">
        <v>4.0999999999999996</v>
      </c>
      <c r="I1152" s="4">
        <v>14947</v>
      </c>
      <c r="J1152" t="s">
        <v>9855</v>
      </c>
      <c r="K1152" t="s">
        <v>9856</v>
      </c>
      <c r="L1152" t="s">
        <v>9857</v>
      </c>
      <c r="M1152" t="s">
        <v>9858</v>
      </c>
      <c r="N1152" t="s">
        <v>9859</v>
      </c>
      <c r="O1152" t="s">
        <v>9860</v>
      </c>
      <c r="P1152" t="s">
        <v>9861</v>
      </c>
      <c r="Q1152" t="s">
        <v>9862</v>
      </c>
    </row>
    <row r="1153" spans="1:17">
      <c r="A1153" t="s">
        <v>9863</v>
      </c>
      <c r="B1153" t="s">
        <v>9864</v>
      </c>
      <c r="C1153" t="s">
        <v>8699</v>
      </c>
      <c r="E1153">
        <v>479</v>
      </c>
      <c r="F1153" s="2">
        <v>1000</v>
      </c>
      <c r="G1153" s="1">
        <v>0.52</v>
      </c>
      <c r="H1153">
        <v>4.2</v>
      </c>
      <c r="I1153" s="4">
        <v>1559</v>
      </c>
      <c r="J1153" t="s">
        <v>9865</v>
      </c>
      <c r="K1153" t="s">
        <v>9866</v>
      </c>
      <c r="L1153" t="s">
        <v>9867</v>
      </c>
      <c r="M1153" t="s">
        <v>9868</v>
      </c>
      <c r="N1153" t="s">
        <v>9869</v>
      </c>
      <c r="O1153" t="s">
        <v>9870</v>
      </c>
      <c r="P1153" t="s">
        <v>9871</v>
      </c>
      <c r="Q1153" t="s">
        <v>9872</v>
      </c>
    </row>
    <row r="1154" spans="1:17">
      <c r="A1154" t="s">
        <v>9873</v>
      </c>
      <c r="B1154" t="s">
        <v>9874</v>
      </c>
      <c r="C1154" t="s">
        <v>8574</v>
      </c>
      <c r="E1154">
        <v>245</v>
      </c>
      <c r="F1154">
        <v>299</v>
      </c>
      <c r="G1154" s="1">
        <v>0.18</v>
      </c>
      <c r="H1154">
        <v>4.0999999999999996</v>
      </c>
      <c r="I1154" s="4">
        <v>1660</v>
      </c>
      <c r="J1154" t="s">
        <v>9875</v>
      </c>
      <c r="K1154" t="s">
        <v>9876</v>
      </c>
      <c r="L1154" t="s">
        <v>9877</v>
      </c>
      <c r="M1154" t="s">
        <v>9878</v>
      </c>
      <c r="N1154" t="s">
        <v>9879</v>
      </c>
      <c r="O1154" t="s">
        <v>9880</v>
      </c>
      <c r="P1154" t="s">
        <v>9881</v>
      </c>
      <c r="Q1154" t="s">
        <v>9882</v>
      </c>
    </row>
    <row r="1155" spans="1:17">
      <c r="A1155" t="s">
        <v>9883</v>
      </c>
      <c r="B1155" t="s">
        <v>9884</v>
      </c>
      <c r="C1155" t="s">
        <v>8574</v>
      </c>
      <c r="E1155">
        <v>179</v>
      </c>
      <c r="F1155">
        <v>799</v>
      </c>
      <c r="G1155" s="1">
        <v>0.78</v>
      </c>
      <c r="H1155">
        <v>3.5</v>
      </c>
      <c r="I1155" s="4">
        <v>132</v>
      </c>
      <c r="J1155" t="s">
        <v>9885</v>
      </c>
      <c r="K1155" t="s">
        <v>9886</v>
      </c>
      <c r="L1155" t="s">
        <v>9887</v>
      </c>
      <c r="M1155" t="s">
        <v>9888</v>
      </c>
      <c r="N1155" t="s">
        <v>9889</v>
      </c>
      <c r="O1155" t="s">
        <v>9890</v>
      </c>
      <c r="P1155" t="s">
        <v>9891</v>
      </c>
      <c r="Q1155" t="s">
        <v>9892</v>
      </c>
    </row>
    <row r="1156" spans="1:17">
      <c r="A1156" t="s">
        <v>9893</v>
      </c>
      <c r="B1156" t="s">
        <v>9894</v>
      </c>
      <c r="C1156" t="s">
        <v>9295</v>
      </c>
      <c r="E1156" s="2">
        <v>3569</v>
      </c>
      <c r="F1156" s="2">
        <v>5190</v>
      </c>
      <c r="G1156" s="1">
        <v>0.31</v>
      </c>
      <c r="H1156">
        <v>4.3</v>
      </c>
      <c r="I1156" s="4">
        <v>28629</v>
      </c>
      <c r="J1156" t="s">
        <v>9895</v>
      </c>
      <c r="K1156" t="s">
        <v>9896</v>
      </c>
      <c r="L1156" t="s">
        <v>9897</v>
      </c>
      <c r="M1156" t="s">
        <v>9898</v>
      </c>
      <c r="N1156" t="s">
        <v>13067</v>
      </c>
      <c r="O1156" t="s">
        <v>13068</v>
      </c>
      <c r="P1156" t="s">
        <v>9899</v>
      </c>
      <c r="Q1156" t="s">
        <v>9900</v>
      </c>
    </row>
    <row r="1157" spans="1:17">
      <c r="A1157" t="s">
        <v>9901</v>
      </c>
      <c r="B1157" t="s">
        <v>9902</v>
      </c>
      <c r="C1157" t="s">
        <v>8541</v>
      </c>
      <c r="E1157">
        <v>699</v>
      </c>
      <c r="F1157" s="2">
        <v>1345</v>
      </c>
      <c r="G1157" s="1">
        <v>0.48</v>
      </c>
      <c r="H1157">
        <v>3.9</v>
      </c>
      <c r="I1157" s="4">
        <v>8446</v>
      </c>
      <c r="J1157" t="s">
        <v>9903</v>
      </c>
      <c r="K1157" t="s">
        <v>9904</v>
      </c>
      <c r="L1157" t="s">
        <v>9905</v>
      </c>
      <c r="M1157" t="s">
        <v>9906</v>
      </c>
      <c r="N1157" t="s">
        <v>9907</v>
      </c>
      <c r="O1157" t="s">
        <v>9908</v>
      </c>
      <c r="P1157" t="s">
        <v>9909</v>
      </c>
      <c r="Q1157" t="s">
        <v>9910</v>
      </c>
    </row>
    <row r="1158" spans="1:17">
      <c r="A1158" t="s">
        <v>9911</v>
      </c>
      <c r="B1158" t="s">
        <v>9912</v>
      </c>
      <c r="C1158" t="s">
        <v>8647</v>
      </c>
      <c r="E1158" s="2">
        <v>2089</v>
      </c>
      <c r="F1158" s="2">
        <v>4000</v>
      </c>
      <c r="G1158" s="1">
        <v>0.48</v>
      </c>
      <c r="H1158">
        <v>4.2</v>
      </c>
      <c r="I1158" s="4">
        <v>11199</v>
      </c>
      <c r="J1158" t="s">
        <v>9913</v>
      </c>
      <c r="K1158" t="s">
        <v>9914</v>
      </c>
      <c r="L1158" t="s">
        <v>9915</v>
      </c>
      <c r="M1158" t="s">
        <v>9916</v>
      </c>
      <c r="N1158" t="s">
        <v>9917</v>
      </c>
      <c r="O1158" t="s">
        <v>9918</v>
      </c>
      <c r="P1158" t="s">
        <v>9919</v>
      </c>
      <c r="Q1158" t="s">
        <v>9920</v>
      </c>
    </row>
    <row r="1159" spans="1:17">
      <c r="A1159" t="s">
        <v>9921</v>
      </c>
      <c r="B1159" t="s">
        <v>9922</v>
      </c>
      <c r="C1159" t="s">
        <v>9923</v>
      </c>
      <c r="E1159" s="2">
        <v>2339</v>
      </c>
      <c r="F1159" s="2">
        <v>4000</v>
      </c>
      <c r="G1159" s="1">
        <v>0.42</v>
      </c>
      <c r="H1159">
        <v>3.8</v>
      </c>
      <c r="I1159" s="4">
        <v>1118</v>
      </c>
      <c r="J1159" t="s">
        <v>9924</v>
      </c>
      <c r="K1159" t="s">
        <v>9925</v>
      </c>
      <c r="L1159" t="s">
        <v>9926</v>
      </c>
      <c r="M1159" t="s">
        <v>9927</v>
      </c>
      <c r="N1159" t="s">
        <v>9928</v>
      </c>
      <c r="O1159" t="s">
        <v>9929</v>
      </c>
      <c r="P1159" t="s">
        <v>9930</v>
      </c>
      <c r="Q1159" t="s">
        <v>9931</v>
      </c>
    </row>
    <row r="1160" spans="1:17">
      <c r="A1160" t="s">
        <v>9932</v>
      </c>
      <c r="B1160" t="s">
        <v>9933</v>
      </c>
      <c r="C1160" t="s">
        <v>8563</v>
      </c>
      <c r="E1160">
        <v>784</v>
      </c>
      <c r="F1160" s="2">
        <v>1599</v>
      </c>
      <c r="G1160" s="1">
        <v>0.51</v>
      </c>
      <c r="H1160">
        <v>4.5</v>
      </c>
      <c r="I1160" s="4">
        <v>11</v>
      </c>
      <c r="J1160" t="s">
        <v>9934</v>
      </c>
      <c r="K1160" t="s">
        <v>9935</v>
      </c>
      <c r="L1160" t="s">
        <v>9936</v>
      </c>
      <c r="M1160" t="s">
        <v>9937</v>
      </c>
      <c r="N1160" t="s">
        <v>9938</v>
      </c>
      <c r="O1160" t="s">
        <v>9939</v>
      </c>
      <c r="P1160" t="s">
        <v>9940</v>
      </c>
      <c r="Q1160" t="s">
        <v>9941</v>
      </c>
    </row>
    <row r="1161" spans="1:17">
      <c r="A1161" t="s">
        <v>9942</v>
      </c>
      <c r="B1161" t="s">
        <v>9943</v>
      </c>
      <c r="C1161" t="s">
        <v>9944</v>
      </c>
      <c r="E1161" s="2">
        <v>5499</v>
      </c>
      <c r="F1161" s="2">
        <v>9999</v>
      </c>
      <c r="G1161" s="1">
        <v>0.45</v>
      </c>
      <c r="H1161">
        <v>3.8</v>
      </c>
      <c r="I1161" s="4">
        <v>4353</v>
      </c>
      <c r="J1161" t="s">
        <v>9945</v>
      </c>
      <c r="K1161" t="s">
        <v>9946</v>
      </c>
      <c r="L1161" t="s">
        <v>9947</v>
      </c>
      <c r="M1161" t="s">
        <v>9948</v>
      </c>
      <c r="N1161" t="s">
        <v>9949</v>
      </c>
      <c r="O1161" t="s">
        <v>9950</v>
      </c>
      <c r="P1161" t="s">
        <v>9951</v>
      </c>
      <c r="Q1161" t="s">
        <v>9952</v>
      </c>
    </row>
    <row r="1162" spans="1:17">
      <c r="A1162" t="s">
        <v>9953</v>
      </c>
      <c r="B1162" t="s">
        <v>9954</v>
      </c>
      <c r="C1162" t="s">
        <v>8563</v>
      </c>
      <c r="E1162">
        <v>899</v>
      </c>
      <c r="F1162" s="2">
        <v>1990</v>
      </c>
      <c r="G1162" s="1">
        <v>0.55000000000000004</v>
      </c>
      <c r="H1162">
        <v>4.0999999999999996</v>
      </c>
      <c r="I1162" s="4">
        <v>185</v>
      </c>
      <c r="J1162" t="s">
        <v>9955</v>
      </c>
      <c r="K1162" t="s">
        <v>9956</v>
      </c>
      <c r="L1162" t="s">
        <v>9957</v>
      </c>
      <c r="M1162" t="s">
        <v>9958</v>
      </c>
      <c r="N1162" t="s">
        <v>9959</v>
      </c>
      <c r="O1162" t="s">
        <v>9960</v>
      </c>
      <c r="P1162" t="s">
        <v>9961</v>
      </c>
      <c r="Q1162" t="s">
        <v>9962</v>
      </c>
    </row>
    <row r="1163" spans="1:17">
      <c r="A1163" t="s">
        <v>9963</v>
      </c>
      <c r="B1163" t="s">
        <v>9964</v>
      </c>
      <c r="C1163" t="s">
        <v>8688</v>
      </c>
      <c r="E1163" s="2">
        <v>1695</v>
      </c>
      <c r="F1163" s="2">
        <v>1695</v>
      </c>
      <c r="G1163" s="1">
        <v>0</v>
      </c>
      <c r="H1163">
        <v>4.2</v>
      </c>
      <c r="I1163" s="4">
        <v>14290</v>
      </c>
      <c r="J1163" t="s">
        <v>9965</v>
      </c>
      <c r="K1163" t="s">
        <v>9966</v>
      </c>
      <c r="L1163" t="s">
        <v>9967</v>
      </c>
      <c r="M1163" t="s">
        <v>9968</v>
      </c>
      <c r="N1163" t="s">
        <v>9969</v>
      </c>
      <c r="O1163" t="s">
        <v>9970</v>
      </c>
      <c r="P1163" t="s">
        <v>9971</v>
      </c>
      <c r="Q1163" t="s">
        <v>9972</v>
      </c>
    </row>
    <row r="1164" spans="1:17">
      <c r="A1164" t="s">
        <v>9973</v>
      </c>
      <c r="B1164" t="s">
        <v>9974</v>
      </c>
      <c r="C1164" t="s">
        <v>8699</v>
      </c>
      <c r="E1164">
        <v>499</v>
      </c>
      <c r="F1164">
        <v>940</v>
      </c>
      <c r="G1164" s="1">
        <v>0.47</v>
      </c>
      <c r="H1164">
        <v>4.0999999999999996</v>
      </c>
      <c r="I1164" s="4">
        <v>3036</v>
      </c>
      <c r="J1164" t="s">
        <v>9367</v>
      </c>
      <c r="K1164" t="s">
        <v>9975</v>
      </c>
      <c r="L1164" t="s">
        <v>9976</v>
      </c>
      <c r="M1164" t="s">
        <v>9977</v>
      </c>
      <c r="N1164" t="s">
        <v>9978</v>
      </c>
      <c r="O1164" t="s">
        <v>9979</v>
      </c>
      <c r="P1164" t="s">
        <v>9980</v>
      </c>
      <c r="Q1164" t="s">
        <v>9981</v>
      </c>
    </row>
    <row r="1165" spans="1:17">
      <c r="A1165" t="s">
        <v>9982</v>
      </c>
      <c r="B1165" t="s">
        <v>9983</v>
      </c>
      <c r="C1165" t="s">
        <v>8721</v>
      </c>
      <c r="E1165" s="2">
        <v>2699</v>
      </c>
      <c r="F1165" s="2">
        <v>4700</v>
      </c>
      <c r="G1165" s="1">
        <v>0.43</v>
      </c>
      <c r="H1165">
        <v>4.2</v>
      </c>
      <c r="I1165" s="4">
        <v>1296</v>
      </c>
      <c r="J1165" t="s">
        <v>9984</v>
      </c>
      <c r="K1165" t="s">
        <v>9985</v>
      </c>
      <c r="L1165" t="s">
        <v>9986</v>
      </c>
      <c r="M1165" t="s">
        <v>9987</v>
      </c>
      <c r="N1165" t="s">
        <v>9988</v>
      </c>
      <c r="O1165" t="s">
        <v>9989</v>
      </c>
      <c r="P1165" t="s">
        <v>9990</v>
      </c>
      <c r="Q1165" t="s">
        <v>9991</v>
      </c>
    </row>
    <row r="1166" spans="1:17">
      <c r="A1166" t="s">
        <v>9992</v>
      </c>
      <c r="B1166" t="s">
        <v>9993</v>
      </c>
      <c r="C1166" t="s">
        <v>8721</v>
      </c>
      <c r="E1166" s="2">
        <v>1448</v>
      </c>
      <c r="F1166" s="2">
        <v>2999</v>
      </c>
      <c r="G1166" s="1">
        <v>0.52</v>
      </c>
      <c r="H1166">
        <v>4.5</v>
      </c>
      <c r="I1166" s="4">
        <v>19</v>
      </c>
      <c r="J1166" t="s">
        <v>9994</v>
      </c>
      <c r="K1166" t="s">
        <v>9995</v>
      </c>
      <c r="L1166" t="s">
        <v>9996</v>
      </c>
      <c r="M1166" t="s">
        <v>9997</v>
      </c>
      <c r="N1166" t="s">
        <v>9998</v>
      </c>
      <c r="O1166" t="s">
        <v>9999</v>
      </c>
      <c r="P1166" t="s">
        <v>10000</v>
      </c>
      <c r="Q1166" t="s">
        <v>10001</v>
      </c>
    </row>
    <row r="1167" spans="1:17">
      <c r="A1167" t="s">
        <v>10002</v>
      </c>
      <c r="B1167" t="s">
        <v>10003</v>
      </c>
      <c r="C1167" t="s">
        <v>9284</v>
      </c>
      <c r="E1167">
        <v>79</v>
      </c>
      <c r="F1167">
        <v>79</v>
      </c>
      <c r="G1167" s="1">
        <v>0</v>
      </c>
      <c r="H1167">
        <v>4</v>
      </c>
      <c r="I1167" s="4">
        <v>97</v>
      </c>
      <c r="J1167" t="s">
        <v>10004</v>
      </c>
      <c r="K1167" t="s">
        <v>10005</v>
      </c>
      <c r="L1167" t="s">
        <v>10006</v>
      </c>
      <c r="M1167" t="s">
        <v>10007</v>
      </c>
      <c r="N1167" t="s">
        <v>10008</v>
      </c>
      <c r="O1167" t="s">
        <v>13069</v>
      </c>
      <c r="P1167" t="s">
        <v>10009</v>
      </c>
      <c r="Q1167" t="s">
        <v>10010</v>
      </c>
    </row>
    <row r="1168" spans="1:17">
      <c r="A1168" t="s">
        <v>10011</v>
      </c>
      <c r="B1168" t="s">
        <v>10012</v>
      </c>
      <c r="C1168" t="s">
        <v>8773</v>
      </c>
      <c r="E1168" s="2">
        <v>6990</v>
      </c>
      <c r="F1168" s="2">
        <v>14290</v>
      </c>
      <c r="G1168" s="1">
        <v>0.51</v>
      </c>
      <c r="H1168">
        <v>4.4000000000000004</v>
      </c>
      <c r="I1168" s="4">
        <v>1771</v>
      </c>
      <c r="J1168" t="s">
        <v>10013</v>
      </c>
      <c r="K1168" t="s">
        <v>10014</v>
      </c>
      <c r="L1168" t="s">
        <v>10015</v>
      </c>
      <c r="M1168" t="s">
        <v>10016</v>
      </c>
      <c r="N1168" t="s">
        <v>10017</v>
      </c>
      <c r="O1168" t="s">
        <v>10018</v>
      </c>
      <c r="P1168" t="s">
        <v>10019</v>
      </c>
      <c r="Q1168" t="s">
        <v>10020</v>
      </c>
    </row>
    <row r="1169" spans="1:17">
      <c r="A1169" t="s">
        <v>10021</v>
      </c>
      <c r="B1169" t="s">
        <v>10022</v>
      </c>
      <c r="C1169" t="s">
        <v>8647</v>
      </c>
      <c r="E1169" s="2">
        <v>2698</v>
      </c>
      <c r="F1169" s="2">
        <v>3945</v>
      </c>
      <c r="G1169" s="1">
        <v>0.32</v>
      </c>
      <c r="H1169">
        <v>4</v>
      </c>
      <c r="I1169" s="4">
        <v>15034</v>
      </c>
      <c r="J1169" t="s">
        <v>10023</v>
      </c>
      <c r="K1169" t="s">
        <v>10024</v>
      </c>
      <c r="L1169" t="s">
        <v>10025</v>
      </c>
      <c r="M1169" t="s">
        <v>10026</v>
      </c>
      <c r="N1169" t="s">
        <v>10027</v>
      </c>
      <c r="O1169" t="s">
        <v>10028</v>
      </c>
      <c r="P1169" t="s">
        <v>10029</v>
      </c>
      <c r="Q1169" t="s">
        <v>10030</v>
      </c>
    </row>
    <row r="1170" spans="1:17">
      <c r="A1170" t="s">
        <v>10031</v>
      </c>
      <c r="B1170" t="s">
        <v>10032</v>
      </c>
      <c r="C1170" t="s">
        <v>9944</v>
      </c>
      <c r="E1170" s="2">
        <v>3199</v>
      </c>
      <c r="F1170" s="2">
        <v>5999</v>
      </c>
      <c r="G1170" s="1">
        <v>0.47</v>
      </c>
      <c r="H1170">
        <v>4</v>
      </c>
      <c r="I1170" s="4">
        <v>3242</v>
      </c>
      <c r="J1170" t="s">
        <v>10033</v>
      </c>
      <c r="K1170" t="s">
        <v>10034</v>
      </c>
      <c r="L1170" t="s">
        <v>10035</v>
      </c>
      <c r="M1170" t="s">
        <v>10036</v>
      </c>
      <c r="N1170" t="s">
        <v>10037</v>
      </c>
      <c r="O1170" t="s">
        <v>10038</v>
      </c>
      <c r="P1170" t="s">
        <v>10039</v>
      </c>
      <c r="Q1170" t="s">
        <v>10040</v>
      </c>
    </row>
    <row r="1171" spans="1:17">
      <c r="A1171" t="s">
        <v>10041</v>
      </c>
      <c r="B1171" t="s">
        <v>10042</v>
      </c>
      <c r="C1171" t="s">
        <v>8762</v>
      </c>
      <c r="E1171" s="2">
        <v>1199</v>
      </c>
      <c r="F1171" s="2">
        <v>1950</v>
      </c>
      <c r="G1171" s="1">
        <v>0.39</v>
      </c>
      <c r="H1171">
        <v>3.9</v>
      </c>
      <c r="I1171" s="4">
        <v>2832</v>
      </c>
      <c r="J1171" t="s">
        <v>10043</v>
      </c>
      <c r="K1171" t="s">
        <v>10044</v>
      </c>
      <c r="L1171" t="s">
        <v>10045</v>
      </c>
      <c r="M1171" t="s">
        <v>10046</v>
      </c>
      <c r="N1171" t="s">
        <v>10047</v>
      </c>
      <c r="O1171" t="s">
        <v>10048</v>
      </c>
      <c r="P1171" t="s">
        <v>10049</v>
      </c>
      <c r="Q1171" t="s">
        <v>10050</v>
      </c>
    </row>
    <row r="1172" spans="1:17">
      <c r="A1172" t="s">
        <v>10051</v>
      </c>
      <c r="B1172" t="s">
        <v>10052</v>
      </c>
      <c r="C1172" t="s">
        <v>9192</v>
      </c>
      <c r="E1172" s="2">
        <v>1414</v>
      </c>
      <c r="F1172" s="2">
        <v>2799</v>
      </c>
      <c r="G1172" s="1">
        <v>0.49</v>
      </c>
      <c r="H1172">
        <v>4</v>
      </c>
      <c r="I1172" s="4">
        <v>1498</v>
      </c>
      <c r="J1172" t="s">
        <v>10053</v>
      </c>
      <c r="K1172" t="s">
        <v>10054</v>
      </c>
      <c r="L1172" t="s">
        <v>10055</v>
      </c>
      <c r="M1172" t="s">
        <v>10056</v>
      </c>
      <c r="N1172" t="s">
        <v>10057</v>
      </c>
      <c r="O1172" t="s">
        <v>10058</v>
      </c>
      <c r="P1172" t="s">
        <v>10059</v>
      </c>
      <c r="Q1172" t="s">
        <v>10060</v>
      </c>
    </row>
    <row r="1173" spans="1:17">
      <c r="A1173" t="s">
        <v>10061</v>
      </c>
      <c r="B1173" t="s">
        <v>10062</v>
      </c>
      <c r="C1173" t="s">
        <v>8541</v>
      </c>
      <c r="E1173">
        <v>999</v>
      </c>
      <c r="F1173" s="2">
        <v>1950</v>
      </c>
      <c r="G1173" s="1">
        <v>0.49</v>
      </c>
      <c r="H1173">
        <v>3.8</v>
      </c>
      <c r="I1173" s="4">
        <v>305</v>
      </c>
      <c r="J1173" t="s">
        <v>10063</v>
      </c>
      <c r="K1173" t="s">
        <v>10064</v>
      </c>
      <c r="L1173" t="s">
        <v>10065</v>
      </c>
      <c r="M1173" t="s">
        <v>10066</v>
      </c>
      <c r="N1173" t="s">
        <v>10067</v>
      </c>
      <c r="O1173" t="s">
        <v>10068</v>
      </c>
      <c r="P1173" t="s">
        <v>10069</v>
      </c>
      <c r="Q1173" t="s">
        <v>10070</v>
      </c>
    </row>
    <row r="1174" spans="1:17">
      <c r="A1174" t="s">
        <v>10071</v>
      </c>
      <c r="B1174" t="s">
        <v>10072</v>
      </c>
      <c r="C1174" t="s">
        <v>9326</v>
      </c>
      <c r="E1174" s="2">
        <v>5999</v>
      </c>
      <c r="F1174" s="2">
        <v>9999</v>
      </c>
      <c r="G1174" s="1">
        <v>0.4</v>
      </c>
      <c r="H1174">
        <v>4.2</v>
      </c>
      <c r="I1174" s="4">
        <v>1191</v>
      </c>
      <c r="J1174" t="s">
        <v>10073</v>
      </c>
      <c r="K1174" t="s">
        <v>10074</v>
      </c>
      <c r="L1174" t="s">
        <v>10075</v>
      </c>
      <c r="M1174" t="s">
        <v>10076</v>
      </c>
      <c r="N1174" t="s">
        <v>10077</v>
      </c>
      <c r="O1174" t="s">
        <v>10078</v>
      </c>
      <c r="P1174" t="s">
        <v>10079</v>
      </c>
      <c r="Q1174" t="s">
        <v>10080</v>
      </c>
    </row>
    <row r="1175" spans="1:17">
      <c r="A1175" t="s">
        <v>10081</v>
      </c>
      <c r="B1175" t="s">
        <v>10082</v>
      </c>
      <c r="C1175" t="s">
        <v>10083</v>
      </c>
      <c r="E1175" s="2">
        <v>9970</v>
      </c>
      <c r="F1175" s="2">
        <v>12999</v>
      </c>
      <c r="G1175" s="1">
        <v>0.23</v>
      </c>
      <c r="H1175">
        <v>4.3</v>
      </c>
      <c r="I1175" s="4">
        <v>4049</v>
      </c>
      <c r="J1175" t="s">
        <v>10084</v>
      </c>
      <c r="K1175" t="s">
        <v>10085</v>
      </c>
      <c r="L1175" t="s">
        <v>10086</v>
      </c>
      <c r="M1175" t="s">
        <v>10087</v>
      </c>
      <c r="N1175" t="s">
        <v>10088</v>
      </c>
      <c r="O1175" t="s">
        <v>10089</v>
      </c>
      <c r="P1175" t="s">
        <v>10090</v>
      </c>
      <c r="Q1175" t="s">
        <v>10091</v>
      </c>
    </row>
    <row r="1176" spans="1:17">
      <c r="A1176" t="s">
        <v>10092</v>
      </c>
      <c r="B1176" t="s">
        <v>10093</v>
      </c>
      <c r="C1176" t="s">
        <v>10094</v>
      </c>
      <c r="E1176">
        <v>698</v>
      </c>
      <c r="F1176">
        <v>699</v>
      </c>
      <c r="G1176" s="1">
        <v>0</v>
      </c>
      <c r="H1176">
        <v>4.2</v>
      </c>
      <c r="I1176" s="4">
        <v>3160</v>
      </c>
      <c r="J1176" t="s">
        <v>10095</v>
      </c>
      <c r="K1176" t="s">
        <v>10096</v>
      </c>
      <c r="L1176" t="s">
        <v>10097</v>
      </c>
      <c r="M1176" t="s">
        <v>10098</v>
      </c>
      <c r="N1176" t="s">
        <v>10099</v>
      </c>
      <c r="O1176" t="s">
        <v>10100</v>
      </c>
      <c r="P1176" t="s">
        <v>10101</v>
      </c>
      <c r="Q1176" t="s">
        <v>10102</v>
      </c>
    </row>
    <row r="1177" spans="1:17">
      <c r="A1177" t="s">
        <v>10103</v>
      </c>
      <c r="B1177" t="s">
        <v>10104</v>
      </c>
      <c r="C1177" t="s">
        <v>9295</v>
      </c>
      <c r="E1177" s="2">
        <v>2199</v>
      </c>
      <c r="F1177" s="2">
        <v>3190</v>
      </c>
      <c r="G1177" s="1">
        <v>0.31</v>
      </c>
      <c r="H1177">
        <v>4.3</v>
      </c>
      <c r="I1177" s="4">
        <v>9650</v>
      </c>
      <c r="J1177" t="s">
        <v>10105</v>
      </c>
      <c r="K1177" t="s">
        <v>10106</v>
      </c>
      <c r="L1177" t="s">
        <v>10107</v>
      </c>
      <c r="M1177" t="s">
        <v>10108</v>
      </c>
      <c r="N1177" t="s">
        <v>10109</v>
      </c>
      <c r="O1177" t="s">
        <v>10110</v>
      </c>
      <c r="P1177" t="s">
        <v>10111</v>
      </c>
      <c r="Q1177" t="s">
        <v>10112</v>
      </c>
    </row>
    <row r="1178" spans="1:17">
      <c r="A1178" t="s">
        <v>10113</v>
      </c>
      <c r="B1178" t="s">
        <v>10114</v>
      </c>
      <c r="C1178" t="s">
        <v>10115</v>
      </c>
      <c r="E1178">
        <v>320</v>
      </c>
      <c r="F1178">
        <v>799</v>
      </c>
      <c r="G1178" s="1">
        <v>0.6</v>
      </c>
      <c r="H1178">
        <v>4.2</v>
      </c>
      <c r="I1178" s="4">
        <v>3846</v>
      </c>
      <c r="J1178" t="s">
        <v>10116</v>
      </c>
      <c r="K1178" t="s">
        <v>10117</v>
      </c>
      <c r="L1178" t="s">
        <v>10118</v>
      </c>
      <c r="M1178" t="s">
        <v>10119</v>
      </c>
      <c r="N1178" t="s">
        <v>10120</v>
      </c>
      <c r="O1178" t="s">
        <v>10121</v>
      </c>
      <c r="P1178" t="s">
        <v>10122</v>
      </c>
      <c r="Q1178" t="s">
        <v>10123</v>
      </c>
    </row>
    <row r="1179" spans="1:17">
      <c r="A1179" t="s">
        <v>10124</v>
      </c>
      <c r="B1179" t="s">
        <v>10125</v>
      </c>
      <c r="C1179" t="s">
        <v>8574</v>
      </c>
      <c r="E1179">
        <v>298</v>
      </c>
      <c r="F1179">
        <v>499</v>
      </c>
      <c r="G1179" s="1">
        <v>0.4</v>
      </c>
      <c r="H1179">
        <v>4.4000000000000004</v>
      </c>
      <c r="I1179" s="4">
        <v>290</v>
      </c>
      <c r="J1179" t="s">
        <v>10126</v>
      </c>
      <c r="K1179" t="s">
        <v>10127</v>
      </c>
      <c r="L1179" t="s">
        <v>10128</v>
      </c>
      <c r="M1179" t="s">
        <v>10129</v>
      </c>
      <c r="N1179" t="s">
        <v>10130</v>
      </c>
      <c r="O1179" t="s">
        <v>10131</v>
      </c>
      <c r="P1179" t="s">
        <v>10132</v>
      </c>
      <c r="Q1179" t="s">
        <v>10133</v>
      </c>
    </row>
    <row r="1180" spans="1:17">
      <c r="A1180" t="s">
        <v>10134</v>
      </c>
      <c r="B1180" t="s">
        <v>10135</v>
      </c>
      <c r="C1180" t="s">
        <v>8938</v>
      </c>
      <c r="E1180" s="2">
        <v>1199</v>
      </c>
      <c r="F1180" s="2">
        <v>1499</v>
      </c>
      <c r="G1180" s="1">
        <v>0.2</v>
      </c>
      <c r="H1180">
        <v>3.8</v>
      </c>
      <c r="I1180" s="4">
        <v>2206</v>
      </c>
      <c r="J1180" t="s">
        <v>10136</v>
      </c>
      <c r="K1180" t="s">
        <v>10137</v>
      </c>
      <c r="L1180" t="s">
        <v>10138</v>
      </c>
      <c r="M1180" t="s">
        <v>10139</v>
      </c>
      <c r="N1180" t="s">
        <v>10140</v>
      </c>
      <c r="O1180" t="s">
        <v>10141</v>
      </c>
      <c r="P1180" t="s">
        <v>10142</v>
      </c>
      <c r="Q1180" t="s">
        <v>10143</v>
      </c>
    </row>
    <row r="1181" spans="1:17">
      <c r="A1181" t="s">
        <v>10144</v>
      </c>
      <c r="B1181" t="s">
        <v>10145</v>
      </c>
      <c r="C1181" t="s">
        <v>9295</v>
      </c>
      <c r="E1181" s="2">
        <v>1399</v>
      </c>
      <c r="F1181" s="2">
        <v>2660</v>
      </c>
      <c r="G1181" s="1">
        <v>0.47</v>
      </c>
      <c r="H1181">
        <v>4.0999999999999996</v>
      </c>
      <c r="I1181" s="4">
        <v>9349</v>
      </c>
      <c r="J1181" t="s">
        <v>10146</v>
      </c>
      <c r="K1181" t="s">
        <v>10147</v>
      </c>
      <c r="L1181" t="s">
        <v>10148</v>
      </c>
      <c r="M1181" t="s">
        <v>10149</v>
      </c>
      <c r="N1181" t="s">
        <v>10150</v>
      </c>
      <c r="O1181" t="s">
        <v>10151</v>
      </c>
      <c r="P1181" t="s">
        <v>10152</v>
      </c>
      <c r="Q1181" t="s">
        <v>10153</v>
      </c>
    </row>
    <row r="1182" spans="1:17">
      <c r="A1182" t="s">
        <v>10154</v>
      </c>
      <c r="B1182" t="s">
        <v>10155</v>
      </c>
      <c r="C1182" t="s">
        <v>8585</v>
      </c>
      <c r="E1182">
        <v>599</v>
      </c>
      <c r="F1182" s="2">
        <v>2799</v>
      </c>
      <c r="G1182" s="1">
        <v>0.79</v>
      </c>
      <c r="H1182">
        <v>3.9</v>
      </c>
      <c r="I1182" s="4">
        <v>578</v>
      </c>
      <c r="J1182" t="s">
        <v>10156</v>
      </c>
      <c r="K1182" t="s">
        <v>10157</v>
      </c>
      <c r="L1182" t="s">
        <v>10158</v>
      </c>
      <c r="M1182" t="s">
        <v>10159</v>
      </c>
      <c r="N1182" t="s">
        <v>10160</v>
      </c>
      <c r="O1182" t="s">
        <v>10161</v>
      </c>
      <c r="P1182" t="s">
        <v>10162</v>
      </c>
      <c r="Q1182" t="s">
        <v>10163</v>
      </c>
    </row>
    <row r="1183" spans="1:17">
      <c r="A1183" t="s">
        <v>10164</v>
      </c>
      <c r="B1183" t="s">
        <v>10165</v>
      </c>
      <c r="C1183" t="s">
        <v>9458</v>
      </c>
      <c r="E1183" s="2">
        <v>1499</v>
      </c>
      <c r="F1183" s="2">
        <v>1499</v>
      </c>
      <c r="G1183" s="1">
        <v>0</v>
      </c>
      <c r="H1183">
        <v>4.3</v>
      </c>
      <c r="I1183" s="4">
        <v>9331</v>
      </c>
      <c r="J1183" t="s">
        <v>10166</v>
      </c>
      <c r="K1183" t="s">
        <v>10167</v>
      </c>
      <c r="L1183" t="s">
        <v>10168</v>
      </c>
      <c r="M1183" t="s">
        <v>10169</v>
      </c>
      <c r="N1183" t="s">
        <v>10170</v>
      </c>
      <c r="O1183" t="s">
        <v>10171</v>
      </c>
      <c r="P1183" t="s">
        <v>10172</v>
      </c>
      <c r="Q1183" t="s">
        <v>10173</v>
      </c>
    </row>
    <row r="1184" spans="1:17">
      <c r="A1184" t="s">
        <v>10174</v>
      </c>
      <c r="B1184" t="s">
        <v>10175</v>
      </c>
      <c r="C1184" t="s">
        <v>10083</v>
      </c>
      <c r="E1184" s="2">
        <v>14400</v>
      </c>
      <c r="F1184" s="2">
        <v>59900</v>
      </c>
      <c r="G1184" s="1">
        <v>0.76</v>
      </c>
      <c r="H1184">
        <v>4.4000000000000004</v>
      </c>
      <c r="I1184" s="4">
        <v>3837</v>
      </c>
      <c r="J1184" t="s">
        <v>10176</v>
      </c>
      <c r="K1184" t="s">
        <v>10177</v>
      </c>
      <c r="L1184" t="s">
        <v>10178</v>
      </c>
      <c r="M1184" t="s">
        <v>10179</v>
      </c>
      <c r="N1184" t="s">
        <v>10180</v>
      </c>
      <c r="O1184" t="s">
        <v>10181</v>
      </c>
      <c r="P1184" t="s">
        <v>10182</v>
      </c>
      <c r="Q1184" t="s">
        <v>10183</v>
      </c>
    </row>
    <row r="1185" spans="1:17">
      <c r="A1185" t="s">
        <v>10184</v>
      </c>
      <c r="B1185" t="s">
        <v>10185</v>
      </c>
      <c r="C1185" t="s">
        <v>10094</v>
      </c>
      <c r="E1185" s="2">
        <v>1699</v>
      </c>
      <c r="F1185" s="2">
        <v>1900</v>
      </c>
      <c r="G1185" s="1">
        <v>0.11</v>
      </c>
      <c r="H1185">
        <v>3.6</v>
      </c>
      <c r="I1185" s="4">
        <v>11456</v>
      </c>
      <c r="J1185" t="s">
        <v>10186</v>
      </c>
      <c r="K1185" t="s">
        <v>10187</v>
      </c>
      <c r="L1185" t="s">
        <v>10188</v>
      </c>
      <c r="M1185" t="s">
        <v>10189</v>
      </c>
      <c r="N1185" t="s">
        <v>10190</v>
      </c>
      <c r="O1185" t="s">
        <v>10191</v>
      </c>
      <c r="P1185" t="s">
        <v>10192</v>
      </c>
      <c r="Q1185" t="s">
        <v>10193</v>
      </c>
    </row>
    <row r="1186" spans="1:17">
      <c r="A1186" t="s">
        <v>10194</v>
      </c>
      <c r="B1186" t="s">
        <v>10195</v>
      </c>
      <c r="C1186" t="s">
        <v>8552</v>
      </c>
      <c r="E1186">
        <v>649</v>
      </c>
      <c r="F1186">
        <v>999</v>
      </c>
      <c r="G1186" s="1">
        <v>0.35</v>
      </c>
      <c r="H1186">
        <v>3.8</v>
      </c>
      <c r="I1186" s="4">
        <v>49</v>
      </c>
      <c r="J1186" t="s">
        <v>10196</v>
      </c>
      <c r="K1186" t="s">
        <v>10197</v>
      </c>
      <c r="L1186" t="s">
        <v>10198</v>
      </c>
      <c r="M1186" t="s">
        <v>10199</v>
      </c>
      <c r="N1186" t="s">
        <v>10200</v>
      </c>
      <c r="O1186" t="s">
        <v>10201</v>
      </c>
      <c r="P1186" t="s">
        <v>10202</v>
      </c>
      <c r="Q1186" t="s">
        <v>10203</v>
      </c>
    </row>
    <row r="1187" spans="1:17">
      <c r="A1187" t="s">
        <v>10204</v>
      </c>
      <c r="B1187" t="s">
        <v>10205</v>
      </c>
      <c r="C1187" t="s">
        <v>8710</v>
      </c>
      <c r="E1187" s="2">
        <v>3249</v>
      </c>
      <c r="F1187" s="2">
        <v>6375</v>
      </c>
      <c r="G1187" s="1">
        <v>0.49</v>
      </c>
      <c r="H1187">
        <v>4</v>
      </c>
      <c r="I1187" s="4">
        <v>4978</v>
      </c>
      <c r="J1187" t="s">
        <v>10206</v>
      </c>
      <c r="K1187" t="s">
        <v>10207</v>
      </c>
      <c r="L1187" t="s">
        <v>10208</v>
      </c>
      <c r="M1187" t="s">
        <v>10209</v>
      </c>
      <c r="N1187" t="s">
        <v>10210</v>
      </c>
      <c r="O1187" t="s">
        <v>10211</v>
      </c>
      <c r="P1187" t="s">
        <v>10212</v>
      </c>
      <c r="Q1187" t="s">
        <v>10213</v>
      </c>
    </row>
    <row r="1188" spans="1:17">
      <c r="A1188" t="s">
        <v>10214</v>
      </c>
      <c r="B1188" t="s">
        <v>10215</v>
      </c>
      <c r="C1188" t="s">
        <v>8886</v>
      </c>
      <c r="E1188">
        <v>199</v>
      </c>
      <c r="F1188">
        <v>499</v>
      </c>
      <c r="G1188" s="1">
        <v>0.6</v>
      </c>
      <c r="H1188">
        <v>4.0999999999999996</v>
      </c>
      <c r="I1188" s="4">
        <v>1996</v>
      </c>
      <c r="J1188" t="s">
        <v>10216</v>
      </c>
      <c r="K1188" t="s">
        <v>10217</v>
      </c>
      <c r="L1188" t="s">
        <v>10218</v>
      </c>
      <c r="M1188" t="s">
        <v>10219</v>
      </c>
      <c r="N1188" t="s">
        <v>10220</v>
      </c>
      <c r="O1188" t="s">
        <v>10221</v>
      </c>
      <c r="P1188" t="s">
        <v>10222</v>
      </c>
      <c r="Q1188" t="s">
        <v>10223</v>
      </c>
    </row>
    <row r="1189" spans="1:17">
      <c r="A1189" t="s">
        <v>10224</v>
      </c>
      <c r="B1189" t="s">
        <v>10225</v>
      </c>
      <c r="C1189" t="s">
        <v>9030</v>
      </c>
      <c r="E1189" s="2">
        <v>1099</v>
      </c>
      <c r="F1189" s="2">
        <v>1899</v>
      </c>
      <c r="G1189" s="1">
        <v>0.42</v>
      </c>
      <c r="H1189">
        <v>4.3</v>
      </c>
      <c r="I1189" s="4">
        <v>1811</v>
      </c>
      <c r="J1189" t="s">
        <v>10226</v>
      </c>
      <c r="K1189" t="s">
        <v>10227</v>
      </c>
      <c r="L1189" t="s">
        <v>10228</v>
      </c>
      <c r="M1189" t="s">
        <v>10229</v>
      </c>
      <c r="N1189" t="s">
        <v>10230</v>
      </c>
      <c r="O1189" t="s">
        <v>10231</v>
      </c>
      <c r="P1189" t="s">
        <v>10232</v>
      </c>
      <c r="Q1189" t="s">
        <v>10233</v>
      </c>
    </row>
    <row r="1190" spans="1:17">
      <c r="A1190" t="s">
        <v>10234</v>
      </c>
      <c r="B1190" t="s">
        <v>10235</v>
      </c>
      <c r="C1190" t="s">
        <v>8541</v>
      </c>
      <c r="E1190">
        <v>664</v>
      </c>
      <c r="F1190" s="2">
        <v>1490</v>
      </c>
      <c r="G1190" s="1">
        <v>0.55000000000000004</v>
      </c>
      <c r="H1190">
        <v>4</v>
      </c>
      <c r="I1190" s="4">
        <v>2198</v>
      </c>
      <c r="J1190" t="s">
        <v>10236</v>
      </c>
      <c r="K1190" t="s">
        <v>10237</v>
      </c>
      <c r="L1190" t="s">
        <v>10238</v>
      </c>
      <c r="M1190" t="s">
        <v>10239</v>
      </c>
      <c r="N1190" t="s">
        <v>10240</v>
      </c>
      <c r="O1190" t="s">
        <v>10241</v>
      </c>
      <c r="P1190" t="s">
        <v>10242</v>
      </c>
      <c r="Q1190" t="s">
        <v>10243</v>
      </c>
    </row>
    <row r="1191" spans="1:17">
      <c r="A1191" t="s">
        <v>10244</v>
      </c>
      <c r="B1191" t="s">
        <v>10245</v>
      </c>
      <c r="C1191" t="s">
        <v>9061</v>
      </c>
      <c r="E1191">
        <v>260</v>
      </c>
      <c r="F1191">
        <v>350</v>
      </c>
      <c r="G1191" s="1">
        <v>0.26</v>
      </c>
      <c r="H1191">
        <v>3.9</v>
      </c>
      <c r="I1191" s="4">
        <v>13127</v>
      </c>
      <c r="J1191" t="s">
        <v>10246</v>
      </c>
      <c r="K1191" t="s">
        <v>10247</v>
      </c>
      <c r="L1191" t="s">
        <v>10248</v>
      </c>
      <c r="M1191" t="s">
        <v>10249</v>
      </c>
      <c r="N1191" t="s">
        <v>10250</v>
      </c>
      <c r="O1191" t="s">
        <v>10251</v>
      </c>
      <c r="P1191" t="s">
        <v>10252</v>
      </c>
      <c r="Q1191" t="s">
        <v>10253</v>
      </c>
    </row>
    <row r="1192" spans="1:17">
      <c r="A1192" t="s">
        <v>10254</v>
      </c>
      <c r="B1192" t="s">
        <v>10255</v>
      </c>
      <c r="C1192" t="s">
        <v>8773</v>
      </c>
      <c r="E1192" s="2">
        <v>6499</v>
      </c>
      <c r="F1192" s="2">
        <v>8500</v>
      </c>
      <c r="G1192" s="1">
        <v>0.24</v>
      </c>
      <c r="H1192">
        <v>4.4000000000000004</v>
      </c>
      <c r="I1192" s="4">
        <v>5865</v>
      </c>
      <c r="J1192" t="s">
        <v>10256</v>
      </c>
      <c r="K1192" t="s">
        <v>10257</v>
      </c>
      <c r="L1192" t="s">
        <v>10258</v>
      </c>
      <c r="M1192" t="s">
        <v>10259</v>
      </c>
      <c r="N1192" t="s">
        <v>10260</v>
      </c>
      <c r="O1192" t="s">
        <v>10261</v>
      </c>
      <c r="P1192" t="s">
        <v>10262</v>
      </c>
      <c r="Q1192" t="s">
        <v>10263</v>
      </c>
    </row>
    <row r="1193" spans="1:17">
      <c r="A1193" t="s">
        <v>10264</v>
      </c>
      <c r="B1193" t="s">
        <v>10265</v>
      </c>
      <c r="C1193" t="s">
        <v>10266</v>
      </c>
      <c r="E1193" s="2">
        <v>1484</v>
      </c>
      <c r="F1193" s="2">
        <v>2499</v>
      </c>
      <c r="G1193" s="1">
        <v>0.41</v>
      </c>
      <c r="H1193">
        <v>3.7</v>
      </c>
      <c r="I1193" s="4">
        <v>1067</v>
      </c>
      <c r="J1193" t="s">
        <v>10267</v>
      </c>
      <c r="K1193" t="s">
        <v>10268</v>
      </c>
      <c r="L1193" t="s">
        <v>10269</v>
      </c>
      <c r="M1193" t="s">
        <v>10270</v>
      </c>
      <c r="N1193" t="s">
        <v>10271</v>
      </c>
      <c r="O1193" t="s">
        <v>10272</v>
      </c>
      <c r="P1193" t="s">
        <v>10273</v>
      </c>
      <c r="Q1193" t="s">
        <v>10274</v>
      </c>
    </row>
    <row r="1194" spans="1:17">
      <c r="A1194" t="s">
        <v>10275</v>
      </c>
      <c r="B1194" t="s">
        <v>10276</v>
      </c>
      <c r="C1194" t="s">
        <v>8897</v>
      </c>
      <c r="E1194">
        <v>999</v>
      </c>
      <c r="F1194" s="2">
        <v>1560</v>
      </c>
      <c r="G1194" s="1">
        <v>0.36</v>
      </c>
      <c r="H1194">
        <v>3.6</v>
      </c>
      <c r="I1194" s="4">
        <v>4881</v>
      </c>
      <c r="J1194" t="s">
        <v>10277</v>
      </c>
      <c r="K1194" t="s">
        <v>10278</v>
      </c>
      <c r="L1194" t="s">
        <v>10279</v>
      </c>
      <c r="M1194" t="s">
        <v>10280</v>
      </c>
      <c r="N1194" t="s">
        <v>10281</v>
      </c>
      <c r="O1194" t="s">
        <v>10282</v>
      </c>
      <c r="P1194" t="s">
        <v>10283</v>
      </c>
      <c r="Q1194" t="s">
        <v>10284</v>
      </c>
    </row>
    <row r="1195" spans="1:17">
      <c r="A1195" t="s">
        <v>10285</v>
      </c>
      <c r="B1195" t="s">
        <v>10286</v>
      </c>
      <c r="C1195" t="s">
        <v>8938</v>
      </c>
      <c r="E1195" s="2">
        <v>3299</v>
      </c>
      <c r="F1195" s="2">
        <v>6500</v>
      </c>
      <c r="G1195" s="1">
        <v>0.49</v>
      </c>
      <c r="H1195">
        <v>3.7</v>
      </c>
      <c r="I1195" s="4">
        <v>11217</v>
      </c>
      <c r="J1195" t="s">
        <v>10287</v>
      </c>
      <c r="K1195" t="s">
        <v>10288</v>
      </c>
      <c r="L1195" t="s">
        <v>10289</v>
      </c>
      <c r="M1195" t="s">
        <v>10290</v>
      </c>
      <c r="N1195" t="s">
        <v>10291</v>
      </c>
      <c r="O1195" t="s">
        <v>10292</v>
      </c>
      <c r="P1195" t="s">
        <v>10293</v>
      </c>
      <c r="Q1195" t="s">
        <v>10294</v>
      </c>
    </row>
    <row r="1196" spans="1:17">
      <c r="A1196" t="s">
        <v>10295</v>
      </c>
      <c r="B1196" t="s">
        <v>10296</v>
      </c>
      <c r="C1196" t="s">
        <v>8688</v>
      </c>
      <c r="E1196">
        <v>259</v>
      </c>
      <c r="F1196">
        <v>999</v>
      </c>
      <c r="G1196" s="1">
        <v>0.74</v>
      </c>
      <c r="H1196">
        <v>4</v>
      </c>
      <c r="I1196" s="4">
        <v>43</v>
      </c>
      <c r="J1196" t="s">
        <v>10297</v>
      </c>
      <c r="K1196" t="s">
        <v>10298</v>
      </c>
      <c r="L1196" t="s">
        <v>10299</v>
      </c>
      <c r="M1196" t="s">
        <v>10300</v>
      </c>
      <c r="N1196" t="s">
        <v>10301</v>
      </c>
      <c r="O1196" t="s">
        <v>10302</v>
      </c>
      <c r="P1196" t="s">
        <v>10303</v>
      </c>
      <c r="Q1196" t="s">
        <v>10304</v>
      </c>
    </row>
    <row r="1197" spans="1:17">
      <c r="A1197" t="s">
        <v>10305</v>
      </c>
      <c r="B1197" t="s">
        <v>10306</v>
      </c>
      <c r="C1197" t="s">
        <v>8710</v>
      </c>
      <c r="E1197" s="2">
        <v>3249</v>
      </c>
      <c r="F1197" s="2">
        <v>7795</v>
      </c>
      <c r="G1197" s="1">
        <v>0.57999999999999996</v>
      </c>
      <c r="H1197">
        <v>4.2</v>
      </c>
      <c r="I1197" s="4">
        <v>4664</v>
      </c>
      <c r="J1197" t="s">
        <v>10307</v>
      </c>
      <c r="K1197" t="s">
        <v>10308</v>
      </c>
      <c r="L1197" t="s">
        <v>10309</v>
      </c>
      <c r="M1197" t="s">
        <v>10310</v>
      </c>
      <c r="N1197" t="s">
        <v>10311</v>
      </c>
      <c r="O1197" t="s">
        <v>10312</v>
      </c>
      <c r="P1197" t="s">
        <v>10313</v>
      </c>
      <c r="Q1197" t="s">
        <v>10314</v>
      </c>
    </row>
    <row r="1198" spans="1:17">
      <c r="A1198" t="s">
        <v>10315</v>
      </c>
      <c r="B1198" t="s">
        <v>10316</v>
      </c>
      <c r="C1198" t="s">
        <v>8897</v>
      </c>
      <c r="E1198" s="2">
        <v>4280</v>
      </c>
      <c r="F1198" s="2">
        <v>5995</v>
      </c>
      <c r="G1198" s="1">
        <v>0.28999999999999998</v>
      </c>
      <c r="H1198">
        <v>3.8</v>
      </c>
      <c r="I1198" s="4">
        <v>2112</v>
      </c>
      <c r="J1198" t="s">
        <v>10317</v>
      </c>
      <c r="K1198" t="s">
        <v>10318</v>
      </c>
      <c r="L1198" t="s">
        <v>10319</v>
      </c>
      <c r="M1198" t="s">
        <v>10320</v>
      </c>
      <c r="N1198" t="s">
        <v>10321</v>
      </c>
      <c r="O1198" t="s">
        <v>10322</v>
      </c>
      <c r="P1198" t="s">
        <v>10323</v>
      </c>
      <c r="Q1198" t="s">
        <v>10324</v>
      </c>
    </row>
    <row r="1199" spans="1:17">
      <c r="A1199" t="s">
        <v>10325</v>
      </c>
      <c r="B1199" t="s">
        <v>10326</v>
      </c>
      <c r="C1199" t="s">
        <v>10327</v>
      </c>
      <c r="E1199">
        <v>189</v>
      </c>
      <c r="F1199">
        <v>299</v>
      </c>
      <c r="G1199" s="1">
        <v>0.37</v>
      </c>
      <c r="H1199">
        <v>4.2</v>
      </c>
      <c r="I1199" s="4">
        <v>2737</v>
      </c>
      <c r="J1199" t="s">
        <v>10328</v>
      </c>
      <c r="K1199" t="s">
        <v>10329</v>
      </c>
      <c r="L1199" t="s">
        <v>10330</v>
      </c>
      <c r="M1199" t="s">
        <v>10331</v>
      </c>
      <c r="N1199" t="s">
        <v>10332</v>
      </c>
      <c r="O1199" t="s">
        <v>10333</v>
      </c>
      <c r="P1199" t="s">
        <v>10334</v>
      </c>
      <c r="Q1199" t="s">
        <v>10335</v>
      </c>
    </row>
    <row r="1200" spans="1:17">
      <c r="A1200" t="s">
        <v>10336</v>
      </c>
      <c r="B1200" t="s">
        <v>10337</v>
      </c>
      <c r="C1200" t="s">
        <v>9295</v>
      </c>
      <c r="E1200" s="2">
        <v>1449</v>
      </c>
      <c r="F1200" s="2">
        <v>2349</v>
      </c>
      <c r="G1200" s="1">
        <v>0.38</v>
      </c>
      <c r="H1200">
        <v>3.9</v>
      </c>
      <c r="I1200" s="4">
        <v>9019</v>
      </c>
      <c r="J1200" t="s">
        <v>10338</v>
      </c>
      <c r="K1200" t="s">
        <v>10339</v>
      </c>
      <c r="L1200" t="s">
        <v>10340</v>
      </c>
      <c r="M1200" t="s">
        <v>10341</v>
      </c>
      <c r="N1200" t="s">
        <v>10342</v>
      </c>
      <c r="O1200" t="s">
        <v>10343</v>
      </c>
      <c r="P1200" t="s">
        <v>10344</v>
      </c>
      <c r="Q1200" t="s">
        <v>10345</v>
      </c>
    </row>
    <row r="1201" spans="1:17">
      <c r="A1201" t="s">
        <v>10346</v>
      </c>
      <c r="B1201" t="s">
        <v>10347</v>
      </c>
      <c r="C1201" t="s">
        <v>8886</v>
      </c>
      <c r="E1201">
        <v>199</v>
      </c>
      <c r="F1201">
        <v>499</v>
      </c>
      <c r="G1201" s="1">
        <v>0.6</v>
      </c>
      <c r="H1201">
        <v>4</v>
      </c>
      <c r="I1201" s="4">
        <v>10234</v>
      </c>
      <c r="J1201" t="s">
        <v>10348</v>
      </c>
      <c r="K1201" t="s">
        <v>10349</v>
      </c>
      <c r="L1201" t="s">
        <v>10350</v>
      </c>
      <c r="M1201" t="s">
        <v>10351</v>
      </c>
      <c r="N1201" t="s">
        <v>10352</v>
      </c>
      <c r="O1201" t="s">
        <v>10353</v>
      </c>
      <c r="P1201" t="s">
        <v>10354</v>
      </c>
      <c r="Q1201" t="s">
        <v>10355</v>
      </c>
    </row>
    <row r="1202" spans="1:17">
      <c r="A1202" t="s">
        <v>10356</v>
      </c>
      <c r="B1202" t="s">
        <v>10357</v>
      </c>
      <c r="C1202" t="s">
        <v>10358</v>
      </c>
      <c r="E1202">
        <v>474</v>
      </c>
      <c r="F1202" s="2">
        <v>1299</v>
      </c>
      <c r="G1202" s="1">
        <v>0.64</v>
      </c>
      <c r="H1202">
        <v>4.0999999999999996</v>
      </c>
      <c r="I1202" s="4">
        <v>550</v>
      </c>
      <c r="J1202" t="s">
        <v>10359</v>
      </c>
      <c r="K1202" t="s">
        <v>10360</v>
      </c>
      <c r="L1202" t="s">
        <v>10361</v>
      </c>
      <c r="M1202" t="s">
        <v>10362</v>
      </c>
      <c r="N1202" t="s">
        <v>10363</v>
      </c>
      <c r="O1202" t="s">
        <v>10364</v>
      </c>
      <c r="P1202" t="s">
        <v>10365</v>
      </c>
      <c r="Q1202" t="s">
        <v>10366</v>
      </c>
    </row>
    <row r="1203" spans="1:17">
      <c r="A1203" t="s">
        <v>10367</v>
      </c>
      <c r="B1203" t="s">
        <v>10368</v>
      </c>
      <c r="C1203" t="s">
        <v>8688</v>
      </c>
      <c r="E1203">
        <v>279</v>
      </c>
      <c r="F1203">
        <v>499</v>
      </c>
      <c r="G1203" s="1">
        <v>0.44</v>
      </c>
      <c r="H1203">
        <v>4.8</v>
      </c>
      <c r="I1203" s="4">
        <v>28</v>
      </c>
      <c r="J1203" t="s">
        <v>10369</v>
      </c>
      <c r="K1203" t="s">
        <v>10370</v>
      </c>
      <c r="L1203" t="s">
        <v>10371</v>
      </c>
      <c r="M1203" t="s">
        <v>10372</v>
      </c>
      <c r="N1203" t="s">
        <v>10373</v>
      </c>
      <c r="O1203" t="s">
        <v>10374</v>
      </c>
      <c r="P1203" t="s">
        <v>10375</v>
      </c>
      <c r="Q1203" t="s">
        <v>10376</v>
      </c>
    </row>
    <row r="1204" spans="1:17">
      <c r="A1204" t="s">
        <v>10377</v>
      </c>
      <c r="B1204" t="s">
        <v>10378</v>
      </c>
      <c r="C1204" t="s">
        <v>9295</v>
      </c>
      <c r="E1204" s="2">
        <v>1999</v>
      </c>
      <c r="F1204" s="2">
        <v>4775</v>
      </c>
      <c r="G1204" s="1">
        <v>0.57999999999999996</v>
      </c>
      <c r="H1204">
        <v>4.2</v>
      </c>
      <c r="I1204" s="4">
        <v>1353</v>
      </c>
      <c r="J1204" t="s">
        <v>10379</v>
      </c>
      <c r="K1204" t="s">
        <v>10380</v>
      </c>
      <c r="L1204" t="s">
        <v>10381</v>
      </c>
      <c r="M1204" t="s">
        <v>10382</v>
      </c>
      <c r="N1204" t="s">
        <v>10383</v>
      </c>
      <c r="O1204" t="s">
        <v>10384</v>
      </c>
      <c r="P1204" t="s">
        <v>10385</v>
      </c>
      <c r="Q1204" t="s">
        <v>10386</v>
      </c>
    </row>
    <row r="1205" spans="1:17">
      <c r="A1205" t="s">
        <v>10387</v>
      </c>
      <c r="B1205" t="s">
        <v>10388</v>
      </c>
      <c r="C1205" t="s">
        <v>8574</v>
      </c>
      <c r="E1205">
        <v>799</v>
      </c>
      <c r="F1205" s="2">
        <v>1230</v>
      </c>
      <c r="G1205" s="1">
        <v>0.35</v>
      </c>
      <c r="H1205">
        <v>4.0999999999999996</v>
      </c>
      <c r="I1205" s="4">
        <v>2138</v>
      </c>
      <c r="J1205" t="s">
        <v>10389</v>
      </c>
      <c r="K1205" t="s">
        <v>10390</v>
      </c>
      <c r="L1205" t="s">
        <v>10391</v>
      </c>
      <c r="M1205" t="s">
        <v>10392</v>
      </c>
      <c r="N1205" t="s">
        <v>10393</v>
      </c>
      <c r="O1205" t="s">
        <v>10394</v>
      </c>
      <c r="P1205" t="s">
        <v>10395</v>
      </c>
      <c r="Q1205" t="s">
        <v>10396</v>
      </c>
    </row>
    <row r="1206" spans="1:17">
      <c r="A1206" t="s">
        <v>10397</v>
      </c>
      <c r="B1206" t="s">
        <v>10398</v>
      </c>
      <c r="C1206" t="s">
        <v>9192</v>
      </c>
      <c r="E1206">
        <v>949</v>
      </c>
      <c r="F1206" s="2">
        <v>1999</v>
      </c>
      <c r="G1206" s="1">
        <v>0.53</v>
      </c>
      <c r="H1206">
        <v>4</v>
      </c>
      <c r="I1206" s="4">
        <v>1679</v>
      </c>
      <c r="J1206" t="s">
        <v>10399</v>
      </c>
      <c r="K1206" t="s">
        <v>10400</v>
      </c>
      <c r="L1206" t="s">
        <v>10401</v>
      </c>
      <c r="M1206" t="s">
        <v>10402</v>
      </c>
      <c r="N1206" t="s">
        <v>10403</v>
      </c>
      <c r="O1206" t="s">
        <v>10404</v>
      </c>
      <c r="P1206" t="s">
        <v>10405</v>
      </c>
      <c r="Q1206" t="s">
        <v>10406</v>
      </c>
    </row>
    <row r="1207" spans="1:17">
      <c r="A1207" t="s">
        <v>10407</v>
      </c>
      <c r="B1207" t="s">
        <v>10408</v>
      </c>
      <c r="C1207" t="s">
        <v>10409</v>
      </c>
      <c r="E1207" s="3">
        <v>3657.66</v>
      </c>
      <c r="F1207" s="2">
        <v>5156</v>
      </c>
      <c r="G1207" s="1">
        <v>0.28999999999999998</v>
      </c>
      <c r="H1207">
        <v>3.9</v>
      </c>
      <c r="I1207" s="4">
        <v>12837</v>
      </c>
      <c r="J1207" t="s">
        <v>10410</v>
      </c>
      <c r="K1207" t="s">
        <v>10411</v>
      </c>
      <c r="L1207" t="s">
        <v>10412</v>
      </c>
      <c r="M1207" t="s">
        <v>10413</v>
      </c>
      <c r="N1207" t="s">
        <v>10414</v>
      </c>
      <c r="O1207" t="s">
        <v>10415</v>
      </c>
      <c r="P1207" t="s">
        <v>10416</v>
      </c>
      <c r="Q1207" t="s">
        <v>10417</v>
      </c>
    </row>
    <row r="1208" spans="1:17">
      <c r="A1208" t="s">
        <v>10418</v>
      </c>
      <c r="B1208" t="s">
        <v>10419</v>
      </c>
      <c r="C1208" t="s">
        <v>10420</v>
      </c>
      <c r="E1208" s="2">
        <v>1699</v>
      </c>
      <c r="F1208" s="2">
        <v>1999</v>
      </c>
      <c r="G1208" s="1">
        <v>0.15</v>
      </c>
      <c r="H1208">
        <v>4.0999999999999996</v>
      </c>
      <c r="I1208" s="4">
        <v>8873</v>
      </c>
      <c r="J1208" t="s">
        <v>10421</v>
      </c>
      <c r="K1208" t="s">
        <v>10422</v>
      </c>
      <c r="L1208" t="s">
        <v>10423</v>
      </c>
      <c r="M1208" t="s">
        <v>10424</v>
      </c>
      <c r="N1208" t="s">
        <v>10425</v>
      </c>
      <c r="O1208" t="s">
        <v>10426</v>
      </c>
      <c r="P1208" t="s">
        <v>10427</v>
      </c>
      <c r="Q1208" t="s">
        <v>10428</v>
      </c>
    </row>
    <row r="1209" spans="1:17">
      <c r="A1209" t="s">
        <v>10429</v>
      </c>
      <c r="B1209" t="s">
        <v>10430</v>
      </c>
      <c r="C1209" t="s">
        <v>8897</v>
      </c>
      <c r="E1209" s="2">
        <v>1849</v>
      </c>
      <c r="F1209" s="2">
        <v>2095</v>
      </c>
      <c r="G1209" s="1">
        <v>0.12</v>
      </c>
      <c r="H1209">
        <v>4.3</v>
      </c>
      <c r="I1209" s="4">
        <v>7681</v>
      </c>
      <c r="J1209" t="s">
        <v>10431</v>
      </c>
      <c r="K1209" t="s">
        <v>10432</v>
      </c>
      <c r="L1209" t="s">
        <v>10433</v>
      </c>
      <c r="M1209" t="s">
        <v>10434</v>
      </c>
      <c r="N1209" t="s">
        <v>10435</v>
      </c>
      <c r="O1209" t="s">
        <v>10436</v>
      </c>
      <c r="P1209" t="s">
        <v>10437</v>
      </c>
      <c r="Q1209" t="s">
        <v>10438</v>
      </c>
    </row>
    <row r="1210" spans="1:17">
      <c r="A1210" t="s">
        <v>10439</v>
      </c>
      <c r="B1210" t="s">
        <v>10440</v>
      </c>
      <c r="C1210" t="s">
        <v>8563</v>
      </c>
      <c r="E1210" s="2">
        <v>12499</v>
      </c>
      <c r="F1210" s="2">
        <v>19825</v>
      </c>
      <c r="G1210" s="1">
        <v>0.37</v>
      </c>
      <c r="H1210">
        <v>4.0999999999999996</v>
      </c>
      <c r="I1210" s="4">
        <v>322</v>
      </c>
      <c r="J1210" t="s">
        <v>10441</v>
      </c>
      <c r="K1210" t="s">
        <v>10442</v>
      </c>
      <c r="L1210" t="s">
        <v>10443</v>
      </c>
      <c r="M1210" t="s">
        <v>10444</v>
      </c>
      <c r="N1210" t="s">
        <v>10445</v>
      </c>
      <c r="O1210" t="s">
        <v>10446</v>
      </c>
      <c r="P1210" t="s">
        <v>10447</v>
      </c>
      <c r="Q1210" t="s">
        <v>10448</v>
      </c>
    </row>
    <row r="1211" spans="1:17">
      <c r="A1211" t="s">
        <v>10449</v>
      </c>
      <c r="B1211" t="s">
        <v>10450</v>
      </c>
      <c r="C1211" t="s">
        <v>8699</v>
      </c>
      <c r="E1211" s="2">
        <v>1099</v>
      </c>
      <c r="F1211" s="2">
        <v>1920</v>
      </c>
      <c r="G1211" s="1">
        <v>0.43</v>
      </c>
      <c r="H1211">
        <v>4.2</v>
      </c>
      <c r="I1211" s="4">
        <v>9772</v>
      </c>
      <c r="J1211" t="s">
        <v>10451</v>
      </c>
      <c r="K1211" t="s">
        <v>10452</v>
      </c>
      <c r="L1211" t="s">
        <v>10453</v>
      </c>
      <c r="M1211" t="s">
        <v>10454</v>
      </c>
      <c r="N1211" t="s">
        <v>10455</v>
      </c>
      <c r="O1211" t="s">
        <v>10456</v>
      </c>
      <c r="P1211" t="s">
        <v>10457</v>
      </c>
      <c r="Q1211" t="s">
        <v>10458</v>
      </c>
    </row>
    <row r="1212" spans="1:17">
      <c r="A1212" t="s">
        <v>10459</v>
      </c>
      <c r="B1212" t="s">
        <v>10460</v>
      </c>
      <c r="C1212" t="s">
        <v>10094</v>
      </c>
      <c r="E1212" s="2">
        <v>8199</v>
      </c>
      <c r="F1212" s="2">
        <v>16000</v>
      </c>
      <c r="G1212" s="1">
        <v>0.49</v>
      </c>
      <c r="H1212">
        <v>3.9</v>
      </c>
      <c r="I1212" s="4">
        <v>18497</v>
      </c>
      <c r="J1212" t="s">
        <v>10461</v>
      </c>
      <c r="K1212" t="s">
        <v>10462</v>
      </c>
      <c r="L1212" t="s">
        <v>10463</v>
      </c>
      <c r="M1212" t="s">
        <v>10464</v>
      </c>
      <c r="N1212" t="s">
        <v>10465</v>
      </c>
      <c r="O1212" t="s">
        <v>10466</v>
      </c>
      <c r="P1212" t="s">
        <v>10467</v>
      </c>
      <c r="Q1212" t="s">
        <v>10468</v>
      </c>
    </row>
    <row r="1213" spans="1:17">
      <c r="A1213" t="s">
        <v>10469</v>
      </c>
      <c r="B1213" t="s">
        <v>10470</v>
      </c>
      <c r="C1213" t="s">
        <v>8938</v>
      </c>
      <c r="E1213">
        <v>499</v>
      </c>
      <c r="F1213" s="2">
        <v>2199</v>
      </c>
      <c r="G1213" s="1">
        <v>0.77</v>
      </c>
      <c r="H1213">
        <v>3.7</v>
      </c>
      <c r="I1213" s="4">
        <v>53</v>
      </c>
      <c r="J1213" t="s">
        <v>10471</v>
      </c>
      <c r="K1213" t="s">
        <v>10472</v>
      </c>
      <c r="L1213" t="s">
        <v>10473</v>
      </c>
      <c r="M1213" t="s">
        <v>10474</v>
      </c>
      <c r="N1213" t="s">
        <v>10475</v>
      </c>
      <c r="O1213" t="s">
        <v>10476</v>
      </c>
      <c r="P1213" t="s">
        <v>10477</v>
      </c>
      <c r="Q1213" t="s">
        <v>10478</v>
      </c>
    </row>
    <row r="1214" spans="1:17">
      <c r="A1214" t="s">
        <v>10479</v>
      </c>
      <c r="B1214" t="s">
        <v>10480</v>
      </c>
      <c r="C1214" t="s">
        <v>8969</v>
      </c>
      <c r="E1214" s="2">
        <v>6999</v>
      </c>
      <c r="F1214" s="2">
        <v>14999</v>
      </c>
      <c r="G1214" s="1">
        <v>0.53</v>
      </c>
      <c r="H1214">
        <v>4.0999999999999996</v>
      </c>
      <c r="I1214" s="4">
        <v>1728</v>
      </c>
      <c r="J1214" t="s">
        <v>10481</v>
      </c>
      <c r="K1214" t="s">
        <v>10482</v>
      </c>
      <c r="L1214" t="s">
        <v>10483</v>
      </c>
      <c r="M1214" t="s">
        <v>10484</v>
      </c>
      <c r="N1214" t="s">
        <v>10485</v>
      </c>
      <c r="O1214" t="s">
        <v>10486</v>
      </c>
      <c r="P1214" t="s">
        <v>10487</v>
      </c>
      <c r="Q1214" t="s">
        <v>10488</v>
      </c>
    </row>
    <row r="1215" spans="1:17">
      <c r="A1215" t="s">
        <v>10489</v>
      </c>
      <c r="B1215" t="s">
        <v>10490</v>
      </c>
      <c r="C1215" t="s">
        <v>9284</v>
      </c>
      <c r="E1215" s="2">
        <v>1595</v>
      </c>
      <c r="F1215" s="2">
        <v>1799</v>
      </c>
      <c r="G1215" s="1">
        <v>0.11</v>
      </c>
      <c r="H1215">
        <v>4</v>
      </c>
      <c r="I1215" s="4">
        <v>2877</v>
      </c>
      <c r="J1215" t="s">
        <v>10491</v>
      </c>
      <c r="K1215" t="s">
        <v>10492</v>
      </c>
      <c r="L1215" t="s">
        <v>10493</v>
      </c>
      <c r="M1215" t="s">
        <v>10494</v>
      </c>
      <c r="N1215" t="s">
        <v>10495</v>
      </c>
      <c r="O1215" t="s">
        <v>10496</v>
      </c>
      <c r="P1215" t="s">
        <v>10497</v>
      </c>
      <c r="Q1215" t="s">
        <v>10498</v>
      </c>
    </row>
    <row r="1216" spans="1:17">
      <c r="A1216" t="s">
        <v>10499</v>
      </c>
      <c r="B1216" t="s">
        <v>10500</v>
      </c>
      <c r="C1216" t="s">
        <v>8699</v>
      </c>
      <c r="E1216" s="2">
        <v>1049</v>
      </c>
      <c r="F1216" s="2">
        <v>1950</v>
      </c>
      <c r="G1216" s="1">
        <v>0.46</v>
      </c>
      <c r="H1216">
        <v>3.8</v>
      </c>
      <c r="I1216" s="4">
        <v>250</v>
      </c>
      <c r="J1216" t="s">
        <v>10501</v>
      </c>
      <c r="K1216" t="s">
        <v>10502</v>
      </c>
      <c r="L1216" t="s">
        <v>10503</v>
      </c>
      <c r="M1216" t="s">
        <v>10504</v>
      </c>
      <c r="N1216" t="s">
        <v>10505</v>
      </c>
      <c r="O1216" t="s">
        <v>10506</v>
      </c>
      <c r="P1216" t="s">
        <v>10507</v>
      </c>
      <c r="Q1216" t="s">
        <v>10508</v>
      </c>
    </row>
    <row r="1217" spans="1:17">
      <c r="A1217" t="s">
        <v>10509</v>
      </c>
      <c r="B1217" t="s">
        <v>10510</v>
      </c>
      <c r="C1217" t="s">
        <v>8762</v>
      </c>
      <c r="E1217" s="2">
        <v>1182</v>
      </c>
      <c r="F1217" s="2">
        <v>2995</v>
      </c>
      <c r="G1217" s="1">
        <v>0.61</v>
      </c>
      <c r="H1217">
        <v>4.2</v>
      </c>
      <c r="I1217" s="4">
        <v>5178</v>
      </c>
      <c r="J1217" t="s">
        <v>10511</v>
      </c>
      <c r="K1217" t="s">
        <v>10512</v>
      </c>
      <c r="L1217" t="s">
        <v>10513</v>
      </c>
      <c r="M1217" t="s">
        <v>10514</v>
      </c>
      <c r="N1217" t="s">
        <v>10515</v>
      </c>
      <c r="O1217" t="s">
        <v>10516</v>
      </c>
      <c r="P1217" t="s">
        <v>10517</v>
      </c>
      <c r="Q1217" t="s">
        <v>10518</v>
      </c>
    </row>
    <row r="1218" spans="1:17">
      <c r="A1218" t="s">
        <v>10519</v>
      </c>
      <c r="B1218" t="s">
        <v>10520</v>
      </c>
      <c r="C1218" t="s">
        <v>8574</v>
      </c>
      <c r="E1218">
        <v>499</v>
      </c>
      <c r="F1218">
        <v>999</v>
      </c>
      <c r="G1218" s="1">
        <v>0.5</v>
      </c>
      <c r="H1218">
        <v>4.5999999999999996</v>
      </c>
      <c r="I1218" s="4">
        <v>79</v>
      </c>
      <c r="J1218" t="s">
        <v>10521</v>
      </c>
      <c r="K1218" t="s">
        <v>10522</v>
      </c>
      <c r="L1218" t="s">
        <v>10523</v>
      </c>
      <c r="M1218" t="s">
        <v>10524</v>
      </c>
      <c r="N1218" t="s">
        <v>10525</v>
      </c>
      <c r="O1218" t="s">
        <v>10526</v>
      </c>
      <c r="P1218" t="s">
        <v>10527</v>
      </c>
      <c r="Q1218" t="s">
        <v>10528</v>
      </c>
    </row>
    <row r="1219" spans="1:17">
      <c r="A1219" t="s">
        <v>10529</v>
      </c>
      <c r="B1219" t="s">
        <v>10530</v>
      </c>
      <c r="C1219" t="s">
        <v>10083</v>
      </c>
      <c r="E1219" s="2">
        <v>8799</v>
      </c>
      <c r="F1219" s="2">
        <v>11995</v>
      </c>
      <c r="G1219" s="1">
        <v>0.27</v>
      </c>
      <c r="H1219">
        <v>4.0999999999999996</v>
      </c>
      <c r="I1219" s="4">
        <v>4157</v>
      </c>
      <c r="J1219" t="s">
        <v>10531</v>
      </c>
      <c r="K1219" t="s">
        <v>10532</v>
      </c>
      <c r="L1219" t="s">
        <v>10533</v>
      </c>
      <c r="M1219" t="s">
        <v>10534</v>
      </c>
      <c r="N1219" t="s">
        <v>10535</v>
      </c>
      <c r="O1219" t="s">
        <v>10536</v>
      </c>
      <c r="P1219" t="s">
        <v>10537</v>
      </c>
      <c r="Q1219" t="s">
        <v>10538</v>
      </c>
    </row>
    <row r="1220" spans="1:17">
      <c r="A1220" t="s">
        <v>10539</v>
      </c>
      <c r="B1220" t="s">
        <v>10540</v>
      </c>
      <c r="C1220" t="s">
        <v>8552</v>
      </c>
      <c r="E1220" s="2">
        <v>1529</v>
      </c>
      <c r="F1220" s="2">
        <v>2999</v>
      </c>
      <c r="G1220" s="1">
        <v>0.49</v>
      </c>
      <c r="H1220">
        <v>3.3</v>
      </c>
      <c r="I1220" s="4">
        <v>29</v>
      </c>
      <c r="J1220" t="s">
        <v>10541</v>
      </c>
      <c r="K1220" t="s">
        <v>10542</v>
      </c>
      <c r="L1220" t="s">
        <v>10543</v>
      </c>
      <c r="M1220" t="s">
        <v>10544</v>
      </c>
      <c r="N1220" t="s">
        <v>10545</v>
      </c>
      <c r="O1220" t="s">
        <v>10546</v>
      </c>
      <c r="P1220" t="s">
        <v>10547</v>
      </c>
      <c r="Q1220" t="s">
        <v>10548</v>
      </c>
    </row>
    <row r="1221" spans="1:17">
      <c r="A1221" t="s">
        <v>10549</v>
      </c>
      <c r="B1221" t="s">
        <v>10550</v>
      </c>
      <c r="C1221" t="s">
        <v>8699</v>
      </c>
      <c r="E1221" s="2">
        <v>1199</v>
      </c>
      <c r="F1221" s="2">
        <v>1690</v>
      </c>
      <c r="G1221" s="1">
        <v>0.28999999999999998</v>
      </c>
      <c r="H1221">
        <v>4.2</v>
      </c>
      <c r="I1221" s="4">
        <v>4580</v>
      </c>
      <c r="J1221" t="s">
        <v>10551</v>
      </c>
      <c r="K1221" t="s">
        <v>10552</v>
      </c>
      <c r="L1221" t="s">
        <v>10553</v>
      </c>
      <c r="M1221" t="s">
        <v>10554</v>
      </c>
      <c r="N1221" t="s">
        <v>10555</v>
      </c>
      <c r="O1221" t="s">
        <v>10556</v>
      </c>
      <c r="P1221" t="s">
        <v>10557</v>
      </c>
      <c r="Q1221" t="s">
        <v>10558</v>
      </c>
    </row>
    <row r="1222" spans="1:17">
      <c r="A1222" t="s">
        <v>10559</v>
      </c>
      <c r="B1222" t="s">
        <v>10560</v>
      </c>
      <c r="C1222" t="s">
        <v>9030</v>
      </c>
      <c r="E1222" s="2">
        <v>1052</v>
      </c>
      <c r="F1222" s="2">
        <v>1790</v>
      </c>
      <c r="G1222" s="1">
        <v>0.41</v>
      </c>
      <c r="H1222">
        <v>4.3</v>
      </c>
      <c r="I1222" s="4">
        <v>1404</v>
      </c>
      <c r="J1222" t="s">
        <v>10561</v>
      </c>
      <c r="K1222" t="s">
        <v>10562</v>
      </c>
      <c r="L1222" t="s">
        <v>10563</v>
      </c>
      <c r="M1222" t="s">
        <v>10564</v>
      </c>
      <c r="N1222" t="s">
        <v>10565</v>
      </c>
      <c r="O1222" t="s">
        <v>10566</v>
      </c>
      <c r="P1222" t="s">
        <v>10567</v>
      </c>
      <c r="Q1222" t="s">
        <v>10568</v>
      </c>
    </row>
    <row r="1223" spans="1:17">
      <c r="A1223" t="s">
        <v>10569</v>
      </c>
      <c r="B1223" t="s">
        <v>10570</v>
      </c>
      <c r="C1223" t="s">
        <v>10571</v>
      </c>
      <c r="E1223" s="2">
        <v>6499</v>
      </c>
      <c r="F1223" s="2">
        <v>8995</v>
      </c>
      <c r="G1223" s="1">
        <v>0.28000000000000003</v>
      </c>
      <c r="H1223">
        <v>4.3</v>
      </c>
      <c r="I1223" s="4">
        <v>2810</v>
      </c>
      <c r="J1223" t="s">
        <v>10572</v>
      </c>
      <c r="K1223" t="s">
        <v>10573</v>
      </c>
      <c r="L1223" t="s">
        <v>10574</v>
      </c>
      <c r="M1223" t="s">
        <v>10575</v>
      </c>
      <c r="N1223" t="s">
        <v>10576</v>
      </c>
      <c r="O1223" t="s">
        <v>10577</v>
      </c>
      <c r="P1223" t="s">
        <v>10578</v>
      </c>
      <c r="Q1223" t="s">
        <v>10579</v>
      </c>
    </row>
    <row r="1224" spans="1:17">
      <c r="A1224" t="s">
        <v>10580</v>
      </c>
      <c r="B1224" t="s">
        <v>10581</v>
      </c>
      <c r="C1224" t="s">
        <v>9243</v>
      </c>
      <c r="E1224">
        <v>239</v>
      </c>
      <c r="F1224">
        <v>239</v>
      </c>
      <c r="G1224" s="1">
        <v>0</v>
      </c>
      <c r="H1224">
        <v>4.3</v>
      </c>
      <c r="I1224" s="4">
        <v>7</v>
      </c>
      <c r="J1224" t="s">
        <v>10582</v>
      </c>
      <c r="K1224" t="s">
        <v>10583</v>
      </c>
      <c r="L1224" t="s">
        <v>10584</v>
      </c>
      <c r="M1224" t="s">
        <v>10585</v>
      </c>
      <c r="N1224" t="s">
        <v>10586</v>
      </c>
      <c r="O1224" t="s">
        <v>10587</v>
      </c>
      <c r="P1224" t="s">
        <v>10588</v>
      </c>
      <c r="Q1224" t="s">
        <v>10589</v>
      </c>
    </row>
    <row r="1225" spans="1:17">
      <c r="A1225" t="s">
        <v>10590</v>
      </c>
      <c r="B1225" t="s">
        <v>10591</v>
      </c>
      <c r="C1225" t="s">
        <v>8688</v>
      </c>
      <c r="E1225">
        <v>699</v>
      </c>
      <c r="F1225" s="2">
        <v>1599</v>
      </c>
      <c r="G1225" s="1">
        <v>0.56000000000000005</v>
      </c>
      <c r="H1225">
        <v>4.7</v>
      </c>
      <c r="I1225" s="4">
        <v>1729</v>
      </c>
      <c r="J1225" t="s">
        <v>10592</v>
      </c>
      <c r="K1225" t="s">
        <v>10593</v>
      </c>
      <c r="L1225" t="s">
        <v>10594</v>
      </c>
      <c r="M1225" t="s">
        <v>10595</v>
      </c>
      <c r="N1225" t="s">
        <v>10596</v>
      </c>
      <c r="O1225" t="s">
        <v>10597</v>
      </c>
      <c r="P1225" t="s">
        <v>10598</v>
      </c>
      <c r="Q1225" t="s">
        <v>10599</v>
      </c>
    </row>
    <row r="1226" spans="1:17">
      <c r="A1226" t="s">
        <v>10600</v>
      </c>
      <c r="B1226" t="s">
        <v>10601</v>
      </c>
      <c r="C1226" t="s">
        <v>10602</v>
      </c>
      <c r="E1226" s="2">
        <v>2599</v>
      </c>
      <c r="F1226" s="2">
        <v>4290</v>
      </c>
      <c r="G1226" s="1">
        <v>0.39</v>
      </c>
      <c r="H1226">
        <v>4.4000000000000004</v>
      </c>
      <c r="I1226" s="4">
        <v>2116</v>
      </c>
      <c r="J1226" t="s">
        <v>10603</v>
      </c>
      <c r="K1226" t="s">
        <v>10604</v>
      </c>
      <c r="L1226" t="s">
        <v>10605</v>
      </c>
      <c r="M1226" t="s">
        <v>10606</v>
      </c>
      <c r="N1226" t="s">
        <v>10607</v>
      </c>
      <c r="O1226" t="s">
        <v>10608</v>
      </c>
      <c r="P1226" t="s">
        <v>10609</v>
      </c>
      <c r="Q1226" t="s">
        <v>10610</v>
      </c>
    </row>
    <row r="1227" spans="1:17">
      <c r="A1227" t="s">
        <v>10611</v>
      </c>
      <c r="B1227" t="s">
        <v>10612</v>
      </c>
      <c r="C1227" t="s">
        <v>8969</v>
      </c>
      <c r="E1227" s="2">
        <v>1547</v>
      </c>
      <c r="F1227" s="2">
        <v>2890</v>
      </c>
      <c r="G1227" s="1">
        <v>0.46</v>
      </c>
      <c r="H1227">
        <v>3.9</v>
      </c>
      <c r="I1227" s="4">
        <v>463</v>
      </c>
      <c r="J1227" t="s">
        <v>10613</v>
      </c>
      <c r="K1227" t="s">
        <v>10614</v>
      </c>
      <c r="L1227" t="s">
        <v>10615</v>
      </c>
      <c r="M1227" t="s">
        <v>10616</v>
      </c>
      <c r="N1227" t="s">
        <v>10617</v>
      </c>
      <c r="O1227" t="s">
        <v>10618</v>
      </c>
      <c r="P1227" t="s">
        <v>10619</v>
      </c>
      <c r="Q1227" t="s">
        <v>10620</v>
      </c>
    </row>
    <row r="1228" spans="1:17">
      <c r="A1228" t="s">
        <v>10621</v>
      </c>
      <c r="B1228" t="s">
        <v>10622</v>
      </c>
      <c r="C1228" t="s">
        <v>8688</v>
      </c>
      <c r="E1228">
        <v>499</v>
      </c>
      <c r="F1228" s="2">
        <v>1299</v>
      </c>
      <c r="G1228" s="1">
        <v>0.62</v>
      </c>
      <c r="H1228">
        <v>4.7</v>
      </c>
      <c r="I1228" s="4">
        <v>54</v>
      </c>
      <c r="J1228" t="s">
        <v>10623</v>
      </c>
      <c r="K1228" t="s">
        <v>10624</v>
      </c>
      <c r="L1228" t="s">
        <v>10625</v>
      </c>
      <c r="M1228" t="s">
        <v>10626</v>
      </c>
      <c r="N1228" t="s">
        <v>10627</v>
      </c>
      <c r="O1228" t="s">
        <v>10628</v>
      </c>
      <c r="P1228" t="s">
        <v>10629</v>
      </c>
      <c r="Q1228" t="s">
        <v>10630</v>
      </c>
    </row>
    <row r="1229" spans="1:17">
      <c r="A1229" t="s">
        <v>10631</v>
      </c>
      <c r="B1229" t="s">
        <v>10632</v>
      </c>
      <c r="C1229" t="s">
        <v>8844</v>
      </c>
      <c r="E1229">
        <v>510</v>
      </c>
      <c r="F1229">
        <v>640</v>
      </c>
      <c r="G1229" s="1">
        <v>0.2</v>
      </c>
      <c r="H1229">
        <v>4.0999999999999996</v>
      </c>
      <c r="I1229" s="4">
        <v>7229</v>
      </c>
      <c r="J1229" t="s">
        <v>10633</v>
      </c>
      <c r="K1229" t="s">
        <v>10634</v>
      </c>
      <c r="L1229" t="s">
        <v>10635</v>
      </c>
      <c r="M1229" t="s">
        <v>10636</v>
      </c>
      <c r="N1229" t="s">
        <v>10637</v>
      </c>
      <c r="O1229" t="s">
        <v>10638</v>
      </c>
      <c r="P1229" t="s">
        <v>10639</v>
      </c>
      <c r="Q1229" t="s">
        <v>10640</v>
      </c>
    </row>
    <row r="1230" spans="1:17">
      <c r="A1230" t="s">
        <v>10641</v>
      </c>
      <c r="B1230" t="s">
        <v>10642</v>
      </c>
      <c r="C1230" t="s">
        <v>8721</v>
      </c>
      <c r="E1230" s="2">
        <v>1899</v>
      </c>
      <c r="F1230" s="2">
        <v>3790</v>
      </c>
      <c r="G1230" s="1">
        <v>0.5</v>
      </c>
      <c r="H1230">
        <v>3.8</v>
      </c>
      <c r="I1230" s="4">
        <v>3842</v>
      </c>
      <c r="J1230" t="s">
        <v>10643</v>
      </c>
      <c r="K1230" t="s">
        <v>10644</v>
      </c>
      <c r="L1230" t="s">
        <v>10645</v>
      </c>
      <c r="M1230" t="s">
        <v>10646</v>
      </c>
      <c r="N1230" t="s">
        <v>10647</v>
      </c>
      <c r="O1230" t="s">
        <v>10648</v>
      </c>
      <c r="P1230" t="s">
        <v>10649</v>
      </c>
      <c r="Q1230" t="s">
        <v>10650</v>
      </c>
    </row>
    <row r="1231" spans="1:17">
      <c r="A1231" t="s">
        <v>10651</v>
      </c>
      <c r="B1231" t="s">
        <v>10652</v>
      </c>
      <c r="C1231" t="s">
        <v>8721</v>
      </c>
      <c r="E1231" s="2">
        <v>2599</v>
      </c>
      <c r="F1231" s="2">
        <v>4560</v>
      </c>
      <c r="G1231" s="1">
        <v>0.43</v>
      </c>
      <c r="H1231">
        <v>4.4000000000000004</v>
      </c>
      <c r="I1231" s="4">
        <v>646</v>
      </c>
      <c r="J1231" t="s">
        <v>10653</v>
      </c>
      <c r="K1231" t="s">
        <v>10654</v>
      </c>
      <c r="L1231" t="s">
        <v>10655</v>
      </c>
      <c r="M1231" t="s">
        <v>10656</v>
      </c>
      <c r="N1231" t="s">
        <v>10657</v>
      </c>
      <c r="O1231" t="s">
        <v>10658</v>
      </c>
      <c r="P1231" t="s">
        <v>8728</v>
      </c>
      <c r="Q1231" t="s">
        <v>10659</v>
      </c>
    </row>
    <row r="1232" spans="1:17">
      <c r="A1232" t="s">
        <v>10660</v>
      </c>
      <c r="B1232" t="s">
        <v>10661</v>
      </c>
      <c r="C1232" t="s">
        <v>9030</v>
      </c>
      <c r="E1232" s="2">
        <v>1199</v>
      </c>
      <c r="F1232" s="2">
        <v>3500</v>
      </c>
      <c r="G1232" s="1">
        <v>0.66</v>
      </c>
      <c r="H1232">
        <v>4.3</v>
      </c>
      <c r="I1232" s="4">
        <v>1802</v>
      </c>
      <c r="J1232" t="s">
        <v>10662</v>
      </c>
      <c r="K1232" t="s">
        <v>10663</v>
      </c>
      <c r="L1232" t="s">
        <v>10664</v>
      </c>
      <c r="M1232" t="s">
        <v>10665</v>
      </c>
      <c r="N1232" t="s">
        <v>10666</v>
      </c>
      <c r="O1232" t="s">
        <v>10667</v>
      </c>
      <c r="P1232" t="s">
        <v>10668</v>
      </c>
      <c r="Q1232" t="s">
        <v>10669</v>
      </c>
    </row>
    <row r="1233" spans="1:17">
      <c r="A1233" t="s">
        <v>10670</v>
      </c>
      <c r="B1233" t="s">
        <v>10671</v>
      </c>
      <c r="C1233" t="s">
        <v>8721</v>
      </c>
      <c r="E1233">
        <v>999</v>
      </c>
      <c r="F1233" s="2">
        <v>2600</v>
      </c>
      <c r="G1233" s="1">
        <v>0.62</v>
      </c>
      <c r="H1233">
        <v>3.4</v>
      </c>
      <c r="I1233" s="4">
        <v>252</v>
      </c>
      <c r="J1233" t="s">
        <v>10672</v>
      </c>
      <c r="K1233" t="s">
        <v>10673</v>
      </c>
      <c r="L1233" t="s">
        <v>10674</v>
      </c>
      <c r="M1233" t="s">
        <v>10675</v>
      </c>
      <c r="N1233" t="s">
        <v>10676</v>
      </c>
      <c r="O1233" t="s">
        <v>10677</v>
      </c>
      <c r="P1233" t="s">
        <v>10678</v>
      </c>
      <c r="Q1233" t="s">
        <v>10679</v>
      </c>
    </row>
    <row r="1234" spans="1:17">
      <c r="A1234" t="s">
        <v>10680</v>
      </c>
      <c r="B1234" t="s">
        <v>10681</v>
      </c>
      <c r="C1234" t="s">
        <v>8647</v>
      </c>
      <c r="E1234" s="2">
        <v>1999</v>
      </c>
      <c r="F1234" s="2">
        <v>3300</v>
      </c>
      <c r="G1234" s="1">
        <v>0.39</v>
      </c>
      <c r="H1234">
        <v>4.2</v>
      </c>
      <c r="I1234" s="4">
        <v>780</v>
      </c>
      <c r="J1234" t="s">
        <v>10682</v>
      </c>
      <c r="K1234" t="s">
        <v>10683</v>
      </c>
      <c r="L1234" t="s">
        <v>10684</v>
      </c>
      <c r="M1234" t="s">
        <v>10685</v>
      </c>
      <c r="N1234" t="s">
        <v>10686</v>
      </c>
      <c r="O1234" t="s">
        <v>10687</v>
      </c>
      <c r="P1234" t="s">
        <v>10688</v>
      </c>
      <c r="Q1234" t="s">
        <v>10689</v>
      </c>
    </row>
    <row r="1235" spans="1:17">
      <c r="A1235" t="s">
        <v>10690</v>
      </c>
      <c r="B1235" t="s">
        <v>10691</v>
      </c>
      <c r="C1235" t="s">
        <v>8688</v>
      </c>
      <c r="E1235">
        <v>210</v>
      </c>
      <c r="F1235">
        <v>699</v>
      </c>
      <c r="G1235" s="1">
        <v>0.7</v>
      </c>
      <c r="H1235">
        <v>3.7</v>
      </c>
      <c r="I1235" s="4">
        <v>74</v>
      </c>
      <c r="J1235" t="s">
        <v>10692</v>
      </c>
      <c r="K1235" t="s">
        <v>10693</v>
      </c>
      <c r="L1235" t="s">
        <v>10694</v>
      </c>
      <c r="M1235" t="s">
        <v>10695</v>
      </c>
      <c r="N1235" t="s">
        <v>10696</v>
      </c>
      <c r="O1235" t="s">
        <v>10697</v>
      </c>
      <c r="P1235" t="s">
        <v>10698</v>
      </c>
      <c r="Q1235" t="s">
        <v>10699</v>
      </c>
    </row>
    <row r="1236" spans="1:17">
      <c r="A1236" t="s">
        <v>10700</v>
      </c>
      <c r="B1236" t="s">
        <v>10701</v>
      </c>
      <c r="C1236" t="s">
        <v>10083</v>
      </c>
      <c r="E1236" s="2">
        <v>14499</v>
      </c>
      <c r="F1236" s="2">
        <v>23559</v>
      </c>
      <c r="G1236" s="1">
        <v>0.38</v>
      </c>
      <c r="H1236">
        <v>4.3</v>
      </c>
      <c r="I1236" s="4">
        <v>2026</v>
      </c>
      <c r="J1236" t="s">
        <v>10702</v>
      </c>
      <c r="K1236" t="s">
        <v>10703</v>
      </c>
      <c r="L1236" t="s">
        <v>10704</v>
      </c>
      <c r="M1236" t="s">
        <v>10705</v>
      </c>
      <c r="N1236" t="s">
        <v>10706</v>
      </c>
      <c r="O1236" t="s">
        <v>10707</v>
      </c>
      <c r="P1236" t="s">
        <v>10708</v>
      </c>
      <c r="Q1236" t="s">
        <v>10709</v>
      </c>
    </row>
    <row r="1237" spans="1:17">
      <c r="A1237" t="s">
        <v>10710</v>
      </c>
      <c r="B1237" t="s">
        <v>10711</v>
      </c>
      <c r="C1237" t="s">
        <v>8886</v>
      </c>
      <c r="E1237">
        <v>950</v>
      </c>
      <c r="F1237" s="2">
        <v>1599</v>
      </c>
      <c r="G1237" s="1">
        <v>0.41</v>
      </c>
      <c r="H1237">
        <v>4.3</v>
      </c>
      <c r="I1237" s="4">
        <v>5911</v>
      </c>
      <c r="J1237" t="s">
        <v>10712</v>
      </c>
      <c r="K1237" t="s">
        <v>10713</v>
      </c>
      <c r="L1237" t="s">
        <v>10714</v>
      </c>
      <c r="M1237" t="s">
        <v>10715</v>
      </c>
      <c r="N1237" t="s">
        <v>10716</v>
      </c>
      <c r="O1237" t="s">
        <v>10717</v>
      </c>
      <c r="P1237" t="s">
        <v>10718</v>
      </c>
      <c r="Q1237" t="s">
        <v>10719</v>
      </c>
    </row>
    <row r="1238" spans="1:17">
      <c r="A1238" t="s">
        <v>10720</v>
      </c>
      <c r="B1238" t="s">
        <v>10721</v>
      </c>
      <c r="C1238" t="s">
        <v>8875</v>
      </c>
      <c r="E1238" s="2">
        <v>7199</v>
      </c>
      <c r="F1238" s="2">
        <v>9995</v>
      </c>
      <c r="G1238" s="1">
        <v>0.28000000000000003</v>
      </c>
      <c r="H1238">
        <v>4.4000000000000004</v>
      </c>
      <c r="I1238" s="4">
        <v>1964</v>
      </c>
      <c r="J1238" t="s">
        <v>10722</v>
      </c>
      <c r="K1238" t="s">
        <v>10723</v>
      </c>
      <c r="L1238" t="s">
        <v>10724</v>
      </c>
      <c r="M1238" t="s">
        <v>10725</v>
      </c>
      <c r="N1238" t="s">
        <v>10726</v>
      </c>
      <c r="O1238" t="s">
        <v>10727</v>
      </c>
      <c r="P1238" t="s">
        <v>10728</v>
      </c>
      <c r="Q1238" t="s">
        <v>10729</v>
      </c>
    </row>
    <row r="1239" spans="1:17">
      <c r="A1239" t="s">
        <v>10730</v>
      </c>
      <c r="B1239" t="s">
        <v>10731</v>
      </c>
      <c r="C1239" t="s">
        <v>8552</v>
      </c>
      <c r="E1239" s="2">
        <v>2439</v>
      </c>
      <c r="F1239" s="2">
        <v>2545</v>
      </c>
      <c r="G1239" s="1">
        <v>0.04</v>
      </c>
      <c r="H1239">
        <v>4.0999999999999996</v>
      </c>
      <c r="I1239" s="4">
        <v>25</v>
      </c>
      <c r="J1239" t="s">
        <v>10732</v>
      </c>
      <c r="K1239" t="s">
        <v>10733</v>
      </c>
      <c r="L1239" t="s">
        <v>10734</v>
      </c>
      <c r="M1239" t="s">
        <v>10735</v>
      </c>
      <c r="N1239" t="s">
        <v>10736</v>
      </c>
      <c r="O1239" t="s">
        <v>10737</v>
      </c>
      <c r="P1239" t="s">
        <v>10738</v>
      </c>
      <c r="Q1239" t="s">
        <v>10739</v>
      </c>
    </row>
    <row r="1240" spans="1:17">
      <c r="A1240" t="s">
        <v>10740</v>
      </c>
      <c r="B1240" t="s">
        <v>10741</v>
      </c>
      <c r="C1240" t="s">
        <v>8897</v>
      </c>
      <c r="E1240" s="2">
        <v>7799</v>
      </c>
      <c r="F1240" s="2">
        <v>8995</v>
      </c>
      <c r="G1240" s="1">
        <v>0.13</v>
      </c>
      <c r="H1240">
        <v>4</v>
      </c>
      <c r="I1240" s="4">
        <v>3160</v>
      </c>
      <c r="J1240" t="s">
        <v>10742</v>
      </c>
      <c r="K1240" t="s">
        <v>10743</v>
      </c>
      <c r="L1240" t="s">
        <v>10744</v>
      </c>
      <c r="M1240" t="s">
        <v>10745</v>
      </c>
      <c r="N1240" t="s">
        <v>10746</v>
      </c>
      <c r="O1240" t="s">
        <v>10747</v>
      </c>
      <c r="P1240" t="s">
        <v>10748</v>
      </c>
      <c r="Q1240" t="s">
        <v>10749</v>
      </c>
    </row>
    <row r="1241" spans="1:17">
      <c r="A1241" t="s">
        <v>10750</v>
      </c>
      <c r="B1241" t="s">
        <v>10751</v>
      </c>
      <c r="C1241" t="s">
        <v>9192</v>
      </c>
      <c r="E1241" s="2">
        <v>1599</v>
      </c>
      <c r="F1241" s="2">
        <v>1999</v>
      </c>
      <c r="G1241" s="1">
        <v>0.2</v>
      </c>
      <c r="H1241">
        <v>4.4000000000000004</v>
      </c>
      <c r="I1241" s="4">
        <v>1558</v>
      </c>
      <c r="J1241" t="s">
        <v>10752</v>
      </c>
      <c r="K1241" t="s">
        <v>10753</v>
      </c>
      <c r="L1241" t="s">
        <v>10754</v>
      </c>
      <c r="M1241" t="s">
        <v>10755</v>
      </c>
      <c r="N1241" t="s">
        <v>10756</v>
      </c>
      <c r="O1241" t="s">
        <v>10757</v>
      </c>
      <c r="P1241" t="s">
        <v>10758</v>
      </c>
      <c r="Q1241" t="s">
        <v>10759</v>
      </c>
    </row>
    <row r="1242" spans="1:17">
      <c r="A1242" t="s">
        <v>10760</v>
      </c>
      <c r="B1242" t="s">
        <v>10761</v>
      </c>
      <c r="C1242" t="s">
        <v>8710</v>
      </c>
      <c r="E1242" s="2">
        <v>2899</v>
      </c>
      <c r="F1242" s="2">
        <v>5500</v>
      </c>
      <c r="G1242" s="1">
        <v>0.47</v>
      </c>
      <c r="H1242">
        <v>3.8</v>
      </c>
      <c r="I1242" s="4">
        <v>8958</v>
      </c>
      <c r="J1242" t="s">
        <v>10762</v>
      </c>
      <c r="K1242" t="s">
        <v>10763</v>
      </c>
      <c r="L1242" t="s">
        <v>10764</v>
      </c>
      <c r="M1242" t="s">
        <v>10765</v>
      </c>
      <c r="N1242" t="s">
        <v>10766</v>
      </c>
      <c r="O1242" t="s">
        <v>10767</v>
      </c>
      <c r="P1242" t="s">
        <v>10768</v>
      </c>
      <c r="Q1242" t="s">
        <v>10769</v>
      </c>
    </row>
    <row r="1243" spans="1:17">
      <c r="A1243" t="s">
        <v>10770</v>
      </c>
      <c r="B1243" t="s">
        <v>10771</v>
      </c>
      <c r="C1243" t="s">
        <v>10266</v>
      </c>
      <c r="E1243" s="2">
        <v>9799</v>
      </c>
      <c r="F1243" s="2">
        <v>12150</v>
      </c>
      <c r="G1243" s="1">
        <v>0.19</v>
      </c>
      <c r="H1243">
        <v>4.3</v>
      </c>
      <c r="I1243" s="4">
        <v>13251</v>
      </c>
      <c r="J1243" t="s">
        <v>13070</v>
      </c>
      <c r="K1243" t="s">
        <v>10772</v>
      </c>
      <c r="L1243" t="s">
        <v>10773</v>
      </c>
      <c r="M1243" t="s">
        <v>10774</v>
      </c>
      <c r="N1243" t="s">
        <v>10775</v>
      </c>
      <c r="O1243" t="s">
        <v>10776</v>
      </c>
      <c r="P1243" t="s">
        <v>10777</v>
      </c>
      <c r="Q1243" t="s">
        <v>10778</v>
      </c>
    </row>
    <row r="1244" spans="1:17">
      <c r="A1244" t="s">
        <v>10779</v>
      </c>
      <c r="B1244" t="s">
        <v>10780</v>
      </c>
      <c r="C1244" t="s">
        <v>8897</v>
      </c>
      <c r="E1244" s="2">
        <v>3299</v>
      </c>
      <c r="F1244" s="2">
        <v>4995</v>
      </c>
      <c r="G1244" s="1">
        <v>0.34</v>
      </c>
      <c r="H1244">
        <v>3.8</v>
      </c>
      <c r="I1244" s="4">
        <v>1393</v>
      </c>
      <c r="J1244" t="s">
        <v>10781</v>
      </c>
      <c r="K1244" t="s">
        <v>10782</v>
      </c>
      <c r="L1244" t="s">
        <v>10783</v>
      </c>
      <c r="M1244" t="s">
        <v>10784</v>
      </c>
      <c r="N1244" t="s">
        <v>10785</v>
      </c>
      <c r="O1244" t="s">
        <v>10786</v>
      </c>
      <c r="P1244" t="s">
        <v>10787</v>
      </c>
      <c r="Q1244" t="s">
        <v>10788</v>
      </c>
    </row>
    <row r="1245" spans="1:17">
      <c r="A1245" t="s">
        <v>10789</v>
      </c>
      <c r="B1245" t="s">
        <v>10790</v>
      </c>
      <c r="C1245" t="s">
        <v>8688</v>
      </c>
      <c r="E1245">
        <v>669</v>
      </c>
      <c r="F1245" s="2">
        <v>1499</v>
      </c>
      <c r="G1245" s="1">
        <v>0.55000000000000004</v>
      </c>
      <c r="H1245">
        <v>2.2999999999999998</v>
      </c>
      <c r="I1245" s="4">
        <v>13</v>
      </c>
      <c r="J1245" t="s">
        <v>10791</v>
      </c>
      <c r="K1245" t="s">
        <v>10792</v>
      </c>
      <c r="L1245" t="s">
        <v>10793</v>
      </c>
      <c r="M1245" t="s">
        <v>10794</v>
      </c>
      <c r="N1245" t="s">
        <v>10795</v>
      </c>
      <c r="O1245" t="s">
        <v>10796</v>
      </c>
      <c r="P1245" t="s">
        <v>10797</v>
      </c>
      <c r="Q1245" t="s">
        <v>10798</v>
      </c>
    </row>
    <row r="1246" spans="1:17">
      <c r="A1246" t="s">
        <v>10799</v>
      </c>
      <c r="B1246" t="s">
        <v>10800</v>
      </c>
      <c r="C1246" t="s">
        <v>8938</v>
      </c>
      <c r="E1246" s="2">
        <v>5890</v>
      </c>
      <c r="F1246" s="2">
        <v>7506</v>
      </c>
      <c r="G1246" s="1">
        <v>0.22</v>
      </c>
      <c r="H1246">
        <v>4.5</v>
      </c>
      <c r="I1246" s="4">
        <v>7241</v>
      </c>
      <c r="J1246" t="s">
        <v>10801</v>
      </c>
      <c r="K1246" t="s">
        <v>10802</v>
      </c>
      <c r="L1246" t="s">
        <v>10803</v>
      </c>
      <c r="M1246" t="s">
        <v>10804</v>
      </c>
      <c r="N1246" t="s">
        <v>10805</v>
      </c>
      <c r="O1246" t="s">
        <v>10806</v>
      </c>
      <c r="P1246" t="s">
        <v>10807</v>
      </c>
      <c r="Q1246" t="s">
        <v>10808</v>
      </c>
    </row>
    <row r="1247" spans="1:17">
      <c r="A1247" t="s">
        <v>10809</v>
      </c>
      <c r="B1247" t="s">
        <v>10810</v>
      </c>
      <c r="C1247" t="s">
        <v>10094</v>
      </c>
      <c r="E1247" s="2">
        <v>9199</v>
      </c>
      <c r="F1247" s="2">
        <v>18000</v>
      </c>
      <c r="G1247" s="1">
        <v>0.49</v>
      </c>
      <c r="H1247">
        <v>4</v>
      </c>
      <c r="I1247" s="4">
        <v>16020</v>
      </c>
      <c r="J1247" t="s">
        <v>10811</v>
      </c>
      <c r="K1247" t="s">
        <v>10812</v>
      </c>
      <c r="L1247" t="s">
        <v>10813</v>
      </c>
      <c r="M1247" t="s">
        <v>10814</v>
      </c>
      <c r="N1247" t="s">
        <v>10815</v>
      </c>
      <c r="O1247" t="s">
        <v>10816</v>
      </c>
      <c r="P1247" t="s">
        <v>10817</v>
      </c>
      <c r="Q1247" t="s">
        <v>10818</v>
      </c>
    </row>
    <row r="1248" spans="1:17">
      <c r="A1248" t="s">
        <v>10819</v>
      </c>
      <c r="B1248" t="s">
        <v>10820</v>
      </c>
      <c r="C1248" t="s">
        <v>8886</v>
      </c>
      <c r="E1248">
        <v>351</v>
      </c>
      <c r="F1248" s="2">
        <v>1099</v>
      </c>
      <c r="G1248" s="1">
        <v>0.68</v>
      </c>
      <c r="H1248">
        <v>3.7</v>
      </c>
      <c r="I1248" s="4">
        <v>1470</v>
      </c>
      <c r="J1248" t="s">
        <v>10821</v>
      </c>
      <c r="K1248" t="s">
        <v>10822</v>
      </c>
      <c r="L1248" t="s">
        <v>10823</v>
      </c>
      <c r="M1248" t="s">
        <v>10824</v>
      </c>
      <c r="N1248" t="s">
        <v>10825</v>
      </c>
      <c r="O1248" t="s">
        <v>10826</v>
      </c>
      <c r="P1248" t="s">
        <v>10827</v>
      </c>
      <c r="Q1248" t="s">
        <v>10828</v>
      </c>
    </row>
    <row r="1249" spans="1:17">
      <c r="A1249" t="s">
        <v>10829</v>
      </c>
      <c r="B1249" t="s">
        <v>10830</v>
      </c>
      <c r="C1249" t="s">
        <v>10831</v>
      </c>
      <c r="E1249">
        <v>899</v>
      </c>
      <c r="F1249" s="2">
        <v>1900</v>
      </c>
      <c r="G1249" s="1">
        <v>0.53</v>
      </c>
      <c r="H1249">
        <v>4</v>
      </c>
      <c r="I1249" s="4">
        <v>3663</v>
      </c>
      <c r="J1249" t="s">
        <v>10832</v>
      </c>
      <c r="K1249" t="s">
        <v>10833</v>
      </c>
      <c r="L1249" t="s">
        <v>10834</v>
      </c>
      <c r="M1249" t="s">
        <v>10835</v>
      </c>
      <c r="N1249" t="s">
        <v>10836</v>
      </c>
      <c r="O1249" t="s">
        <v>10837</v>
      </c>
      <c r="P1249" t="s">
        <v>10838</v>
      </c>
      <c r="Q1249" t="s">
        <v>10839</v>
      </c>
    </row>
    <row r="1250" spans="1:17">
      <c r="A1250" t="s">
        <v>10840</v>
      </c>
      <c r="B1250" t="s">
        <v>10841</v>
      </c>
      <c r="C1250" t="s">
        <v>8762</v>
      </c>
      <c r="E1250" s="2">
        <v>1349</v>
      </c>
      <c r="F1250" s="2">
        <v>1850</v>
      </c>
      <c r="G1250" s="1">
        <v>0.27</v>
      </c>
      <c r="H1250">
        <v>4.4000000000000004</v>
      </c>
      <c r="I1250" s="4">
        <v>638</v>
      </c>
      <c r="J1250" t="s">
        <v>10842</v>
      </c>
      <c r="K1250" t="s">
        <v>10843</v>
      </c>
      <c r="L1250" t="s">
        <v>10844</v>
      </c>
      <c r="M1250" t="s">
        <v>10845</v>
      </c>
      <c r="N1250" t="s">
        <v>10846</v>
      </c>
      <c r="O1250" t="s">
        <v>10847</v>
      </c>
      <c r="P1250" t="s">
        <v>10848</v>
      </c>
      <c r="Q1250" t="s">
        <v>10849</v>
      </c>
    </row>
    <row r="1251" spans="1:17">
      <c r="A1251" t="s">
        <v>10850</v>
      </c>
      <c r="B1251" t="s">
        <v>10851</v>
      </c>
      <c r="C1251" t="s">
        <v>9944</v>
      </c>
      <c r="E1251" s="2">
        <v>6236</v>
      </c>
      <c r="F1251" s="2">
        <v>9999</v>
      </c>
      <c r="G1251" s="1">
        <v>0.38</v>
      </c>
      <c r="H1251">
        <v>4.0999999999999996</v>
      </c>
      <c r="I1251" s="4">
        <v>3552</v>
      </c>
      <c r="J1251" t="s">
        <v>10852</v>
      </c>
      <c r="K1251" t="s">
        <v>10853</v>
      </c>
      <c r="L1251" t="s">
        <v>10854</v>
      </c>
      <c r="M1251" t="s">
        <v>10855</v>
      </c>
      <c r="N1251" t="s">
        <v>10856</v>
      </c>
      <c r="O1251" t="s">
        <v>10857</v>
      </c>
      <c r="P1251" t="s">
        <v>10858</v>
      </c>
      <c r="Q1251" t="s">
        <v>10859</v>
      </c>
    </row>
    <row r="1252" spans="1:17">
      <c r="A1252" t="s">
        <v>10860</v>
      </c>
      <c r="B1252" t="s">
        <v>10861</v>
      </c>
      <c r="C1252" t="s">
        <v>8688</v>
      </c>
      <c r="E1252" s="2">
        <v>2742</v>
      </c>
      <c r="F1252" s="2">
        <v>3995</v>
      </c>
      <c r="G1252" s="1">
        <v>0.31</v>
      </c>
      <c r="H1252">
        <v>4.4000000000000004</v>
      </c>
      <c r="I1252" s="4">
        <v>11148</v>
      </c>
      <c r="J1252" t="s">
        <v>10862</v>
      </c>
      <c r="K1252" t="s">
        <v>10863</v>
      </c>
      <c r="L1252" t="s">
        <v>10864</v>
      </c>
      <c r="M1252" t="s">
        <v>10865</v>
      </c>
      <c r="N1252" t="s">
        <v>10866</v>
      </c>
      <c r="O1252" t="s">
        <v>10867</v>
      </c>
      <c r="P1252" t="s">
        <v>10868</v>
      </c>
      <c r="Q1252" t="s">
        <v>10869</v>
      </c>
    </row>
    <row r="1253" spans="1:17">
      <c r="A1253" t="s">
        <v>10870</v>
      </c>
      <c r="B1253" t="s">
        <v>10871</v>
      </c>
      <c r="C1253" t="s">
        <v>10266</v>
      </c>
      <c r="E1253">
        <v>721</v>
      </c>
      <c r="F1253" s="2">
        <v>1499</v>
      </c>
      <c r="G1253" s="1">
        <v>0.52</v>
      </c>
      <c r="H1253">
        <v>3.1</v>
      </c>
      <c r="I1253" s="4">
        <v>2449</v>
      </c>
      <c r="J1253" t="s">
        <v>10872</v>
      </c>
      <c r="K1253" t="s">
        <v>10873</v>
      </c>
      <c r="L1253" t="s">
        <v>10874</v>
      </c>
      <c r="M1253" t="s">
        <v>10875</v>
      </c>
      <c r="N1253" t="s">
        <v>10876</v>
      </c>
      <c r="O1253" t="s">
        <v>10877</v>
      </c>
      <c r="P1253" t="s">
        <v>10878</v>
      </c>
      <c r="Q1253" t="s">
        <v>10879</v>
      </c>
    </row>
    <row r="1254" spans="1:17">
      <c r="A1254" t="s">
        <v>10880</v>
      </c>
      <c r="B1254" t="s">
        <v>10881</v>
      </c>
      <c r="C1254" t="s">
        <v>8897</v>
      </c>
      <c r="E1254" s="2">
        <v>2903</v>
      </c>
      <c r="F1254" s="2">
        <v>3295</v>
      </c>
      <c r="G1254" s="1">
        <v>0.12</v>
      </c>
      <c r="H1254">
        <v>4.3</v>
      </c>
      <c r="I1254" s="4">
        <v>2299</v>
      </c>
      <c r="J1254" t="s">
        <v>10882</v>
      </c>
      <c r="K1254" t="s">
        <v>10883</v>
      </c>
      <c r="L1254" t="s">
        <v>10884</v>
      </c>
      <c r="M1254" t="s">
        <v>10885</v>
      </c>
      <c r="N1254" t="s">
        <v>10886</v>
      </c>
      <c r="O1254" t="s">
        <v>10887</v>
      </c>
      <c r="P1254" t="s">
        <v>10888</v>
      </c>
      <c r="Q1254" t="s">
        <v>10889</v>
      </c>
    </row>
    <row r="1255" spans="1:17">
      <c r="A1255" t="s">
        <v>10890</v>
      </c>
      <c r="B1255" t="s">
        <v>10891</v>
      </c>
      <c r="C1255" t="s">
        <v>9192</v>
      </c>
      <c r="E1255" s="2">
        <v>1656</v>
      </c>
      <c r="F1255" s="2">
        <v>2695</v>
      </c>
      <c r="G1255" s="1">
        <v>0.39</v>
      </c>
      <c r="H1255">
        <v>4.4000000000000004</v>
      </c>
      <c r="I1255" s="4">
        <v>6027</v>
      </c>
      <c r="J1255" t="s">
        <v>10892</v>
      </c>
      <c r="K1255" t="s">
        <v>10893</v>
      </c>
      <c r="L1255" t="s">
        <v>10894</v>
      </c>
      <c r="M1255" t="s">
        <v>10895</v>
      </c>
      <c r="N1255" t="s">
        <v>10896</v>
      </c>
      <c r="O1255" t="s">
        <v>10897</v>
      </c>
      <c r="P1255" t="s">
        <v>10898</v>
      </c>
      <c r="Q1255" t="s">
        <v>10899</v>
      </c>
    </row>
    <row r="1256" spans="1:17">
      <c r="A1256" t="s">
        <v>10900</v>
      </c>
      <c r="B1256" t="s">
        <v>10901</v>
      </c>
      <c r="C1256" t="s">
        <v>9030</v>
      </c>
      <c r="E1256" s="2">
        <v>1399</v>
      </c>
      <c r="F1256" s="2">
        <v>2290</v>
      </c>
      <c r="G1256" s="1">
        <v>0.39</v>
      </c>
      <c r="H1256">
        <v>4.4000000000000004</v>
      </c>
      <c r="I1256" s="4">
        <v>461</v>
      </c>
      <c r="J1256" t="s">
        <v>10902</v>
      </c>
      <c r="K1256" t="s">
        <v>10903</v>
      </c>
      <c r="L1256" t="s">
        <v>10904</v>
      </c>
      <c r="M1256" t="s">
        <v>10905</v>
      </c>
      <c r="N1256" t="s">
        <v>10906</v>
      </c>
      <c r="O1256" t="s">
        <v>10907</v>
      </c>
      <c r="P1256" t="s">
        <v>10908</v>
      </c>
      <c r="Q1256" t="s">
        <v>10909</v>
      </c>
    </row>
    <row r="1257" spans="1:17">
      <c r="A1257" t="s">
        <v>10910</v>
      </c>
      <c r="B1257" t="s">
        <v>10911</v>
      </c>
      <c r="C1257" t="s">
        <v>9061</v>
      </c>
      <c r="E1257" s="2">
        <v>2079</v>
      </c>
      <c r="F1257" s="2">
        <v>3099</v>
      </c>
      <c r="G1257" s="1">
        <v>0.33</v>
      </c>
      <c r="H1257">
        <v>4.0999999999999996</v>
      </c>
      <c r="I1257" s="4">
        <v>282</v>
      </c>
      <c r="J1257" t="s">
        <v>10912</v>
      </c>
      <c r="K1257" t="s">
        <v>10913</v>
      </c>
      <c r="L1257" t="s">
        <v>10914</v>
      </c>
      <c r="M1257" t="s">
        <v>10915</v>
      </c>
      <c r="N1257" t="s">
        <v>10916</v>
      </c>
      <c r="O1257" t="s">
        <v>10917</v>
      </c>
      <c r="P1257" t="s">
        <v>10918</v>
      </c>
      <c r="Q1257" t="s">
        <v>10919</v>
      </c>
    </row>
    <row r="1258" spans="1:17">
      <c r="A1258" t="s">
        <v>10920</v>
      </c>
      <c r="B1258" t="s">
        <v>10921</v>
      </c>
      <c r="C1258" t="s">
        <v>8844</v>
      </c>
      <c r="E1258">
        <v>999</v>
      </c>
      <c r="F1258" s="2">
        <v>1075</v>
      </c>
      <c r="G1258" s="1">
        <v>7.0000000000000007E-2</v>
      </c>
      <c r="H1258">
        <v>4.0999999999999996</v>
      </c>
      <c r="I1258" s="4">
        <v>9275</v>
      </c>
      <c r="J1258" t="s">
        <v>10922</v>
      </c>
      <c r="K1258" t="s">
        <v>10923</v>
      </c>
      <c r="L1258" t="s">
        <v>10924</v>
      </c>
      <c r="M1258" t="s">
        <v>10925</v>
      </c>
      <c r="N1258" t="s">
        <v>10926</v>
      </c>
      <c r="O1258" t="s">
        <v>10927</v>
      </c>
      <c r="P1258" t="s">
        <v>10928</v>
      </c>
      <c r="Q1258" t="s">
        <v>10929</v>
      </c>
    </row>
    <row r="1259" spans="1:17">
      <c r="A1259" t="s">
        <v>10930</v>
      </c>
      <c r="B1259" t="s">
        <v>10931</v>
      </c>
      <c r="C1259" t="s">
        <v>8969</v>
      </c>
      <c r="E1259" s="2">
        <v>3179</v>
      </c>
      <c r="F1259" s="2">
        <v>6999</v>
      </c>
      <c r="G1259" s="1">
        <v>0.55000000000000004</v>
      </c>
      <c r="H1259">
        <v>4</v>
      </c>
      <c r="I1259" s="4">
        <v>743</v>
      </c>
      <c r="J1259" t="s">
        <v>10932</v>
      </c>
      <c r="K1259" t="s">
        <v>10933</v>
      </c>
      <c r="L1259" t="s">
        <v>10934</v>
      </c>
      <c r="M1259" t="s">
        <v>10935</v>
      </c>
      <c r="N1259" t="s">
        <v>10936</v>
      </c>
      <c r="O1259" t="s">
        <v>10937</v>
      </c>
      <c r="P1259" t="s">
        <v>10938</v>
      </c>
      <c r="Q1259" t="s">
        <v>10939</v>
      </c>
    </row>
    <row r="1260" spans="1:17">
      <c r="A1260" t="s">
        <v>10940</v>
      </c>
      <c r="B1260" t="s">
        <v>10941</v>
      </c>
      <c r="C1260" t="s">
        <v>8721</v>
      </c>
      <c r="E1260" s="2">
        <v>1049</v>
      </c>
      <c r="F1260" s="2">
        <v>2499</v>
      </c>
      <c r="G1260" s="1">
        <v>0.57999999999999996</v>
      </c>
      <c r="H1260">
        <v>3.6</v>
      </c>
      <c r="I1260" s="4">
        <v>328</v>
      </c>
      <c r="J1260" t="s">
        <v>10942</v>
      </c>
      <c r="K1260" t="s">
        <v>10943</v>
      </c>
      <c r="L1260" t="s">
        <v>10944</v>
      </c>
      <c r="M1260" t="s">
        <v>10945</v>
      </c>
      <c r="N1260" t="s">
        <v>10946</v>
      </c>
      <c r="O1260" t="s">
        <v>10947</v>
      </c>
      <c r="P1260" t="s">
        <v>10948</v>
      </c>
      <c r="Q1260" t="s">
        <v>10949</v>
      </c>
    </row>
    <row r="1261" spans="1:17">
      <c r="A1261" t="s">
        <v>10950</v>
      </c>
      <c r="B1261" t="s">
        <v>10951</v>
      </c>
      <c r="C1261" t="s">
        <v>8721</v>
      </c>
      <c r="E1261" s="2">
        <v>3599</v>
      </c>
      <c r="F1261" s="2">
        <v>7290</v>
      </c>
      <c r="G1261" s="1">
        <v>0.51</v>
      </c>
      <c r="H1261">
        <v>3.9</v>
      </c>
      <c r="I1261" s="4">
        <v>942</v>
      </c>
      <c r="J1261" t="s">
        <v>10952</v>
      </c>
      <c r="K1261" t="s">
        <v>10953</v>
      </c>
      <c r="L1261" t="s">
        <v>10954</v>
      </c>
      <c r="M1261" t="s">
        <v>10955</v>
      </c>
      <c r="N1261" t="s">
        <v>10956</v>
      </c>
      <c r="O1261" t="s">
        <v>10957</v>
      </c>
      <c r="P1261" t="s">
        <v>10958</v>
      </c>
      <c r="Q1261" t="s">
        <v>10959</v>
      </c>
    </row>
    <row r="1262" spans="1:17">
      <c r="A1262" t="s">
        <v>10960</v>
      </c>
      <c r="B1262" t="s">
        <v>10961</v>
      </c>
      <c r="C1262" t="s">
        <v>10962</v>
      </c>
      <c r="E1262" s="2">
        <v>4799</v>
      </c>
      <c r="F1262" s="2">
        <v>5795</v>
      </c>
      <c r="G1262" s="1">
        <v>0.17</v>
      </c>
      <c r="H1262">
        <v>3.9</v>
      </c>
      <c r="I1262" s="4">
        <v>3815</v>
      </c>
      <c r="J1262" t="s">
        <v>10963</v>
      </c>
      <c r="K1262" t="s">
        <v>10964</v>
      </c>
      <c r="L1262" t="s">
        <v>10965</v>
      </c>
      <c r="M1262" t="s">
        <v>10966</v>
      </c>
      <c r="N1262" t="s">
        <v>10967</v>
      </c>
      <c r="O1262" t="s">
        <v>10968</v>
      </c>
      <c r="P1262" t="s">
        <v>10969</v>
      </c>
      <c r="Q1262" t="s">
        <v>10970</v>
      </c>
    </row>
    <row r="1263" spans="1:17">
      <c r="A1263" t="s">
        <v>10971</v>
      </c>
      <c r="B1263" t="s">
        <v>10972</v>
      </c>
      <c r="C1263" t="s">
        <v>8710</v>
      </c>
      <c r="E1263" s="2">
        <v>1699</v>
      </c>
      <c r="F1263" s="2">
        <v>3398</v>
      </c>
      <c r="G1263" s="1">
        <v>0.5</v>
      </c>
      <c r="H1263">
        <v>3.8</v>
      </c>
      <c r="I1263" s="4">
        <v>7988</v>
      </c>
      <c r="J1263" t="s">
        <v>10973</v>
      </c>
      <c r="K1263" t="s">
        <v>10974</v>
      </c>
      <c r="L1263" t="s">
        <v>10975</v>
      </c>
      <c r="M1263" t="s">
        <v>10976</v>
      </c>
      <c r="N1263" t="s">
        <v>10977</v>
      </c>
      <c r="O1263" t="s">
        <v>10978</v>
      </c>
      <c r="P1263" t="s">
        <v>10979</v>
      </c>
      <c r="Q1263" t="s">
        <v>10980</v>
      </c>
    </row>
    <row r="1264" spans="1:17">
      <c r="A1264" t="s">
        <v>10981</v>
      </c>
      <c r="B1264" t="s">
        <v>10982</v>
      </c>
      <c r="C1264" t="s">
        <v>8762</v>
      </c>
      <c r="E1264">
        <v>664</v>
      </c>
      <c r="F1264" s="2">
        <v>1490</v>
      </c>
      <c r="G1264" s="1">
        <v>0.55000000000000004</v>
      </c>
      <c r="H1264">
        <v>4.0999999999999996</v>
      </c>
      <c r="I1264" s="4">
        <v>925</v>
      </c>
      <c r="J1264" t="s">
        <v>10983</v>
      </c>
      <c r="K1264" t="s">
        <v>10984</v>
      </c>
      <c r="L1264" t="s">
        <v>10985</v>
      </c>
      <c r="M1264" t="s">
        <v>10986</v>
      </c>
      <c r="N1264" t="s">
        <v>10987</v>
      </c>
      <c r="O1264" t="s">
        <v>10988</v>
      </c>
      <c r="P1264" t="s">
        <v>10989</v>
      </c>
      <c r="Q1264" t="s">
        <v>10990</v>
      </c>
    </row>
    <row r="1265" spans="1:17">
      <c r="A1265" t="s">
        <v>10991</v>
      </c>
      <c r="B1265" t="s">
        <v>10992</v>
      </c>
      <c r="C1265" t="s">
        <v>10993</v>
      </c>
      <c r="E1265">
        <v>948</v>
      </c>
      <c r="F1265" s="2">
        <v>1620</v>
      </c>
      <c r="G1265" s="1">
        <v>0.41</v>
      </c>
      <c r="H1265">
        <v>4.0999999999999996</v>
      </c>
      <c r="I1265" s="4">
        <v>4370</v>
      </c>
      <c r="J1265" t="s">
        <v>10994</v>
      </c>
      <c r="K1265" t="s">
        <v>10995</v>
      </c>
      <c r="L1265" t="s">
        <v>10996</v>
      </c>
      <c r="M1265" t="s">
        <v>10997</v>
      </c>
      <c r="N1265" t="s">
        <v>10998</v>
      </c>
      <c r="O1265" t="s">
        <v>10999</v>
      </c>
      <c r="P1265" t="s">
        <v>11000</v>
      </c>
      <c r="Q1265" t="s">
        <v>11001</v>
      </c>
    </row>
    <row r="1266" spans="1:17">
      <c r="A1266" t="s">
        <v>11002</v>
      </c>
      <c r="B1266" t="s">
        <v>11003</v>
      </c>
      <c r="C1266" t="s">
        <v>8699</v>
      </c>
      <c r="E1266">
        <v>850</v>
      </c>
      <c r="F1266" s="2">
        <v>1000</v>
      </c>
      <c r="G1266" s="1">
        <v>0.15</v>
      </c>
      <c r="H1266">
        <v>4.0999999999999996</v>
      </c>
      <c r="I1266" s="4">
        <v>7619</v>
      </c>
      <c r="J1266" t="s">
        <v>11004</v>
      </c>
      <c r="K1266" t="s">
        <v>11005</v>
      </c>
      <c r="L1266" t="s">
        <v>11006</v>
      </c>
      <c r="M1266" t="s">
        <v>11007</v>
      </c>
      <c r="N1266" t="s">
        <v>11008</v>
      </c>
      <c r="O1266" t="s">
        <v>11009</v>
      </c>
      <c r="P1266" t="s">
        <v>11010</v>
      </c>
      <c r="Q1266" t="s">
        <v>11011</v>
      </c>
    </row>
    <row r="1267" spans="1:17">
      <c r="A1267" t="s">
        <v>11012</v>
      </c>
      <c r="B1267" t="s">
        <v>11013</v>
      </c>
      <c r="C1267" t="s">
        <v>9644</v>
      </c>
      <c r="E1267">
        <v>600</v>
      </c>
      <c r="F1267">
        <v>640</v>
      </c>
      <c r="G1267" s="1">
        <v>0.06</v>
      </c>
      <c r="H1267">
        <v>3.8</v>
      </c>
      <c r="I1267" s="4">
        <v>2593</v>
      </c>
      <c r="J1267" t="s">
        <v>11014</v>
      </c>
      <c r="K1267" t="s">
        <v>11015</v>
      </c>
      <c r="L1267" t="s">
        <v>11016</v>
      </c>
      <c r="M1267" t="s">
        <v>11017</v>
      </c>
      <c r="N1267" t="s">
        <v>11018</v>
      </c>
      <c r="O1267" t="s">
        <v>11019</v>
      </c>
      <c r="P1267" t="s">
        <v>11020</v>
      </c>
      <c r="Q1267" t="s">
        <v>11021</v>
      </c>
    </row>
    <row r="1268" spans="1:17">
      <c r="A1268" t="s">
        <v>11022</v>
      </c>
      <c r="B1268" t="s">
        <v>11023</v>
      </c>
      <c r="C1268" t="s">
        <v>8552</v>
      </c>
      <c r="E1268" s="2">
        <v>3711</v>
      </c>
      <c r="F1268" s="2">
        <v>4495</v>
      </c>
      <c r="G1268" s="1">
        <v>0.17</v>
      </c>
      <c r="H1268">
        <v>4.3</v>
      </c>
      <c r="I1268" s="4">
        <v>356</v>
      </c>
      <c r="J1268" t="s">
        <v>11024</v>
      </c>
      <c r="K1268" t="s">
        <v>11025</v>
      </c>
      <c r="L1268" t="s">
        <v>11026</v>
      </c>
      <c r="M1268" t="s">
        <v>11027</v>
      </c>
      <c r="N1268" t="s">
        <v>11028</v>
      </c>
      <c r="O1268" t="s">
        <v>11029</v>
      </c>
      <c r="P1268" t="s">
        <v>11030</v>
      </c>
      <c r="Q1268" t="s">
        <v>11031</v>
      </c>
    </row>
    <row r="1269" spans="1:17">
      <c r="A1269" t="s">
        <v>11032</v>
      </c>
      <c r="B1269" t="s">
        <v>11033</v>
      </c>
      <c r="C1269" t="s">
        <v>8585</v>
      </c>
      <c r="E1269">
        <v>799</v>
      </c>
      <c r="F1269" s="2">
        <v>2999</v>
      </c>
      <c r="G1269" s="1">
        <v>0.73</v>
      </c>
      <c r="H1269">
        <v>4.5</v>
      </c>
      <c r="I1269" s="4">
        <v>63</v>
      </c>
      <c r="J1269" t="s">
        <v>11034</v>
      </c>
      <c r="K1269" t="s">
        <v>11035</v>
      </c>
      <c r="L1269" t="s">
        <v>11036</v>
      </c>
      <c r="M1269" t="s">
        <v>11037</v>
      </c>
      <c r="N1269" t="s">
        <v>11038</v>
      </c>
      <c r="O1269" t="s">
        <v>11039</v>
      </c>
      <c r="P1269" t="s">
        <v>11040</v>
      </c>
      <c r="Q1269" t="s">
        <v>11041</v>
      </c>
    </row>
    <row r="1270" spans="1:17">
      <c r="A1270" t="s">
        <v>11042</v>
      </c>
      <c r="B1270" t="s">
        <v>11043</v>
      </c>
      <c r="C1270" t="s">
        <v>9633</v>
      </c>
      <c r="E1270">
        <v>980</v>
      </c>
      <c r="F1270">
        <v>980</v>
      </c>
      <c r="G1270" s="1">
        <v>0</v>
      </c>
      <c r="H1270">
        <v>4.2</v>
      </c>
      <c r="I1270" s="4">
        <v>4740</v>
      </c>
      <c r="J1270" t="s">
        <v>11044</v>
      </c>
      <c r="K1270" t="s">
        <v>11045</v>
      </c>
      <c r="L1270" t="s">
        <v>11046</v>
      </c>
      <c r="M1270" t="s">
        <v>11047</v>
      </c>
      <c r="N1270" t="s">
        <v>11048</v>
      </c>
      <c r="O1270" t="s">
        <v>11049</v>
      </c>
      <c r="P1270" t="s">
        <v>11050</v>
      </c>
      <c r="Q1270" t="s">
        <v>11051</v>
      </c>
    </row>
    <row r="1271" spans="1:17">
      <c r="A1271" t="s">
        <v>11052</v>
      </c>
      <c r="B1271" t="s">
        <v>11053</v>
      </c>
      <c r="C1271" t="s">
        <v>8886</v>
      </c>
      <c r="E1271">
        <v>351</v>
      </c>
      <c r="F1271">
        <v>899</v>
      </c>
      <c r="G1271" s="1">
        <v>0.61</v>
      </c>
      <c r="H1271">
        <v>3.9</v>
      </c>
      <c r="I1271" s="4">
        <v>296</v>
      </c>
      <c r="J1271" t="s">
        <v>11054</v>
      </c>
      <c r="K1271" t="s">
        <v>11055</v>
      </c>
      <c r="L1271" t="s">
        <v>11056</v>
      </c>
      <c r="M1271" t="s">
        <v>11057</v>
      </c>
      <c r="N1271" t="s">
        <v>11058</v>
      </c>
      <c r="O1271" t="s">
        <v>11059</v>
      </c>
      <c r="P1271" t="s">
        <v>11060</v>
      </c>
      <c r="Q1271" t="s">
        <v>11061</v>
      </c>
    </row>
    <row r="1272" spans="1:17">
      <c r="A1272" t="s">
        <v>11062</v>
      </c>
      <c r="B1272" t="s">
        <v>11063</v>
      </c>
      <c r="C1272" t="s">
        <v>11064</v>
      </c>
      <c r="E1272">
        <v>229</v>
      </c>
      <c r="F1272">
        <v>499</v>
      </c>
      <c r="G1272" s="1">
        <v>0.54</v>
      </c>
      <c r="H1272">
        <v>3.5</v>
      </c>
      <c r="I1272" s="4">
        <v>185</v>
      </c>
      <c r="J1272" t="s">
        <v>11065</v>
      </c>
      <c r="K1272" t="s">
        <v>11066</v>
      </c>
      <c r="L1272" t="s">
        <v>11067</v>
      </c>
      <c r="M1272" t="s">
        <v>11068</v>
      </c>
      <c r="N1272" t="s">
        <v>11069</v>
      </c>
      <c r="O1272" t="s">
        <v>11070</v>
      </c>
      <c r="P1272" t="s">
        <v>11071</v>
      </c>
      <c r="Q1272" t="s">
        <v>11072</v>
      </c>
    </row>
    <row r="1273" spans="1:17">
      <c r="A1273" t="s">
        <v>11073</v>
      </c>
      <c r="B1273" t="s">
        <v>11074</v>
      </c>
      <c r="C1273" t="s">
        <v>8897</v>
      </c>
      <c r="E1273" s="2">
        <v>3349</v>
      </c>
      <c r="F1273" s="2">
        <v>3995</v>
      </c>
      <c r="G1273" s="1">
        <v>0.16</v>
      </c>
      <c r="H1273">
        <v>4.3</v>
      </c>
      <c r="I1273" s="4">
        <v>1954</v>
      </c>
      <c r="J1273" t="s">
        <v>11075</v>
      </c>
      <c r="K1273" t="s">
        <v>11076</v>
      </c>
      <c r="L1273" t="s">
        <v>11077</v>
      </c>
      <c r="M1273" t="s">
        <v>11078</v>
      </c>
      <c r="N1273" t="s">
        <v>11079</v>
      </c>
      <c r="O1273" t="s">
        <v>11080</v>
      </c>
      <c r="P1273" t="s">
        <v>11081</v>
      </c>
      <c r="Q1273" t="s">
        <v>11082</v>
      </c>
    </row>
    <row r="1274" spans="1:17">
      <c r="A1274" t="s">
        <v>11083</v>
      </c>
      <c r="B1274" t="s">
        <v>11084</v>
      </c>
      <c r="C1274" t="s">
        <v>8773</v>
      </c>
      <c r="E1274" s="2">
        <v>5499</v>
      </c>
      <c r="F1274" s="2">
        <v>11500</v>
      </c>
      <c r="G1274" s="1">
        <v>0.52</v>
      </c>
      <c r="H1274">
        <v>3.9</v>
      </c>
      <c r="I1274" s="4">
        <v>959</v>
      </c>
      <c r="J1274" t="s">
        <v>11085</v>
      </c>
      <c r="K1274" t="s">
        <v>11086</v>
      </c>
      <c r="L1274" t="s">
        <v>11087</v>
      </c>
      <c r="M1274" t="s">
        <v>11088</v>
      </c>
      <c r="N1274" t="s">
        <v>11089</v>
      </c>
      <c r="O1274" t="s">
        <v>11090</v>
      </c>
      <c r="P1274" t="s">
        <v>11091</v>
      </c>
      <c r="Q1274" t="s">
        <v>11092</v>
      </c>
    </row>
    <row r="1275" spans="1:17">
      <c r="A1275" t="s">
        <v>11093</v>
      </c>
      <c r="B1275" t="s">
        <v>11094</v>
      </c>
      <c r="C1275" t="s">
        <v>8574</v>
      </c>
      <c r="E1275">
        <v>299</v>
      </c>
      <c r="F1275">
        <v>499</v>
      </c>
      <c r="G1275" s="1">
        <v>0.4</v>
      </c>
      <c r="H1275">
        <v>3.9</v>
      </c>
      <c r="I1275" s="4">
        <v>1015</v>
      </c>
      <c r="J1275" t="s">
        <v>11095</v>
      </c>
      <c r="K1275" t="s">
        <v>11096</v>
      </c>
      <c r="L1275" t="s">
        <v>11097</v>
      </c>
      <c r="M1275" t="s">
        <v>11098</v>
      </c>
      <c r="N1275" t="s">
        <v>11099</v>
      </c>
      <c r="O1275" t="s">
        <v>11100</v>
      </c>
      <c r="P1275" t="s">
        <v>11101</v>
      </c>
      <c r="Q1275" t="s">
        <v>11102</v>
      </c>
    </row>
    <row r="1276" spans="1:17">
      <c r="A1276" t="s">
        <v>11103</v>
      </c>
      <c r="B1276" t="s">
        <v>11104</v>
      </c>
      <c r="C1276" t="s">
        <v>11105</v>
      </c>
      <c r="E1276" s="2">
        <v>2249</v>
      </c>
      <c r="F1276" s="2">
        <v>3550</v>
      </c>
      <c r="G1276" s="1">
        <v>0.37</v>
      </c>
      <c r="H1276">
        <v>4</v>
      </c>
      <c r="I1276" s="4">
        <v>3973</v>
      </c>
      <c r="J1276" t="s">
        <v>11106</v>
      </c>
      <c r="K1276" t="s">
        <v>11107</v>
      </c>
      <c r="L1276" t="s">
        <v>11108</v>
      </c>
      <c r="M1276" t="s">
        <v>11109</v>
      </c>
      <c r="N1276" t="s">
        <v>11110</v>
      </c>
      <c r="O1276" t="s">
        <v>11111</v>
      </c>
      <c r="P1276" t="s">
        <v>11112</v>
      </c>
      <c r="Q1276" t="s">
        <v>11113</v>
      </c>
    </row>
    <row r="1277" spans="1:17">
      <c r="A1277" t="s">
        <v>11114</v>
      </c>
      <c r="B1277" t="s">
        <v>11115</v>
      </c>
      <c r="C1277" t="s">
        <v>9030</v>
      </c>
      <c r="E1277">
        <v>699</v>
      </c>
      <c r="F1277" s="2">
        <v>1599</v>
      </c>
      <c r="G1277" s="1">
        <v>0.56000000000000005</v>
      </c>
      <c r="H1277">
        <v>4.7</v>
      </c>
      <c r="I1277" s="4">
        <v>2300</v>
      </c>
      <c r="J1277" t="s">
        <v>11116</v>
      </c>
      <c r="K1277" t="s">
        <v>11117</v>
      </c>
      <c r="L1277" t="s">
        <v>11118</v>
      </c>
      <c r="M1277" t="s">
        <v>11119</v>
      </c>
      <c r="N1277" t="s">
        <v>11120</v>
      </c>
      <c r="O1277" t="s">
        <v>11121</v>
      </c>
      <c r="P1277" t="s">
        <v>11122</v>
      </c>
      <c r="Q1277" t="s">
        <v>11123</v>
      </c>
    </row>
    <row r="1278" spans="1:17">
      <c r="A1278" t="s">
        <v>11124</v>
      </c>
      <c r="B1278" t="s">
        <v>11125</v>
      </c>
      <c r="C1278" t="s">
        <v>8552</v>
      </c>
      <c r="E1278" s="2">
        <v>1235</v>
      </c>
      <c r="F1278" s="2">
        <v>1499</v>
      </c>
      <c r="G1278" s="1">
        <v>0.18</v>
      </c>
      <c r="H1278">
        <v>4.0999999999999996</v>
      </c>
      <c r="I1278" s="4">
        <v>203</v>
      </c>
      <c r="J1278" t="s">
        <v>11126</v>
      </c>
      <c r="K1278" t="s">
        <v>11127</v>
      </c>
      <c r="L1278" t="s">
        <v>11128</v>
      </c>
      <c r="M1278" t="s">
        <v>11129</v>
      </c>
      <c r="N1278" t="s">
        <v>11130</v>
      </c>
      <c r="O1278" t="s">
        <v>11131</v>
      </c>
      <c r="P1278" t="s">
        <v>11132</v>
      </c>
      <c r="Q1278" t="s">
        <v>11133</v>
      </c>
    </row>
    <row r="1279" spans="1:17">
      <c r="A1279" t="s">
        <v>11134</v>
      </c>
      <c r="B1279" t="s">
        <v>11135</v>
      </c>
      <c r="C1279" t="s">
        <v>9192</v>
      </c>
      <c r="E1279" s="2">
        <v>1349</v>
      </c>
      <c r="F1279" s="2">
        <v>2999</v>
      </c>
      <c r="G1279" s="1">
        <v>0.55000000000000004</v>
      </c>
      <c r="H1279">
        <v>3.8</v>
      </c>
      <c r="I1279" s="4">
        <v>441</v>
      </c>
      <c r="J1279" t="s">
        <v>11136</v>
      </c>
      <c r="K1279" t="s">
        <v>11137</v>
      </c>
      <c r="L1279" t="s">
        <v>11138</v>
      </c>
      <c r="M1279" t="s">
        <v>11139</v>
      </c>
      <c r="N1279" t="s">
        <v>11140</v>
      </c>
      <c r="O1279" t="s">
        <v>11141</v>
      </c>
      <c r="P1279" t="s">
        <v>11142</v>
      </c>
      <c r="Q1279" t="s">
        <v>11143</v>
      </c>
    </row>
    <row r="1280" spans="1:17">
      <c r="A1280" t="s">
        <v>11144</v>
      </c>
      <c r="B1280" t="s">
        <v>11145</v>
      </c>
      <c r="C1280" t="s">
        <v>8773</v>
      </c>
      <c r="E1280" s="2">
        <v>6800</v>
      </c>
      <c r="F1280" s="2">
        <v>11500</v>
      </c>
      <c r="G1280" s="1">
        <v>0.41</v>
      </c>
      <c r="H1280">
        <v>4.0999999999999996</v>
      </c>
      <c r="I1280" s="4">
        <v>10308</v>
      </c>
      <c r="J1280" t="s">
        <v>11146</v>
      </c>
      <c r="K1280" t="s">
        <v>11147</v>
      </c>
      <c r="L1280" t="s">
        <v>11148</v>
      </c>
      <c r="M1280" t="s">
        <v>11149</v>
      </c>
      <c r="N1280" t="s">
        <v>11150</v>
      </c>
      <c r="O1280" t="s">
        <v>11151</v>
      </c>
      <c r="P1280" t="s">
        <v>11152</v>
      </c>
      <c r="Q1280" t="s">
        <v>11153</v>
      </c>
    </row>
    <row r="1281" spans="1:17">
      <c r="A1281" t="s">
        <v>11154</v>
      </c>
      <c r="B1281" t="s">
        <v>11155</v>
      </c>
      <c r="C1281" t="s">
        <v>8969</v>
      </c>
      <c r="E1281" s="2">
        <v>2099</v>
      </c>
      <c r="F1281" s="2">
        <v>2499</v>
      </c>
      <c r="G1281" s="1">
        <v>0.16</v>
      </c>
      <c r="H1281" s="7" t="s">
        <v>11156</v>
      </c>
      <c r="I1281" s="4">
        <v>992</v>
      </c>
      <c r="J1281" t="s">
        <v>11157</v>
      </c>
      <c r="K1281" t="s">
        <v>11158</v>
      </c>
      <c r="L1281" t="s">
        <v>11159</v>
      </c>
      <c r="M1281" t="s">
        <v>11160</v>
      </c>
      <c r="N1281" t="s">
        <v>11161</v>
      </c>
      <c r="O1281" t="s">
        <v>11162</v>
      </c>
      <c r="P1281" t="s">
        <v>11163</v>
      </c>
      <c r="Q1281" t="s">
        <v>11164</v>
      </c>
    </row>
    <row r="1282" spans="1:17">
      <c r="A1282" t="s">
        <v>11165</v>
      </c>
      <c r="B1282" t="s">
        <v>11166</v>
      </c>
      <c r="C1282" t="s">
        <v>9061</v>
      </c>
      <c r="E1282" s="2">
        <v>1699</v>
      </c>
      <c r="F1282" s="2">
        <v>1975</v>
      </c>
      <c r="G1282" s="1">
        <v>0.14000000000000001</v>
      </c>
      <c r="H1282">
        <v>4.0999999999999996</v>
      </c>
      <c r="I1282" s="4">
        <v>4716</v>
      </c>
      <c r="J1282" t="s">
        <v>11167</v>
      </c>
      <c r="K1282" t="s">
        <v>11168</v>
      </c>
      <c r="L1282" t="s">
        <v>11169</v>
      </c>
      <c r="M1282" t="s">
        <v>11170</v>
      </c>
      <c r="N1282" t="s">
        <v>11171</v>
      </c>
      <c r="O1282" t="s">
        <v>11172</v>
      </c>
      <c r="P1282" t="s">
        <v>11173</v>
      </c>
      <c r="Q1282" t="s">
        <v>11174</v>
      </c>
    </row>
    <row r="1283" spans="1:17">
      <c r="A1283" t="s">
        <v>11175</v>
      </c>
      <c r="B1283" t="s">
        <v>11176</v>
      </c>
      <c r="C1283" t="s">
        <v>8563</v>
      </c>
      <c r="E1283" s="2">
        <v>1069</v>
      </c>
      <c r="F1283" s="2">
        <v>1699</v>
      </c>
      <c r="G1283" s="1">
        <v>0.37</v>
      </c>
      <c r="H1283">
        <v>3.9</v>
      </c>
      <c r="I1283" s="4">
        <v>313</v>
      </c>
      <c r="J1283" t="s">
        <v>11177</v>
      </c>
      <c r="K1283" t="s">
        <v>11178</v>
      </c>
      <c r="L1283" t="s">
        <v>11179</v>
      </c>
      <c r="M1283" t="s">
        <v>11180</v>
      </c>
      <c r="N1283" t="s">
        <v>11181</v>
      </c>
      <c r="O1283" t="s">
        <v>11182</v>
      </c>
      <c r="P1283" t="s">
        <v>11183</v>
      </c>
      <c r="Q1283" t="s">
        <v>11184</v>
      </c>
    </row>
    <row r="1284" spans="1:17">
      <c r="A1284" t="s">
        <v>11185</v>
      </c>
      <c r="B1284" t="s">
        <v>11186</v>
      </c>
      <c r="C1284" t="s">
        <v>8563</v>
      </c>
      <c r="E1284" s="2">
        <v>1349</v>
      </c>
      <c r="F1284" s="2">
        <v>2495</v>
      </c>
      <c r="G1284" s="1">
        <v>0.46</v>
      </c>
      <c r="H1284">
        <v>3.8</v>
      </c>
      <c r="I1284" s="4">
        <v>166</v>
      </c>
      <c r="J1284" t="s">
        <v>11187</v>
      </c>
      <c r="K1284" t="s">
        <v>11188</v>
      </c>
      <c r="L1284" t="s">
        <v>11189</v>
      </c>
      <c r="M1284" t="s">
        <v>11190</v>
      </c>
      <c r="N1284" t="s">
        <v>11191</v>
      </c>
      <c r="O1284" t="s">
        <v>11192</v>
      </c>
      <c r="P1284" t="s">
        <v>11193</v>
      </c>
      <c r="Q1284" t="s">
        <v>11194</v>
      </c>
    </row>
    <row r="1285" spans="1:17">
      <c r="A1285" t="s">
        <v>11195</v>
      </c>
      <c r="B1285" t="s">
        <v>11196</v>
      </c>
      <c r="C1285" t="s">
        <v>8844</v>
      </c>
      <c r="E1285" s="2">
        <v>1499</v>
      </c>
      <c r="F1285" s="2">
        <v>3500</v>
      </c>
      <c r="G1285" s="1">
        <v>0.56999999999999995</v>
      </c>
      <c r="H1285">
        <v>4.0999999999999996</v>
      </c>
      <c r="I1285" s="4">
        <v>303</v>
      </c>
      <c r="J1285" t="s">
        <v>11197</v>
      </c>
      <c r="K1285" t="s">
        <v>11198</v>
      </c>
      <c r="L1285" t="s">
        <v>11199</v>
      </c>
      <c r="M1285" t="s">
        <v>11200</v>
      </c>
      <c r="N1285" t="s">
        <v>11201</v>
      </c>
      <c r="O1285" t="s">
        <v>11202</v>
      </c>
      <c r="P1285" t="s">
        <v>11203</v>
      </c>
      <c r="Q1285" t="s">
        <v>11204</v>
      </c>
    </row>
    <row r="1286" spans="1:17">
      <c r="A1286" t="s">
        <v>11205</v>
      </c>
      <c r="B1286" t="s">
        <v>11206</v>
      </c>
      <c r="C1286" t="s">
        <v>9061</v>
      </c>
      <c r="E1286" s="2">
        <v>2092</v>
      </c>
      <c r="F1286" s="2">
        <v>4600</v>
      </c>
      <c r="G1286" s="1">
        <v>0.55000000000000004</v>
      </c>
      <c r="H1286">
        <v>4.3</v>
      </c>
      <c r="I1286" s="4">
        <v>562</v>
      </c>
      <c r="J1286" t="s">
        <v>11207</v>
      </c>
      <c r="K1286" t="s">
        <v>11208</v>
      </c>
      <c r="L1286" t="s">
        <v>11209</v>
      </c>
      <c r="M1286" t="s">
        <v>11210</v>
      </c>
      <c r="N1286" t="s">
        <v>11211</v>
      </c>
      <c r="O1286" t="s">
        <v>11212</v>
      </c>
      <c r="P1286" t="s">
        <v>11213</v>
      </c>
      <c r="Q1286" t="s">
        <v>11214</v>
      </c>
    </row>
    <row r="1287" spans="1:17">
      <c r="A1287" t="s">
        <v>11215</v>
      </c>
      <c r="B1287" t="s">
        <v>11216</v>
      </c>
      <c r="C1287" t="s">
        <v>9944</v>
      </c>
      <c r="E1287" s="2">
        <v>3859</v>
      </c>
      <c r="F1287" s="2">
        <v>10295</v>
      </c>
      <c r="G1287" s="1">
        <v>0.63</v>
      </c>
      <c r="H1287">
        <v>3.9</v>
      </c>
      <c r="I1287" s="4">
        <v>8095</v>
      </c>
      <c r="J1287" t="s">
        <v>11217</v>
      </c>
      <c r="K1287" t="s">
        <v>11218</v>
      </c>
      <c r="L1287" t="s">
        <v>11219</v>
      </c>
      <c r="M1287" t="s">
        <v>11220</v>
      </c>
      <c r="N1287" t="s">
        <v>11221</v>
      </c>
      <c r="O1287" t="s">
        <v>11222</v>
      </c>
      <c r="P1287" t="s">
        <v>11223</v>
      </c>
      <c r="Q1287" t="s">
        <v>11224</v>
      </c>
    </row>
    <row r="1288" spans="1:17">
      <c r="A1288" t="s">
        <v>11225</v>
      </c>
      <c r="B1288" t="s">
        <v>11226</v>
      </c>
      <c r="C1288" t="s">
        <v>8938</v>
      </c>
      <c r="E1288">
        <v>499</v>
      </c>
      <c r="F1288" s="2">
        <v>2199</v>
      </c>
      <c r="G1288" s="1">
        <v>0.77</v>
      </c>
      <c r="H1288">
        <v>2.8</v>
      </c>
      <c r="I1288" s="4">
        <v>109</v>
      </c>
      <c r="J1288" t="s">
        <v>11227</v>
      </c>
      <c r="K1288" t="s">
        <v>11228</v>
      </c>
      <c r="L1288" t="s">
        <v>11229</v>
      </c>
      <c r="M1288" t="s">
        <v>11230</v>
      </c>
      <c r="N1288" t="s">
        <v>11231</v>
      </c>
      <c r="O1288" t="s">
        <v>11232</v>
      </c>
      <c r="P1288" t="s">
        <v>11233</v>
      </c>
      <c r="Q1288" t="s">
        <v>11234</v>
      </c>
    </row>
    <row r="1289" spans="1:17">
      <c r="A1289" t="s">
        <v>11235</v>
      </c>
      <c r="B1289" t="s">
        <v>11236</v>
      </c>
      <c r="C1289" t="s">
        <v>9295</v>
      </c>
      <c r="E1289" s="2">
        <v>1804</v>
      </c>
      <c r="F1289" s="2">
        <v>2380</v>
      </c>
      <c r="G1289" s="1">
        <v>0.24</v>
      </c>
      <c r="H1289">
        <v>4</v>
      </c>
      <c r="I1289" s="4">
        <v>15382</v>
      </c>
      <c r="J1289" t="s">
        <v>11237</v>
      </c>
      <c r="K1289" t="s">
        <v>11238</v>
      </c>
      <c r="L1289" t="s">
        <v>11239</v>
      </c>
      <c r="M1289" t="s">
        <v>11240</v>
      </c>
      <c r="N1289" t="s">
        <v>11241</v>
      </c>
      <c r="O1289" t="s">
        <v>11242</v>
      </c>
      <c r="P1289" t="s">
        <v>11243</v>
      </c>
      <c r="Q1289" t="s">
        <v>11244</v>
      </c>
    </row>
    <row r="1290" spans="1:17">
      <c r="A1290" t="s">
        <v>11245</v>
      </c>
      <c r="B1290" t="s">
        <v>11246</v>
      </c>
      <c r="C1290" t="s">
        <v>8938</v>
      </c>
      <c r="E1290" s="2">
        <v>6525</v>
      </c>
      <c r="F1290" s="2">
        <v>8820</v>
      </c>
      <c r="G1290" s="1">
        <v>0.26</v>
      </c>
      <c r="H1290">
        <v>4.5</v>
      </c>
      <c r="I1290" s="4">
        <v>5137</v>
      </c>
      <c r="J1290" t="s">
        <v>11247</v>
      </c>
      <c r="K1290" t="s">
        <v>11248</v>
      </c>
      <c r="L1290" t="s">
        <v>11249</v>
      </c>
      <c r="M1290" t="s">
        <v>11250</v>
      </c>
      <c r="N1290" t="s">
        <v>11251</v>
      </c>
      <c r="O1290" t="s">
        <v>11252</v>
      </c>
      <c r="P1290" t="s">
        <v>11253</v>
      </c>
      <c r="Q1290" t="s">
        <v>11254</v>
      </c>
    </row>
    <row r="1291" spans="1:17">
      <c r="A1291" t="s">
        <v>11255</v>
      </c>
      <c r="B1291" t="s">
        <v>11256</v>
      </c>
      <c r="C1291" t="s">
        <v>10094</v>
      </c>
      <c r="E1291" s="2">
        <v>4999</v>
      </c>
      <c r="F1291" s="2">
        <v>24999</v>
      </c>
      <c r="G1291" s="1">
        <v>0.8</v>
      </c>
      <c r="H1291">
        <v>4.5999999999999996</v>
      </c>
      <c r="I1291" s="4">
        <v>124</v>
      </c>
      <c r="J1291" t="s">
        <v>11257</v>
      </c>
      <c r="K1291" t="s">
        <v>11258</v>
      </c>
      <c r="L1291" t="s">
        <v>11259</v>
      </c>
      <c r="M1291" t="s">
        <v>11260</v>
      </c>
      <c r="N1291" t="s">
        <v>11261</v>
      </c>
      <c r="O1291" t="s">
        <v>11262</v>
      </c>
      <c r="P1291" t="s">
        <v>11263</v>
      </c>
      <c r="Q1291" t="s">
        <v>11264</v>
      </c>
    </row>
    <row r="1292" spans="1:17">
      <c r="A1292" t="s">
        <v>11265</v>
      </c>
      <c r="B1292" t="s">
        <v>11266</v>
      </c>
      <c r="C1292" t="s">
        <v>9612</v>
      </c>
      <c r="E1292" s="2">
        <v>1189</v>
      </c>
      <c r="F1292" s="2">
        <v>2400</v>
      </c>
      <c r="G1292" s="1">
        <v>0.5</v>
      </c>
      <c r="H1292">
        <v>4.0999999999999996</v>
      </c>
      <c r="I1292" s="4">
        <v>618</v>
      </c>
      <c r="J1292" t="s">
        <v>11267</v>
      </c>
      <c r="K1292" t="s">
        <v>11268</v>
      </c>
      <c r="L1292" t="s">
        <v>11269</v>
      </c>
      <c r="M1292" t="s">
        <v>11270</v>
      </c>
      <c r="N1292" t="s">
        <v>11271</v>
      </c>
      <c r="O1292" t="s">
        <v>11272</v>
      </c>
      <c r="P1292" t="s">
        <v>11273</v>
      </c>
      <c r="Q1292" t="s">
        <v>11274</v>
      </c>
    </row>
    <row r="1293" spans="1:17">
      <c r="A1293" t="s">
        <v>11275</v>
      </c>
      <c r="B1293" t="s">
        <v>11276</v>
      </c>
      <c r="C1293" t="s">
        <v>8563</v>
      </c>
      <c r="E1293" s="2">
        <v>2590</v>
      </c>
      <c r="F1293" s="2">
        <v>4200</v>
      </c>
      <c r="G1293" s="1">
        <v>0.38</v>
      </c>
      <c r="H1293">
        <v>4.0999999999999996</v>
      </c>
      <c r="I1293" s="4">
        <v>63</v>
      </c>
      <c r="J1293" t="s">
        <v>11277</v>
      </c>
      <c r="K1293" t="s">
        <v>11278</v>
      </c>
      <c r="L1293" t="s">
        <v>11279</v>
      </c>
      <c r="M1293" t="s">
        <v>11280</v>
      </c>
      <c r="N1293" t="s">
        <v>11281</v>
      </c>
      <c r="O1293" t="s">
        <v>11282</v>
      </c>
      <c r="P1293" t="s">
        <v>11283</v>
      </c>
      <c r="Q1293" t="s">
        <v>11284</v>
      </c>
    </row>
    <row r="1294" spans="1:17">
      <c r="A1294" t="s">
        <v>11285</v>
      </c>
      <c r="B1294" t="s">
        <v>11286</v>
      </c>
      <c r="C1294" t="s">
        <v>8563</v>
      </c>
      <c r="E1294">
        <v>899</v>
      </c>
      <c r="F1294" s="2">
        <v>1599</v>
      </c>
      <c r="G1294" s="1">
        <v>0.44</v>
      </c>
      <c r="H1294">
        <v>3.4</v>
      </c>
      <c r="I1294" s="4">
        <v>15</v>
      </c>
      <c r="J1294" t="s">
        <v>11287</v>
      </c>
      <c r="K1294" t="s">
        <v>11288</v>
      </c>
      <c r="L1294" t="s">
        <v>11289</v>
      </c>
      <c r="M1294" t="s">
        <v>11290</v>
      </c>
      <c r="N1294" t="s">
        <v>11291</v>
      </c>
      <c r="O1294" t="s">
        <v>11292</v>
      </c>
      <c r="P1294" t="s">
        <v>11293</v>
      </c>
      <c r="Q1294" t="s">
        <v>11294</v>
      </c>
    </row>
    <row r="1295" spans="1:17">
      <c r="A1295" t="s">
        <v>11295</v>
      </c>
      <c r="B1295" t="s">
        <v>11296</v>
      </c>
      <c r="C1295" t="s">
        <v>8563</v>
      </c>
      <c r="E1295">
        <v>998</v>
      </c>
      <c r="F1295" s="2">
        <v>2999</v>
      </c>
      <c r="G1295" s="1">
        <v>0.67</v>
      </c>
      <c r="H1295">
        <v>4.5999999999999996</v>
      </c>
      <c r="I1295" s="4">
        <v>9</v>
      </c>
      <c r="J1295" t="s">
        <v>11297</v>
      </c>
      <c r="K1295" t="s">
        <v>11298</v>
      </c>
      <c r="L1295" t="s">
        <v>11299</v>
      </c>
      <c r="M1295" t="s">
        <v>11300</v>
      </c>
      <c r="N1295" t="s">
        <v>11301</v>
      </c>
      <c r="O1295" t="s">
        <v>11302</v>
      </c>
      <c r="P1295" t="s">
        <v>11303</v>
      </c>
      <c r="Q1295" t="s">
        <v>11304</v>
      </c>
    </row>
    <row r="1296" spans="1:17">
      <c r="A1296" t="s">
        <v>11305</v>
      </c>
      <c r="B1296" t="s">
        <v>11306</v>
      </c>
      <c r="C1296" t="s">
        <v>8886</v>
      </c>
      <c r="E1296">
        <v>998.06</v>
      </c>
      <c r="F1296" s="2">
        <v>1282</v>
      </c>
      <c r="G1296" s="1">
        <v>0.22</v>
      </c>
      <c r="H1296">
        <v>4.2</v>
      </c>
      <c r="I1296" s="4">
        <v>7274</v>
      </c>
      <c r="J1296" t="s">
        <v>11307</v>
      </c>
      <c r="K1296" t="s">
        <v>11308</v>
      </c>
      <c r="L1296" t="s">
        <v>11309</v>
      </c>
      <c r="M1296" t="s">
        <v>11310</v>
      </c>
      <c r="N1296" t="s">
        <v>11311</v>
      </c>
      <c r="O1296" t="s">
        <v>11312</v>
      </c>
      <c r="P1296" t="s">
        <v>11313</v>
      </c>
      <c r="Q1296" t="s">
        <v>11314</v>
      </c>
    </row>
    <row r="1297" spans="1:17">
      <c r="A1297" t="s">
        <v>11315</v>
      </c>
      <c r="B1297" t="s">
        <v>11316</v>
      </c>
      <c r="C1297" t="s">
        <v>9295</v>
      </c>
      <c r="E1297" s="2">
        <v>1099</v>
      </c>
      <c r="F1297" s="2">
        <v>1990</v>
      </c>
      <c r="G1297" s="1">
        <v>0.45</v>
      </c>
      <c r="H1297">
        <v>3.9</v>
      </c>
      <c r="I1297" s="4">
        <v>5911</v>
      </c>
      <c r="J1297" t="s">
        <v>11317</v>
      </c>
      <c r="K1297" t="s">
        <v>11318</v>
      </c>
      <c r="L1297" t="s">
        <v>11319</v>
      </c>
      <c r="M1297" t="s">
        <v>11320</v>
      </c>
      <c r="N1297" t="s">
        <v>11321</v>
      </c>
      <c r="O1297" t="s">
        <v>11322</v>
      </c>
      <c r="P1297" t="s">
        <v>11323</v>
      </c>
      <c r="Q1297" t="s">
        <v>11324</v>
      </c>
    </row>
    <row r="1298" spans="1:17">
      <c r="A1298" t="s">
        <v>11325</v>
      </c>
      <c r="B1298" t="s">
        <v>11326</v>
      </c>
      <c r="C1298" t="s">
        <v>9386</v>
      </c>
      <c r="E1298" s="2">
        <v>5999</v>
      </c>
      <c r="F1298" s="2">
        <v>9999</v>
      </c>
      <c r="G1298" s="1">
        <v>0.4</v>
      </c>
      <c r="H1298">
        <v>4.2</v>
      </c>
      <c r="I1298" s="4">
        <v>170</v>
      </c>
      <c r="J1298" t="s">
        <v>11327</v>
      </c>
      <c r="K1298" t="s">
        <v>11328</v>
      </c>
      <c r="L1298" t="s">
        <v>11329</v>
      </c>
      <c r="M1298" t="s">
        <v>11330</v>
      </c>
      <c r="N1298" t="s">
        <v>11331</v>
      </c>
      <c r="O1298" t="s">
        <v>11332</v>
      </c>
      <c r="P1298" t="s">
        <v>11333</v>
      </c>
      <c r="Q1298" t="s">
        <v>11334</v>
      </c>
    </row>
    <row r="1299" spans="1:17">
      <c r="A1299" t="s">
        <v>11335</v>
      </c>
      <c r="B1299" t="s">
        <v>11336</v>
      </c>
      <c r="C1299" t="s">
        <v>9944</v>
      </c>
      <c r="E1299" s="2">
        <v>8886</v>
      </c>
      <c r="F1299" s="2">
        <v>11850</v>
      </c>
      <c r="G1299" s="1">
        <v>0.25</v>
      </c>
      <c r="H1299">
        <v>4.2</v>
      </c>
      <c r="I1299" s="4">
        <v>3065</v>
      </c>
      <c r="J1299" t="s">
        <v>11337</v>
      </c>
      <c r="K1299" t="s">
        <v>11338</v>
      </c>
      <c r="L1299" t="s">
        <v>11339</v>
      </c>
      <c r="M1299" t="s">
        <v>11340</v>
      </c>
      <c r="N1299" t="s">
        <v>11341</v>
      </c>
      <c r="O1299" t="s">
        <v>11342</v>
      </c>
      <c r="P1299" t="s">
        <v>11343</v>
      </c>
      <c r="Q1299" t="s">
        <v>11344</v>
      </c>
    </row>
    <row r="1300" spans="1:17">
      <c r="A1300" t="s">
        <v>11345</v>
      </c>
      <c r="B1300" t="s">
        <v>11346</v>
      </c>
      <c r="C1300" t="s">
        <v>8574</v>
      </c>
      <c r="E1300">
        <v>475</v>
      </c>
      <c r="F1300">
        <v>999</v>
      </c>
      <c r="G1300" s="1">
        <v>0.52</v>
      </c>
      <c r="H1300">
        <v>4.0999999999999996</v>
      </c>
      <c r="I1300" s="4">
        <v>1021</v>
      </c>
      <c r="J1300" t="s">
        <v>11347</v>
      </c>
      <c r="K1300" t="s">
        <v>11348</v>
      </c>
      <c r="L1300" t="s">
        <v>11349</v>
      </c>
      <c r="M1300" t="s">
        <v>11350</v>
      </c>
      <c r="N1300" t="s">
        <v>11351</v>
      </c>
      <c r="O1300" t="s">
        <v>11352</v>
      </c>
      <c r="P1300" t="s">
        <v>11353</v>
      </c>
      <c r="Q1300" t="s">
        <v>11354</v>
      </c>
    </row>
    <row r="1301" spans="1:17">
      <c r="A1301" t="s">
        <v>11355</v>
      </c>
      <c r="B1301" t="s">
        <v>11356</v>
      </c>
      <c r="C1301" t="s">
        <v>8875</v>
      </c>
      <c r="E1301" s="2">
        <v>4995</v>
      </c>
      <c r="F1301" s="2">
        <v>20049</v>
      </c>
      <c r="G1301" s="1">
        <v>0.75</v>
      </c>
      <c r="H1301">
        <v>4.8</v>
      </c>
      <c r="I1301" s="4">
        <v>3964</v>
      </c>
      <c r="J1301" t="s">
        <v>11357</v>
      </c>
      <c r="K1301" t="s">
        <v>11358</v>
      </c>
      <c r="L1301" t="s">
        <v>11359</v>
      </c>
      <c r="M1301" t="s">
        <v>11360</v>
      </c>
      <c r="N1301" t="s">
        <v>11361</v>
      </c>
      <c r="O1301" t="s">
        <v>11362</v>
      </c>
      <c r="P1301" t="s">
        <v>11363</v>
      </c>
      <c r="Q1301" t="s">
        <v>11364</v>
      </c>
    </row>
    <row r="1302" spans="1:17">
      <c r="A1302" t="s">
        <v>11365</v>
      </c>
      <c r="B1302" t="s">
        <v>11366</v>
      </c>
      <c r="C1302" t="s">
        <v>10094</v>
      </c>
      <c r="E1302" s="2">
        <v>13999</v>
      </c>
      <c r="F1302" s="2">
        <v>24850</v>
      </c>
      <c r="G1302" s="1">
        <v>0.44</v>
      </c>
      <c r="H1302">
        <v>4.4000000000000004</v>
      </c>
      <c r="I1302" s="4">
        <v>8948</v>
      </c>
      <c r="J1302" t="s">
        <v>11367</v>
      </c>
      <c r="K1302" t="s">
        <v>11368</v>
      </c>
      <c r="L1302" t="s">
        <v>11369</v>
      </c>
      <c r="M1302" t="s">
        <v>11370</v>
      </c>
      <c r="N1302" t="s">
        <v>11371</v>
      </c>
      <c r="O1302" t="s">
        <v>11372</v>
      </c>
      <c r="P1302" t="s">
        <v>11373</v>
      </c>
      <c r="Q1302" t="s">
        <v>11374</v>
      </c>
    </row>
    <row r="1303" spans="1:17">
      <c r="A1303" t="s">
        <v>11375</v>
      </c>
      <c r="B1303" t="s">
        <v>11376</v>
      </c>
      <c r="C1303" t="s">
        <v>10094</v>
      </c>
      <c r="E1303" s="2">
        <v>8499</v>
      </c>
      <c r="F1303" s="2">
        <v>16490</v>
      </c>
      <c r="G1303" s="1">
        <v>0.48</v>
      </c>
      <c r="H1303">
        <v>4.3</v>
      </c>
      <c r="I1303" s="4">
        <v>97</v>
      </c>
      <c r="J1303" t="s">
        <v>11377</v>
      </c>
      <c r="K1303" t="s">
        <v>11378</v>
      </c>
      <c r="L1303" t="s">
        <v>11379</v>
      </c>
      <c r="M1303" t="s">
        <v>11380</v>
      </c>
      <c r="N1303" t="s">
        <v>11381</v>
      </c>
      <c r="O1303" t="s">
        <v>11382</v>
      </c>
      <c r="P1303" t="s">
        <v>11383</v>
      </c>
      <c r="Q1303" t="s">
        <v>11384</v>
      </c>
    </row>
    <row r="1304" spans="1:17">
      <c r="A1304" t="s">
        <v>11385</v>
      </c>
      <c r="B1304" t="s">
        <v>11386</v>
      </c>
      <c r="C1304" t="s">
        <v>8699</v>
      </c>
      <c r="E1304">
        <v>949</v>
      </c>
      <c r="F1304">
        <v>975</v>
      </c>
      <c r="G1304" s="1">
        <v>0.03</v>
      </c>
      <c r="H1304">
        <v>4.3</v>
      </c>
      <c r="I1304" s="4">
        <v>7223</v>
      </c>
      <c r="J1304" t="s">
        <v>11387</v>
      </c>
      <c r="K1304" t="s">
        <v>11388</v>
      </c>
      <c r="L1304" t="s">
        <v>11389</v>
      </c>
      <c r="M1304" t="s">
        <v>11390</v>
      </c>
      <c r="N1304" t="s">
        <v>11391</v>
      </c>
      <c r="O1304" t="s">
        <v>11392</v>
      </c>
      <c r="P1304" t="s">
        <v>11393</v>
      </c>
      <c r="Q1304" t="s">
        <v>11394</v>
      </c>
    </row>
    <row r="1305" spans="1:17">
      <c r="A1305" t="s">
        <v>11395</v>
      </c>
      <c r="B1305" t="s">
        <v>11396</v>
      </c>
      <c r="C1305" t="s">
        <v>8886</v>
      </c>
      <c r="E1305">
        <v>395</v>
      </c>
      <c r="F1305">
        <v>499</v>
      </c>
      <c r="G1305" s="1">
        <v>0.21</v>
      </c>
      <c r="H1305">
        <v>4</v>
      </c>
      <c r="I1305" s="4">
        <v>330</v>
      </c>
      <c r="J1305" t="s">
        <v>11397</v>
      </c>
      <c r="K1305" t="s">
        <v>11398</v>
      </c>
      <c r="L1305" t="s">
        <v>11399</v>
      </c>
      <c r="M1305" t="s">
        <v>11400</v>
      </c>
      <c r="N1305" t="s">
        <v>11401</v>
      </c>
      <c r="O1305" t="s">
        <v>11402</v>
      </c>
      <c r="P1305" t="s">
        <v>11403</v>
      </c>
      <c r="Q1305" t="s">
        <v>11404</v>
      </c>
    </row>
    <row r="1306" spans="1:17">
      <c r="A1306" t="s">
        <v>11405</v>
      </c>
      <c r="B1306" t="s">
        <v>11406</v>
      </c>
      <c r="C1306" t="s">
        <v>11407</v>
      </c>
      <c r="E1306">
        <v>635</v>
      </c>
      <c r="F1306">
        <v>635</v>
      </c>
      <c r="G1306" s="1">
        <v>0</v>
      </c>
      <c r="H1306">
        <v>4.3</v>
      </c>
      <c r="I1306" s="4">
        <v>4570</v>
      </c>
      <c r="J1306" t="s">
        <v>11408</v>
      </c>
      <c r="K1306" t="s">
        <v>11409</v>
      </c>
      <c r="L1306" t="s">
        <v>11410</v>
      </c>
      <c r="M1306" t="s">
        <v>11411</v>
      </c>
      <c r="N1306" t="s">
        <v>11412</v>
      </c>
      <c r="O1306" t="s">
        <v>11413</v>
      </c>
      <c r="P1306" t="s">
        <v>11414</v>
      </c>
      <c r="Q1306" t="s">
        <v>11415</v>
      </c>
    </row>
    <row r="1307" spans="1:17">
      <c r="A1307" t="s">
        <v>11416</v>
      </c>
      <c r="B1307" t="s">
        <v>11417</v>
      </c>
      <c r="C1307" t="s">
        <v>8699</v>
      </c>
      <c r="E1307">
        <v>717</v>
      </c>
      <c r="F1307" s="2">
        <v>1390</v>
      </c>
      <c r="G1307" s="1">
        <v>0.48</v>
      </c>
      <c r="H1307">
        <v>4</v>
      </c>
      <c r="I1307" s="4">
        <v>4867</v>
      </c>
      <c r="J1307" t="s">
        <v>11418</v>
      </c>
      <c r="K1307" t="s">
        <v>11419</v>
      </c>
      <c r="L1307" t="s">
        <v>11420</v>
      </c>
      <c r="M1307" t="s">
        <v>11421</v>
      </c>
      <c r="N1307" t="s">
        <v>11422</v>
      </c>
      <c r="O1307" t="s">
        <v>11423</v>
      </c>
      <c r="P1307" t="s">
        <v>11424</v>
      </c>
      <c r="Q1307" t="s">
        <v>11425</v>
      </c>
    </row>
    <row r="1308" spans="1:17">
      <c r="A1308" t="s">
        <v>11426</v>
      </c>
      <c r="B1308" t="s">
        <v>11427</v>
      </c>
      <c r="C1308" t="s">
        <v>11428</v>
      </c>
      <c r="E1308" s="2">
        <v>27900</v>
      </c>
      <c r="F1308" s="2">
        <v>59900</v>
      </c>
      <c r="G1308" s="1">
        <v>0.53</v>
      </c>
      <c r="H1308">
        <v>4.4000000000000004</v>
      </c>
      <c r="I1308" s="4">
        <v>5298</v>
      </c>
      <c r="J1308" t="s">
        <v>11429</v>
      </c>
      <c r="K1308" t="s">
        <v>11430</v>
      </c>
      <c r="L1308" t="s">
        <v>11431</v>
      </c>
      <c r="M1308" t="s">
        <v>11432</v>
      </c>
      <c r="N1308" t="s">
        <v>11433</v>
      </c>
      <c r="O1308" t="s">
        <v>11434</v>
      </c>
      <c r="P1308" t="s">
        <v>11435</v>
      </c>
      <c r="Q1308" t="s">
        <v>11436</v>
      </c>
    </row>
    <row r="1309" spans="1:17">
      <c r="A1309" t="s">
        <v>11437</v>
      </c>
      <c r="B1309" t="s">
        <v>11438</v>
      </c>
      <c r="C1309" t="s">
        <v>9644</v>
      </c>
      <c r="E1309">
        <v>649</v>
      </c>
      <c r="F1309">
        <v>670</v>
      </c>
      <c r="G1309" s="1">
        <v>0.03</v>
      </c>
      <c r="H1309">
        <v>4.0999999999999996</v>
      </c>
      <c r="I1309" s="4">
        <v>7786</v>
      </c>
      <c r="J1309" t="s">
        <v>11439</v>
      </c>
      <c r="K1309" t="s">
        <v>11440</v>
      </c>
      <c r="L1309" t="s">
        <v>11441</v>
      </c>
      <c r="M1309" t="s">
        <v>11442</v>
      </c>
      <c r="N1309" t="s">
        <v>11443</v>
      </c>
      <c r="O1309" t="s">
        <v>11444</v>
      </c>
      <c r="P1309" t="s">
        <v>11445</v>
      </c>
      <c r="Q1309" t="s">
        <v>11446</v>
      </c>
    </row>
    <row r="1310" spans="1:17">
      <c r="A1310" t="s">
        <v>11447</v>
      </c>
      <c r="B1310" t="s">
        <v>11448</v>
      </c>
      <c r="C1310" t="s">
        <v>9633</v>
      </c>
      <c r="E1310">
        <v>193</v>
      </c>
      <c r="F1310">
        <v>399</v>
      </c>
      <c r="G1310" s="1">
        <v>0.52</v>
      </c>
      <c r="H1310">
        <v>3.6</v>
      </c>
      <c r="I1310" s="4">
        <v>37</v>
      </c>
      <c r="J1310" t="s">
        <v>11449</v>
      </c>
      <c r="K1310" t="s">
        <v>11450</v>
      </c>
      <c r="L1310" t="s">
        <v>11451</v>
      </c>
      <c r="M1310" t="s">
        <v>11452</v>
      </c>
      <c r="N1310" t="s">
        <v>11453</v>
      </c>
      <c r="O1310" t="s">
        <v>11454</v>
      </c>
      <c r="P1310" t="s">
        <v>11455</v>
      </c>
      <c r="Q1310" t="s">
        <v>11456</v>
      </c>
    </row>
    <row r="1311" spans="1:17">
      <c r="A1311" t="s">
        <v>11457</v>
      </c>
      <c r="B1311" t="s">
        <v>11458</v>
      </c>
      <c r="C1311" t="s">
        <v>8563</v>
      </c>
      <c r="E1311" s="2">
        <v>1299</v>
      </c>
      <c r="F1311" s="2">
        <v>2495</v>
      </c>
      <c r="G1311" s="1">
        <v>0.48</v>
      </c>
      <c r="H1311">
        <v>2</v>
      </c>
      <c r="I1311" s="4">
        <v>2</v>
      </c>
      <c r="J1311" t="s">
        <v>11459</v>
      </c>
      <c r="K1311" t="s">
        <v>11460</v>
      </c>
      <c r="L1311" t="s">
        <v>11461</v>
      </c>
      <c r="M1311" t="s">
        <v>11462</v>
      </c>
      <c r="N1311" t="s">
        <v>11463</v>
      </c>
      <c r="O1311" t="s">
        <v>11464</v>
      </c>
      <c r="P1311" t="s">
        <v>11465</v>
      </c>
      <c r="Q1311" t="s">
        <v>11466</v>
      </c>
    </row>
    <row r="1312" spans="1:17">
      <c r="A1312" t="s">
        <v>11467</v>
      </c>
      <c r="B1312" t="s">
        <v>11468</v>
      </c>
      <c r="C1312" t="s">
        <v>8710</v>
      </c>
      <c r="E1312" s="2">
        <v>2449</v>
      </c>
      <c r="F1312" s="2">
        <v>3390</v>
      </c>
      <c r="G1312" s="1">
        <v>0.28000000000000003</v>
      </c>
      <c r="H1312">
        <v>4</v>
      </c>
      <c r="I1312" s="4">
        <v>5206</v>
      </c>
      <c r="J1312" t="s">
        <v>11469</v>
      </c>
      <c r="K1312" t="s">
        <v>11470</v>
      </c>
      <c r="L1312" t="s">
        <v>11471</v>
      </c>
      <c r="M1312" t="s">
        <v>11472</v>
      </c>
      <c r="N1312" t="s">
        <v>11473</v>
      </c>
      <c r="O1312" t="s">
        <v>11474</v>
      </c>
      <c r="P1312" t="s">
        <v>11475</v>
      </c>
      <c r="Q1312" t="s">
        <v>11476</v>
      </c>
    </row>
    <row r="1313" spans="1:17">
      <c r="A1313" t="s">
        <v>11477</v>
      </c>
      <c r="B1313" t="s">
        <v>11478</v>
      </c>
      <c r="C1313" t="s">
        <v>8721</v>
      </c>
      <c r="E1313" s="2">
        <v>1049</v>
      </c>
      <c r="F1313" s="2">
        <v>2499</v>
      </c>
      <c r="G1313" s="1">
        <v>0.57999999999999996</v>
      </c>
      <c r="H1313">
        <v>3.7</v>
      </c>
      <c r="I1313" s="4">
        <v>638</v>
      </c>
      <c r="J1313" t="s">
        <v>10942</v>
      </c>
      <c r="K1313" t="s">
        <v>11479</v>
      </c>
      <c r="L1313" t="s">
        <v>11480</v>
      </c>
      <c r="M1313" t="s">
        <v>11481</v>
      </c>
      <c r="N1313" t="s">
        <v>11482</v>
      </c>
      <c r="O1313" t="s">
        <v>11483</v>
      </c>
      <c r="P1313" t="s">
        <v>11484</v>
      </c>
      <c r="Q1313" t="s">
        <v>11485</v>
      </c>
    </row>
    <row r="1314" spans="1:17">
      <c r="A1314" t="s">
        <v>11486</v>
      </c>
      <c r="B1314" t="s">
        <v>11487</v>
      </c>
      <c r="C1314" t="s">
        <v>10993</v>
      </c>
      <c r="E1314" s="2">
        <v>2399</v>
      </c>
      <c r="F1314" s="2">
        <v>4200</v>
      </c>
      <c r="G1314" s="1">
        <v>0.43</v>
      </c>
      <c r="H1314">
        <v>3.8</v>
      </c>
      <c r="I1314" s="4">
        <v>397</v>
      </c>
      <c r="J1314" t="s">
        <v>11488</v>
      </c>
      <c r="K1314" t="s">
        <v>11489</v>
      </c>
      <c r="L1314" t="s">
        <v>11490</v>
      </c>
      <c r="M1314" t="s">
        <v>11491</v>
      </c>
      <c r="N1314" t="s">
        <v>11492</v>
      </c>
      <c r="O1314" t="s">
        <v>11493</v>
      </c>
      <c r="P1314" t="s">
        <v>11494</v>
      </c>
      <c r="Q1314" t="s">
        <v>11495</v>
      </c>
    </row>
    <row r="1315" spans="1:17">
      <c r="A1315" t="s">
        <v>11496</v>
      </c>
      <c r="B1315" t="s">
        <v>11497</v>
      </c>
      <c r="C1315" t="s">
        <v>8969</v>
      </c>
      <c r="E1315" s="2">
        <v>2286</v>
      </c>
      <c r="F1315" s="2">
        <v>4495</v>
      </c>
      <c r="G1315" s="1">
        <v>0.49</v>
      </c>
      <c r="H1315">
        <v>3.9</v>
      </c>
      <c r="I1315" s="4">
        <v>326</v>
      </c>
      <c r="J1315" t="s">
        <v>11498</v>
      </c>
      <c r="K1315" t="s">
        <v>11499</v>
      </c>
      <c r="L1315" t="s">
        <v>11500</v>
      </c>
      <c r="M1315" t="s">
        <v>11501</v>
      </c>
      <c r="N1315" t="s">
        <v>11502</v>
      </c>
      <c r="O1315" t="s">
        <v>11503</v>
      </c>
      <c r="P1315" t="s">
        <v>11504</v>
      </c>
      <c r="Q1315" t="s">
        <v>11505</v>
      </c>
    </row>
    <row r="1316" spans="1:17">
      <c r="A1316" t="s">
        <v>11506</v>
      </c>
      <c r="B1316" t="s">
        <v>11507</v>
      </c>
      <c r="C1316" t="s">
        <v>10571</v>
      </c>
      <c r="E1316">
        <v>499</v>
      </c>
      <c r="F1316" s="2">
        <v>2199</v>
      </c>
      <c r="G1316" s="1">
        <v>0.77</v>
      </c>
      <c r="H1316">
        <v>3.1</v>
      </c>
      <c r="I1316" s="4">
        <v>3527</v>
      </c>
      <c r="J1316" t="s">
        <v>11508</v>
      </c>
      <c r="K1316" t="s">
        <v>11509</v>
      </c>
      <c r="L1316" t="s">
        <v>11510</v>
      </c>
      <c r="M1316" t="s">
        <v>11511</v>
      </c>
      <c r="N1316" t="s">
        <v>11512</v>
      </c>
      <c r="O1316" t="s">
        <v>11513</v>
      </c>
      <c r="P1316" t="s">
        <v>11514</v>
      </c>
      <c r="Q1316" t="s">
        <v>11515</v>
      </c>
    </row>
    <row r="1317" spans="1:17">
      <c r="A1317" t="s">
        <v>11516</v>
      </c>
      <c r="B1317" t="s">
        <v>11517</v>
      </c>
      <c r="C1317" t="s">
        <v>9284</v>
      </c>
      <c r="E1317">
        <v>429</v>
      </c>
      <c r="F1317">
        <v>999</v>
      </c>
      <c r="G1317" s="1">
        <v>0.56999999999999995</v>
      </c>
      <c r="H1317">
        <v>3</v>
      </c>
      <c r="I1317" s="4">
        <v>617</v>
      </c>
      <c r="J1317" t="s">
        <v>11518</v>
      </c>
      <c r="K1317" t="s">
        <v>11519</v>
      </c>
      <c r="L1317" t="s">
        <v>11520</v>
      </c>
      <c r="M1317" t="s">
        <v>11521</v>
      </c>
      <c r="N1317" t="s">
        <v>11522</v>
      </c>
      <c r="O1317" t="s">
        <v>11523</v>
      </c>
      <c r="P1317" t="s">
        <v>11524</v>
      </c>
      <c r="Q1317" t="s">
        <v>11525</v>
      </c>
    </row>
    <row r="1318" spans="1:17">
      <c r="A1318" t="s">
        <v>11526</v>
      </c>
      <c r="B1318" t="s">
        <v>11527</v>
      </c>
      <c r="C1318" t="s">
        <v>9061</v>
      </c>
      <c r="E1318">
        <v>299</v>
      </c>
      <c r="F1318">
        <v>595</v>
      </c>
      <c r="G1318" s="1">
        <v>0.5</v>
      </c>
      <c r="H1318">
        <v>4</v>
      </c>
      <c r="I1318" s="4">
        <v>314</v>
      </c>
      <c r="J1318" t="s">
        <v>11528</v>
      </c>
      <c r="K1318" t="s">
        <v>11529</v>
      </c>
      <c r="L1318" t="s">
        <v>11530</v>
      </c>
      <c r="M1318" t="s">
        <v>11531</v>
      </c>
      <c r="N1318" t="s">
        <v>11532</v>
      </c>
      <c r="O1318" t="s">
        <v>11533</v>
      </c>
      <c r="P1318" t="s">
        <v>11534</v>
      </c>
      <c r="Q1318" t="s">
        <v>11535</v>
      </c>
    </row>
    <row r="1319" spans="1:17">
      <c r="A1319" t="s">
        <v>11536</v>
      </c>
      <c r="B1319" t="s">
        <v>11537</v>
      </c>
      <c r="C1319" t="s">
        <v>10094</v>
      </c>
      <c r="E1319" s="2">
        <v>5395</v>
      </c>
      <c r="F1319" s="2">
        <v>19990</v>
      </c>
      <c r="G1319" s="1">
        <v>0.73</v>
      </c>
      <c r="H1319">
        <v>4.4000000000000004</v>
      </c>
      <c r="I1319" s="4">
        <v>535</v>
      </c>
      <c r="J1319" t="s">
        <v>11538</v>
      </c>
      <c r="K1319" t="s">
        <v>11539</v>
      </c>
      <c r="L1319" t="s">
        <v>11540</v>
      </c>
      <c r="M1319" t="s">
        <v>11541</v>
      </c>
      <c r="N1319" t="s">
        <v>11542</v>
      </c>
      <c r="O1319" t="s">
        <v>11543</v>
      </c>
      <c r="P1319" t="s">
        <v>11544</v>
      </c>
      <c r="Q1319" t="s">
        <v>11545</v>
      </c>
    </row>
    <row r="1320" spans="1:17">
      <c r="A1320" t="s">
        <v>11546</v>
      </c>
      <c r="B1320" t="s">
        <v>11547</v>
      </c>
      <c r="C1320" t="s">
        <v>8699</v>
      </c>
      <c r="E1320">
        <v>559</v>
      </c>
      <c r="F1320" s="2">
        <v>1010</v>
      </c>
      <c r="G1320" s="1">
        <v>0.45</v>
      </c>
      <c r="H1320">
        <v>4.0999999999999996</v>
      </c>
      <c r="I1320" s="4">
        <v>17325</v>
      </c>
      <c r="J1320" t="s">
        <v>11548</v>
      </c>
      <c r="K1320" t="s">
        <v>11549</v>
      </c>
      <c r="L1320" t="s">
        <v>11550</v>
      </c>
      <c r="M1320" t="s">
        <v>11551</v>
      </c>
      <c r="N1320" t="s">
        <v>11552</v>
      </c>
      <c r="O1320" t="s">
        <v>11553</v>
      </c>
      <c r="P1320" t="s">
        <v>11554</v>
      </c>
      <c r="Q1320" t="s">
        <v>11555</v>
      </c>
    </row>
    <row r="1321" spans="1:17">
      <c r="A1321" t="s">
        <v>11556</v>
      </c>
      <c r="B1321" t="s">
        <v>11557</v>
      </c>
      <c r="C1321" t="s">
        <v>8699</v>
      </c>
      <c r="E1321">
        <v>660</v>
      </c>
      <c r="F1321" s="2">
        <v>1100</v>
      </c>
      <c r="G1321" s="1">
        <v>0.4</v>
      </c>
      <c r="H1321">
        <v>3.6</v>
      </c>
      <c r="I1321" s="4">
        <v>91</v>
      </c>
      <c r="J1321" t="s">
        <v>11558</v>
      </c>
      <c r="K1321" t="s">
        <v>11559</v>
      </c>
      <c r="L1321" t="s">
        <v>11560</v>
      </c>
      <c r="M1321" t="s">
        <v>11561</v>
      </c>
      <c r="N1321" t="s">
        <v>11562</v>
      </c>
      <c r="O1321" t="s">
        <v>11563</v>
      </c>
      <c r="P1321" t="s">
        <v>11564</v>
      </c>
      <c r="Q1321" t="s">
        <v>11565</v>
      </c>
    </row>
    <row r="1322" spans="1:17">
      <c r="A1322" t="s">
        <v>11566</v>
      </c>
      <c r="B1322" t="s">
        <v>11567</v>
      </c>
      <c r="C1322" t="s">
        <v>9030</v>
      </c>
      <c r="E1322">
        <v>419</v>
      </c>
      <c r="F1322">
        <v>999</v>
      </c>
      <c r="G1322" s="1">
        <v>0.57999999999999996</v>
      </c>
      <c r="H1322">
        <v>4.4000000000000004</v>
      </c>
      <c r="I1322" s="4">
        <v>227</v>
      </c>
      <c r="J1322" t="s">
        <v>11568</v>
      </c>
      <c r="K1322" t="s">
        <v>11569</v>
      </c>
      <c r="L1322" t="s">
        <v>11570</v>
      </c>
      <c r="M1322" t="s">
        <v>11571</v>
      </c>
      <c r="N1322" t="s">
        <v>11572</v>
      </c>
      <c r="O1322" t="s">
        <v>11573</v>
      </c>
      <c r="P1322" t="s">
        <v>11574</v>
      </c>
      <c r="Q1322" t="s">
        <v>11575</v>
      </c>
    </row>
    <row r="1323" spans="1:17">
      <c r="A1323" t="s">
        <v>11576</v>
      </c>
      <c r="B1323" t="s">
        <v>11577</v>
      </c>
      <c r="C1323" t="s">
        <v>8773</v>
      </c>
      <c r="E1323" s="2">
        <v>7349</v>
      </c>
      <c r="F1323" s="2">
        <v>10900</v>
      </c>
      <c r="G1323" s="1">
        <v>0.33</v>
      </c>
      <c r="H1323">
        <v>4.2</v>
      </c>
      <c r="I1323" s="4">
        <v>11957</v>
      </c>
      <c r="J1323" t="s">
        <v>11578</v>
      </c>
      <c r="K1323" t="s">
        <v>11579</v>
      </c>
      <c r="L1323" t="s">
        <v>11580</v>
      </c>
      <c r="M1323" t="s">
        <v>11581</v>
      </c>
      <c r="N1323" t="s">
        <v>11582</v>
      </c>
      <c r="O1323" t="s">
        <v>11583</v>
      </c>
      <c r="P1323" t="s">
        <v>11584</v>
      </c>
      <c r="Q1323" t="s">
        <v>11585</v>
      </c>
    </row>
    <row r="1324" spans="1:17">
      <c r="A1324" t="s">
        <v>11586</v>
      </c>
      <c r="B1324" t="s">
        <v>11587</v>
      </c>
      <c r="C1324" t="s">
        <v>9295</v>
      </c>
      <c r="E1324" s="2">
        <v>2899</v>
      </c>
      <c r="F1324" s="2">
        <v>4005</v>
      </c>
      <c r="G1324" s="1">
        <v>0.28000000000000003</v>
      </c>
      <c r="H1324">
        <v>4.3</v>
      </c>
      <c r="I1324" s="4">
        <v>7140</v>
      </c>
      <c r="J1324" t="s">
        <v>11588</v>
      </c>
      <c r="K1324" t="s">
        <v>11589</v>
      </c>
      <c r="L1324" t="s">
        <v>11590</v>
      </c>
      <c r="M1324" t="s">
        <v>11591</v>
      </c>
      <c r="N1324" t="s">
        <v>11592</v>
      </c>
      <c r="O1324" t="s">
        <v>11593</v>
      </c>
      <c r="P1324" t="s">
        <v>11594</v>
      </c>
      <c r="Q1324" t="s">
        <v>11595</v>
      </c>
    </row>
    <row r="1325" spans="1:17">
      <c r="A1325" t="s">
        <v>11596</v>
      </c>
      <c r="B1325" t="s">
        <v>11597</v>
      </c>
      <c r="C1325" t="s">
        <v>8969</v>
      </c>
      <c r="E1325" s="2">
        <v>1799</v>
      </c>
      <c r="F1325" s="2">
        <v>3295</v>
      </c>
      <c r="G1325" s="1">
        <v>0.45</v>
      </c>
      <c r="H1325">
        <v>3.8</v>
      </c>
      <c r="I1325" s="4">
        <v>687</v>
      </c>
      <c r="J1325" t="s">
        <v>11598</v>
      </c>
      <c r="K1325" t="s">
        <v>11599</v>
      </c>
      <c r="L1325" t="s">
        <v>11600</v>
      </c>
      <c r="M1325" t="s">
        <v>11601</v>
      </c>
      <c r="N1325" t="s">
        <v>11602</v>
      </c>
      <c r="O1325" t="s">
        <v>11603</v>
      </c>
      <c r="P1325" t="s">
        <v>11604</v>
      </c>
      <c r="Q1325" t="s">
        <v>11605</v>
      </c>
    </row>
    <row r="1326" spans="1:17">
      <c r="A1326" t="s">
        <v>11606</v>
      </c>
      <c r="B1326" t="s">
        <v>11607</v>
      </c>
      <c r="C1326" t="s">
        <v>9061</v>
      </c>
      <c r="E1326" s="2">
        <v>1474</v>
      </c>
      <c r="F1326" s="2">
        <v>4650</v>
      </c>
      <c r="G1326" s="1">
        <v>0.68</v>
      </c>
      <c r="H1326">
        <v>4.0999999999999996</v>
      </c>
      <c r="I1326" s="4">
        <v>1045</v>
      </c>
      <c r="J1326" t="s">
        <v>11608</v>
      </c>
      <c r="K1326" t="s">
        <v>11609</v>
      </c>
      <c r="L1326" t="s">
        <v>11610</v>
      </c>
      <c r="M1326" t="s">
        <v>11611</v>
      </c>
      <c r="N1326" t="s">
        <v>11612</v>
      </c>
      <c r="O1326" t="s">
        <v>11613</v>
      </c>
      <c r="P1326" t="s">
        <v>11614</v>
      </c>
      <c r="Q1326" t="s">
        <v>11615</v>
      </c>
    </row>
    <row r="1327" spans="1:17">
      <c r="A1327" t="s">
        <v>11616</v>
      </c>
      <c r="B1327" t="s">
        <v>11617</v>
      </c>
      <c r="C1327" t="s">
        <v>10094</v>
      </c>
      <c r="E1327" s="2">
        <v>15999</v>
      </c>
      <c r="F1327" s="2">
        <v>24500</v>
      </c>
      <c r="G1327" s="1">
        <v>0.35</v>
      </c>
      <c r="H1327">
        <v>4</v>
      </c>
      <c r="I1327" s="4">
        <v>11206</v>
      </c>
      <c r="J1327" t="s">
        <v>11618</v>
      </c>
      <c r="K1327" t="s">
        <v>11619</v>
      </c>
      <c r="L1327" t="s">
        <v>11620</v>
      </c>
      <c r="M1327" t="s">
        <v>11621</v>
      </c>
      <c r="N1327" t="s">
        <v>11622</v>
      </c>
      <c r="O1327" t="s">
        <v>11623</v>
      </c>
      <c r="P1327" t="s">
        <v>11624</v>
      </c>
      <c r="Q1327" t="s">
        <v>11625</v>
      </c>
    </row>
    <row r="1328" spans="1:17">
      <c r="A1328" t="s">
        <v>11626</v>
      </c>
      <c r="B1328" t="s">
        <v>11627</v>
      </c>
      <c r="C1328" t="s">
        <v>8721</v>
      </c>
      <c r="E1328" s="2">
        <v>3645</v>
      </c>
      <c r="F1328" s="2">
        <v>6070</v>
      </c>
      <c r="G1328" s="1">
        <v>0.4</v>
      </c>
      <c r="H1328">
        <v>4.2</v>
      </c>
      <c r="I1328" s="4">
        <v>561</v>
      </c>
      <c r="J1328" t="s">
        <v>11628</v>
      </c>
      <c r="K1328" t="s">
        <v>11629</v>
      </c>
      <c r="L1328" t="s">
        <v>11630</v>
      </c>
      <c r="M1328" t="s">
        <v>11631</v>
      </c>
      <c r="N1328" t="s">
        <v>11632</v>
      </c>
      <c r="O1328" t="s">
        <v>11633</v>
      </c>
      <c r="P1328" t="s">
        <v>11634</v>
      </c>
      <c r="Q1328" t="s">
        <v>11635</v>
      </c>
    </row>
    <row r="1329" spans="1:17">
      <c r="A1329" t="s">
        <v>11636</v>
      </c>
      <c r="B1329" t="s">
        <v>11637</v>
      </c>
      <c r="C1329" t="s">
        <v>8688</v>
      </c>
      <c r="E1329">
        <v>375</v>
      </c>
      <c r="F1329">
        <v>999</v>
      </c>
      <c r="G1329" s="1">
        <v>0.62</v>
      </c>
      <c r="H1329">
        <v>3.6</v>
      </c>
      <c r="I1329" s="4">
        <v>1988</v>
      </c>
      <c r="J1329" t="s">
        <v>11638</v>
      </c>
      <c r="K1329" t="s">
        <v>11639</v>
      </c>
      <c r="L1329" t="s">
        <v>11640</v>
      </c>
      <c r="M1329" t="s">
        <v>11641</v>
      </c>
      <c r="N1329" t="s">
        <v>11642</v>
      </c>
      <c r="O1329" t="s">
        <v>11643</v>
      </c>
      <c r="P1329" t="s">
        <v>11644</v>
      </c>
      <c r="Q1329" t="s">
        <v>11645</v>
      </c>
    </row>
    <row r="1330" spans="1:17">
      <c r="A1330" t="s">
        <v>11646</v>
      </c>
      <c r="B1330" t="s">
        <v>11647</v>
      </c>
      <c r="C1330" t="s">
        <v>9695</v>
      </c>
      <c r="E1330" s="2">
        <v>2976</v>
      </c>
      <c r="F1330" s="2">
        <v>3945</v>
      </c>
      <c r="G1330" s="1">
        <v>0.25</v>
      </c>
      <c r="H1330">
        <v>4.2</v>
      </c>
      <c r="I1330" s="4">
        <v>3740</v>
      </c>
      <c r="J1330" t="s">
        <v>11648</v>
      </c>
      <c r="K1330" t="s">
        <v>11649</v>
      </c>
      <c r="L1330" t="s">
        <v>11650</v>
      </c>
      <c r="M1330" t="s">
        <v>11651</v>
      </c>
      <c r="N1330" t="s">
        <v>11652</v>
      </c>
      <c r="O1330" t="s">
        <v>11653</v>
      </c>
      <c r="P1330" t="s">
        <v>11654</v>
      </c>
      <c r="Q1330" t="s">
        <v>11655</v>
      </c>
    </row>
    <row r="1331" spans="1:17">
      <c r="A1331" t="s">
        <v>11656</v>
      </c>
      <c r="B1331" t="s">
        <v>11657</v>
      </c>
      <c r="C1331" t="s">
        <v>11064</v>
      </c>
      <c r="E1331" s="2">
        <v>1099</v>
      </c>
      <c r="F1331" s="2">
        <v>1499</v>
      </c>
      <c r="G1331" s="1">
        <v>0.27</v>
      </c>
      <c r="H1331">
        <v>4.0999999999999996</v>
      </c>
      <c r="I1331" s="4">
        <v>4401</v>
      </c>
      <c r="J1331" t="s">
        <v>11658</v>
      </c>
      <c r="K1331" t="s">
        <v>11659</v>
      </c>
      <c r="L1331" t="s">
        <v>11660</v>
      </c>
      <c r="M1331" t="s">
        <v>11661</v>
      </c>
      <c r="N1331" t="s">
        <v>11662</v>
      </c>
      <c r="O1331" t="s">
        <v>11663</v>
      </c>
      <c r="P1331" t="s">
        <v>11664</v>
      </c>
      <c r="Q1331" t="s">
        <v>11665</v>
      </c>
    </row>
    <row r="1332" spans="1:17">
      <c r="A1332" t="s">
        <v>11666</v>
      </c>
      <c r="B1332" t="s">
        <v>11667</v>
      </c>
      <c r="C1332" t="s">
        <v>8897</v>
      </c>
      <c r="E1332" s="2">
        <v>2575</v>
      </c>
      <c r="F1332" s="2">
        <v>6700</v>
      </c>
      <c r="G1332" s="1">
        <v>0.62</v>
      </c>
      <c r="H1332">
        <v>4.2</v>
      </c>
      <c r="I1332" s="4">
        <v>611</v>
      </c>
      <c r="J1332" t="s">
        <v>11668</v>
      </c>
      <c r="K1332" t="s">
        <v>11669</v>
      </c>
      <c r="L1332" t="s">
        <v>11670</v>
      </c>
      <c r="M1332" t="s">
        <v>11671</v>
      </c>
      <c r="N1332" t="s">
        <v>11672</v>
      </c>
      <c r="O1332" t="s">
        <v>11673</v>
      </c>
      <c r="P1332" t="s">
        <v>11674</v>
      </c>
      <c r="Q1332" t="s">
        <v>11675</v>
      </c>
    </row>
    <row r="1333" spans="1:17">
      <c r="A1333" t="s">
        <v>11676</v>
      </c>
      <c r="B1333" t="s">
        <v>11677</v>
      </c>
      <c r="C1333" t="s">
        <v>8710</v>
      </c>
      <c r="E1333" s="2">
        <v>1649</v>
      </c>
      <c r="F1333" s="2">
        <v>2800</v>
      </c>
      <c r="G1333" s="1">
        <v>0.41</v>
      </c>
      <c r="H1333">
        <v>3.9</v>
      </c>
      <c r="I1333" s="4">
        <v>2162</v>
      </c>
      <c r="J1333" t="s">
        <v>11678</v>
      </c>
      <c r="K1333" t="s">
        <v>11679</v>
      </c>
      <c r="L1333" t="s">
        <v>11680</v>
      </c>
      <c r="M1333" t="s">
        <v>11681</v>
      </c>
      <c r="N1333" t="s">
        <v>11682</v>
      </c>
      <c r="O1333" t="s">
        <v>11683</v>
      </c>
      <c r="P1333" t="s">
        <v>11684</v>
      </c>
      <c r="Q1333" t="s">
        <v>11685</v>
      </c>
    </row>
    <row r="1334" spans="1:17">
      <c r="A1334" t="s">
        <v>11686</v>
      </c>
      <c r="B1334" t="s">
        <v>11687</v>
      </c>
      <c r="C1334" t="s">
        <v>8688</v>
      </c>
      <c r="E1334">
        <v>799</v>
      </c>
      <c r="F1334" s="2">
        <v>1699</v>
      </c>
      <c r="G1334" s="1">
        <v>0.53</v>
      </c>
      <c r="H1334">
        <v>4</v>
      </c>
      <c r="I1334" s="4">
        <v>97</v>
      </c>
      <c r="J1334" t="s">
        <v>11688</v>
      </c>
      <c r="K1334" t="s">
        <v>11689</v>
      </c>
      <c r="L1334" t="s">
        <v>11690</v>
      </c>
      <c r="M1334" t="s">
        <v>11691</v>
      </c>
      <c r="N1334" t="s">
        <v>11692</v>
      </c>
      <c r="O1334" t="s">
        <v>11693</v>
      </c>
      <c r="P1334" t="s">
        <v>11694</v>
      </c>
      <c r="Q1334" t="s">
        <v>11695</v>
      </c>
    </row>
    <row r="1335" spans="1:17">
      <c r="A1335" t="s">
        <v>11696</v>
      </c>
      <c r="B1335" t="s">
        <v>11697</v>
      </c>
      <c r="C1335" t="s">
        <v>8688</v>
      </c>
      <c r="E1335">
        <v>765</v>
      </c>
      <c r="F1335">
        <v>970</v>
      </c>
      <c r="G1335" s="1">
        <v>0.21</v>
      </c>
      <c r="H1335">
        <v>4.2</v>
      </c>
      <c r="I1335" s="4">
        <v>6055</v>
      </c>
      <c r="J1335" t="s">
        <v>11698</v>
      </c>
      <c r="K1335" t="s">
        <v>11699</v>
      </c>
      <c r="L1335" t="s">
        <v>11700</v>
      </c>
      <c r="M1335" t="s">
        <v>11701</v>
      </c>
      <c r="N1335" t="s">
        <v>11702</v>
      </c>
      <c r="O1335" t="s">
        <v>11703</v>
      </c>
      <c r="P1335" t="s">
        <v>11704</v>
      </c>
      <c r="Q1335" t="s">
        <v>11705</v>
      </c>
    </row>
    <row r="1336" spans="1:17">
      <c r="A1336" t="s">
        <v>11706</v>
      </c>
      <c r="B1336" t="s">
        <v>11707</v>
      </c>
      <c r="C1336" t="s">
        <v>8574</v>
      </c>
      <c r="E1336">
        <v>999</v>
      </c>
      <c r="F1336" s="2">
        <v>1500</v>
      </c>
      <c r="G1336" s="1">
        <v>0.33</v>
      </c>
      <c r="H1336">
        <v>4.2</v>
      </c>
      <c r="I1336" s="4">
        <v>386</v>
      </c>
      <c r="J1336" t="s">
        <v>11708</v>
      </c>
      <c r="K1336" t="s">
        <v>11709</v>
      </c>
      <c r="L1336" t="s">
        <v>11710</v>
      </c>
      <c r="M1336" t="s">
        <v>11711</v>
      </c>
      <c r="N1336" t="s">
        <v>11712</v>
      </c>
      <c r="O1336" t="s">
        <v>11713</v>
      </c>
      <c r="P1336" t="s">
        <v>11714</v>
      </c>
      <c r="Q1336" t="s">
        <v>11715</v>
      </c>
    </row>
    <row r="1337" spans="1:17">
      <c r="A1337" t="s">
        <v>11716</v>
      </c>
      <c r="B1337" t="s">
        <v>11717</v>
      </c>
      <c r="C1337" t="s">
        <v>11718</v>
      </c>
      <c r="E1337">
        <v>587</v>
      </c>
      <c r="F1337" s="2">
        <v>1295</v>
      </c>
      <c r="G1337" s="1">
        <v>0.55000000000000004</v>
      </c>
      <c r="H1337">
        <v>4.0999999999999996</v>
      </c>
      <c r="I1337" s="4">
        <v>557</v>
      </c>
      <c r="J1337" t="s">
        <v>11719</v>
      </c>
      <c r="K1337" t="s">
        <v>11720</v>
      </c>
      <c r="L1337" t="s">
        <v>11721</v>
      </c>
      <c r="M1337" t="s">
        <v>11722</v>
      </c>
      <c r="N1337" t="s">
        <v>11723</v>
      </c>
      <c r="O1337" t="s">
        <v>11724</v>
      </c>
      <c r="P1337" t="s">
        <v>11725</v>
      </c>
      <c r="Q1337" t="s">
        <v>11726</v>
      </c>
    </row>
    <row r="1338" spans="1:17">
      <c r="A1338" t="s">
        <v>11727</v>
      </c>
      <c r="B1338" t="s">
        <v>11728</v>
      </c>
      <c r="C1338" t="s">
        <v>11729</v>
      </c>
      <c r="E1338" s="2">
        <v>12609</v>
      </c>
      <c r="F1338" s="2">
        <v>23999</v>
      </c>
      <c r="G1338" s="1">
        <v>0.47</v>
      </c>
      <c r="H1338">
        <v>4.4000000000000004</v>
      </c>
      <c r="I1338" s="4">
        <v>2288</v>
      </c>
      <c r="J1338" t="s">
        <v>11730</v>
      </c>
      <c r="K1338" t="s">
        <v>11731</v>
      </c>
      <c r="L1338" t="s">
        <v>11732</v>
      </c>
      <c r="M1338" t="s">
        <v>11733</v>
      </c>
      <c r="N1338" t="s">
        <v>11734</v>
      </c>
      <c r="O1338" t="s">
        <v>11735</v>
      </c>
      <c r="P1338" t="s">
        <v>11736</v>
      </c>
      <c r="Q1338" t="s">
        <v>11737</v>
      </c>
    </row>
    <row r="1339" spans="1:17">
      <c r="A1339" t="s">
        <v>11738</v>
      </c>
      <c r="B1339" t="s">
        <v>11739</v>
      </c>
      <c r="C1339" t="s">
        <v>8699</v>
      </c>
      <c r="E1339">
        <v>699</v>
      </c>
      <c r="F1339">
        <v>850</v>
      </c>
      <c r="G1339" s="1">
        <v>0.18</v>
      </c>
      <c r="H1339">
        <v>4.0999999999999996</v>
      </c>
      <c r="I1339" s="4">
        <v>1106</v>
      </c>
      <c r="J1339" t="s">
        <v>11740</v>
      </c>
      <c r="K1339" t="s">
        <v>11741</v>
      </c>
      <c r="L1339" t="s">
        <v>11742</v>
      </c>
      <c r="M1339" t="s">
        <v>11743</v>
      </c>
      <c r="N1339" t="s">
        <v>13071</v>
      </c>
      <c r="O1339" t="s">
        <v>13072</v>
      </c>
      <c r="P1339" t="s">
        <v>11744</v>
      </c>
      <c r="Q1339" t="s">
        <v>11745</v>
      </c>
    </row>
    <row r="1340" spans="1:17">
      <c r="A1340" t="s">
        <v>11746</v>
      </c>
      <c r="B1340" t="s">
        <v>11747</v>
      </c>
      <c r="C1340" t="s">
        <v>9326</v>
      </c>
      <c r="E1340" s="2">
        <v>3799</v>
      </c>
      <c r="F1340" s="2">
        <v>6000</v>
      </c>
      <c r="G1340" s="1">
        <v>0.37</v>
      </c>
      <c r="H1340">
        <v>4.2</v>
      </c>
      <c r="I1340" s="4">
        <v>11935</v>
      </c>
      <c r="J1340" t="s">
        <v>11748</v>
      </c>
      <c r="K1340" t="s">
        <v>11749</v>
      </c>
      <c r="L1340" t="s">
        <v>11750</v>
      </c>
      <c r="M1340" t="s">
        <v>11751</v>
      </c>
      <c r="N1340" t="s">
        <v>11752</v>
      </c>
      <c r="O1340" t="s">
        <v>11753</v>
      </c>
      <c r="P1340" t="s">
        <v>11754</v>
      </c>
      <c r="Q1340" t="s">
        <v>11755</v>
      </c>
    </row>
    <row r="1341" spans="1:17">
      <c r="A1341" t="s">
        <v>11756</v>
      </c>
      <c r="B1341" t="s">
        <v>11757</v>
      </c>
      <c r="C1341" t="s">
        <v>8844</v>
      </c>
      <c r="E1341">
        <v>640</v>
      </c>
      <c r="F1341" s="2">
        <v>1020</v>
      </c>
      <c r="G1341" s="1">
        <v>0.37</v>
      </c>
      <c r="H1341">
        <v>4.0999999999999996</v>
      </c>
      <c r="I1341" s="4">
        <v>5059</v>
      </c>
      <c r="J1341" t="s">
        <v>11758</v>
      </c>
      <c r="K1341" t="s">
        <v>11759</v>
      </c>
      <c r="L1341" t="s">
        <v>11760</v>
      </c>
      <c r="M1341" t="s">
        <v>11761</v>
      </c>
      <c r="N1341" t="s">
        <v>11762</v>
      </c>
      <c r="O1341" t="s">
        <v>11763</v>
      </c>
      <c r="P1341" t="s">
        <v>11764</v>
      </c>
      <c r="Q1341" t="s">
        <v>11765</v>
      </c>
    </row>
    <row r="1342" spans="1:17">
      <c r="A1342" t="s">
        <v>11766</v>
      </c>
      <c r="B1342" t="s">
        <v>11767</v>
      </c>
      <c r="C1342" t="s">
        <v>8563</v>
      </c>
      <c r="E1342">
        <v>979</v>
      </c>
      <c r="F1342" s="2">
        <v>1999</v>
      </c>
      <c r="G1342" s="1">
        <v>0.51</v>
      </c>
      <c r="H1342">
        <v>3.9</v>
      </c>
      <c r="I1342" s="4">
        <v>157</v>
      </c>
      <c r="J1342" t="s">
        <v>11768</v>
      </c>
      <c r="K1342" t="s">
        <v>11769</v>
      </c>
      <c r="L1342" t="s">
        <v>11770</v>
      </c>
      <c r="M1342" t="s">
        <v>11771</v>
      </c>
      <c r="N1342" t="s">
        <v>11772</v>
      </c>
      <c r="O1342" t="s">
        <v>11773</v>
      </c>
      <c r="P1342" t="s">
        <v>11774</v>
      </c>
      <c r="Q1342" t="s">
        <v>11775</v>
      </c>
    </row>
    <row r="1343" spans="1:17">
      <c r="A1343" t="s">
        <v>11776</v>
      </c>
      <c r="B1343" t="s">
        <v>11777</v>
      </c>
      <c r="C1343" t="s">
        <v>8721</v>
      </c>
      <c r="E1343" s="2">
        <v>5365</v>
      </c>
      <c r="F1343" s="2">
        <v>7445</v>
      </c>
      <c r="G1343" s="1">
        <v>0.28000000000000003</v>
      </c>
      <c r="H1343">
        <v>3.9</v>
      </c>
      <c r="I1343" s="4">
        <v>3584</v>
      </c>
      <c r="J1343" t="s">
        <v>11778</v>
      </c>
      <c r="K1343" t="s">
        <v>11779</v>
      </c>
      <c r="L1343" t="s">
        <v>11780</v>
      </c>
      <c r="M1343" t="s">
        <v>11781</v>
      </c>
      <c r="N1343" t="s">
        <v>11782</v>
      </c>
      <c r="O1343" t="s">
        <v>11783</v>
      </c>
      <c r="P1343" t="s">
        <v>11784</v>
      </c>
      <c r="Q1343" t="s">
        <v>11785</v>
      </c>
    </row>
    <row r="1344" spans="1:17">
      <c r="A1344" t="s">
        <v>11786</v>
      </c>
      <c r="B1344" t="s">
        <v>11787</v>
      </c>
      <c r="C1344" t="s">
        <v>8897</v>
      </c>
      <c r="E1344" s="2">
        <v>3199</v>
      </c>
      <c r="F1344" s="2">
        <v>3500</v>
      </c>
      <c r="G1344" s="1">
        <v>0.09</v>
      </c>
      <c r="H1344">
        <v>4.2</v>
      </c>
      <c r="I1344" s="4">
        <v>1899</v>
      </c>
      <c r="J1344" t="s">
        <v>11788</v>
      </c>
      <c r="K1344" t="s">
        <v>11789</v>
      </c>
      <c r="L1344" t="s">
        <v>11790</v>
      </c>
      <c r="M1344" t="s">
        <v>11791</v>
      </c>
      <c r="N1344" t="s">
        <v>11792</v>
      </c>
      <c r="O1344" t="s">
        <v>11793</v>
      </c>
      <c r="P1344" t="s">
        <v>11794</v>
      </c>
      <c r="Q1344" t="s">
        <v>11795</v>
      </c>
    </row>
    <row r="1345" spans="1:17">
      <c r="A1345" t="s">
        <v>11796</v>
      </c>
      <c r="B1345" t="s">
        <v>11797</v>
      </c>
      <c r="C1345" t="s">
        <v>10358</v>
      </c>
      <c r="E1345">
        <v>979</v>
      </c>
      <c r="F1345" s="2">
        <v>1395</v>
      </c>
      <c r="G1345" s="1">
        <v>0.3</v>
      </c>
      <c r="H1345">
        <v>4.2</v>
      </c>
      <c r="I1345" s="4">
        <v>15252</v>
      </c>
      <c r="J1345" t="s">
        <v>11798</v>
      </c>
      <c r="K1345" t="s">
        <v>11799</v>
      </c>
      <c r="L1345" t="s">
        <v>11800</v>
      </c>
      <c r="M1345" t="s">
        <v>11801</v>
      </c>
      <c r="N1345" t="s">
        <v>11802</v>
      </c>
      <c r="O1345" t="s">
        <v>11803</v>
      </c>
      <c r="P1345" t="s">
        <v>11804</v>
      </c>
      <c r="Q1345" t="s">
        <v>11805</v>
      </c>
    </row>
    <row r="1346" spans="1:17">
      <c r="A1346" t="s">
        <v>11806</v>
      </c>
      <c r="B1346" t="s">
        <v>11807</v>
      </c>
      <c r="C1346" t="s">
        <v>8552</v>
      </c>
      <c r="E1346">
        <v>929</v>
      </c>
      <c r="F1346" s="2">
        <v>2199</v>
      </c>
      <c r="G1346" s="1">
        <v>0.57999999999999996</v>
      </c>
      <c r="H1346">
        <v>3.7</v>
      </c>
      <c r="I1346" s="4">
        <v>4</v>
      </c>
      <c r="J1346" t="s">
        <v>11808</v>
      </c>
      <c r="K1346" t="s">
        <v>11809</v>
      </c>
      <c r="L1346" t="s">
        <v>11810</v>
      </c>
      <c r="M1346" t="s">
        <v>11811</v>
      </c>
      <c r="N1346" t="s">
        <v>11812</v>
      </c>
      <c r="O1346" t="s">
        <v>11813</v>
      </c>
      <c r="P1346" t="s">
        <v>11814</v>
      </c>
      <c r="Q1346" t="s">
        <v>11815</v>
      </c>
    </row>
    <row r="1347" spans="1:17">
      <c r="A1347" t="s">
        <v>11816</v>
      </c>
      <c r="B1347" t="s">
        <v>11817</v>
      </c>
      <c r="C1347" t="s">
        <v>10409</v>
      </c>
      <c r="E1347" s="2">
        <v>3710</v>
      </c>
      <c r="F1347" s="2">
        <v>4330</v>
      </c>
      <c r="G1347" s="1">
        <v>0.14000000000000001</v>
      </c>
      <c r="H1347">
        <v>3.7</v>
      </c>
      <c r="I1347" s="4">
        <v>1662</v>
      </c>
      <c r="J1347" t="s">
        <v>11818</v>
      </c>
      <c r="K1347" t="s">
        <v>11819</v>
      </c>
      <c r="L1347" t="s">
        <v>11820</v>
      </c>
      <c r="M1347" t="s">
        <v>11821</v>
      </c>
      <c r="N1347" t="s">
        <v>11822</v>
      </c>
      <c r="O1347" t="s">
        <v>11823</v>
      </c>
      <c r="P1347" t="s">
        <v>11824</v>
      </c>
      <c r="Q1347" t="s">
        <v>11825</v>
      </c>
    </row>
    <row r="1348" spans="1:17">
      <c r="A1348" t="s">
        <v>11826</v>
      </c>
      <c r="B1348" t="s">
        <v>11827</v>
      </c>
      <c r="C1348" t="s">
        <v>8710</v>
      </c>
      <c r="E1348" s="2">
        <v>2033</v>
      </c>
      <c r="F1348" s="2">
        <v>4295</v>
      </c>
      <c r="G1348" s="1">
        <v>0.53</v>
      </c>
      <c r="H1348">
        <v>3.4</v>
      </c>
      <c r="I1348" s="4">
        <v>422</v>
      </c>
      <c r="J1348" t="s">
        <v>11828</v>
      </c>
      <c r="K1348" t="s">
        <v>11829</v>
      </c>
      <c r="L1348" t="s">
        <v>11830</v>
      </c>
      <c r="M1348" t="s">
        <v>11831</v>
      </c>
      <c r="N1348" t="s">
        <v>11832</v>
      </c>
      <c r="O1348" t="s">
        <v>11833</v>
      </c>
      <c r="P1348" t="s">
        <v>11834</v>
      </c>
      <c r="Q1348" t="s">
        <v>11835</v>
      </c>
    </row>
    <row r="1349" spans="1:17">
      <c r="A1349" t="s">
        <v>11836</v>
      </c>
      <c r="B1349" t="s">
        <v>11837</v>
      </c>
      <c r="C1349" t="s">
        <v>8552</v>
      </c>
      <c r="E1349" s="2">
        <v>9495</v>
      </c>
      <c r="F1349" s="2">
        <v>18990</v>
      </c>
      <c r="G1349" s="1">
        <v>0.5</v>
      </c>
      <c r="H1349">
        <v>4.2</v>
      </c>
      <c r="I1349" s="4">
        <v>79</v>
      </c>
      <c r="J1349" t="s">
        <v>11838</v>
      </c>
      <c r="K1349" t="s">
        <v>11839</v>
      </c>
      <c r="L1349" t="s">
        <v>11840</v>
      </c>
      <c r="M1349" t="s">
        <v>11841</v>
      </c>
      <c r="N1349" t="s">
        <v>11842</v>
      </c>
      <c r="O1349" t="s">
        <v>11843</v>
      </c>
      <c r="P1349" t="s">
        <v>11844</v>
      </c>
      <c r="Q1349" t="s">
        <v>11845</v>
      </c>
    </row>
    <row r="1350" spans="1:17">
      <c r="A1350" t="s">
        <v>11846</v>
      </c>
      <c r="B1350" t="s">
        <v>11847</v>
      </c>
      <c r="C1350" t="s">
        <v>8773</v>
      </c>
      <c r="E1350" s="2">
        <v>7799</v>
      </c>
      <c r="F1350" s="2">
        <v>12500</v>
      </c>
      <c r="G1350" s="1">
        <v>0.38</v>
      </c>
      <c r="H1350">
        <v>4</v>
      </c>
      <c r="I1350" s="4">
        <v>5160</v>
      </c>
      <c r="J1350" t="s">
        <v>11848</v>
      </c>
      <c r="K1350" t="s">
        <v>11849</v>
      </c>
      <c r="L1350" t="s">
        <v>11850</v>
      </c>
      <c r="M1350" t="s">
        <v>11851</v>
      </c>
      <c r="N1350" t="s">
        <v>11852</v>
      </c>
      <c r="O1350" t="s">
        <v>11853</v>
      </c>
      <c r="P1350" t="s">
        <v>11854</v>
      </c>
      <c r="Q1350" t="s">
        <v>11855</v>
      </c>
    </row>
    <row r="1351" spans="1:17">
      <c r="A1351" t="s">
        <v>11856</v>
      </c>
      <c r="B1351" t="s">
        <v>11857</v>
      </c>
      <c r="C1351" t="s">
        <v>8541</v>
      </c>
      <c r="E1351">
        <v>949</v>
      </c>
      <c r="F1351" s="2">
        <v>2385</v>
      </c>
      <c r="G1351" s="1">
        <v>0.6</v>
      </c>
      <c r="H1351">
        <v>4.0999999999999996</v>
      </c>
      <c r="I1351" s="4">
        <v>2311</v>
      </c>
      <c r="J1351" t="s">
        <v>11858</v>
      </c>
      <c r="K1351" t="s">
        <v>11859</v>
      </c>
      <c r="L1351" t="s">
        <v>11860</v>
      </c>
      <c r="M1351" t="s">
        <v>11861</v>
      </c>
      <c r="N1351" t="s">
        <v>11862</v>
      </c>
      <c r="O1351" t="s">
        <v>11863</v>
      </c>
      <c r="P1351" t="s">
        <v>11864</v>
      </c>
      <c r="Q1351" t="s">
        <v>11865</v>
      </c>
    </row>
    <row r="1352" spans="1:17">
      <c r="A1352" t="s">
        <v>11866</v>
      </c>
      <c r="B1352" t="s">
        <v>11867</v>
      </c>
      <c r="C1352" t="s">
        <v>8721</v>
      </c>
      <c r="E1352" s="2">
        <v>2790</v>
      </c>
      <c r="F1352" s="2">
        <v>4890</v>
      </c>
      <c r="G1352" s="1">
        <v>0.43</v>
      </c>
      <c r="H1352">
        <v>3.9</v>
      </c>
      <c r="I1352" s="4">
        <v>588</v>
      </c>
      <c r="J1352" t="s">
        <v>11868</v>
      </c>
      <c r="K1352" t="s">
        <v>11869</v>
      </c>
      <c r="L1352" t="s">
        <v>11870</v>
      </c>
      <c r="M1352" t="s">
        <v>11871</v>
      </c>
      <c r="N1352" t="s">
        <v>11872</v>
      </c>
      <c r="O1352" t="s">
        <v>11873</v>
      </c>
      <c r="P1352" t="s">
        <v>11874</v>
      </c>
      <c r="Q1352" t="s">
        <v>11875</v>
      </c>
    </row>
    <row r="1353" spans="1:17">
      <c r="A1353" t="s">
        <v>11876</v>
      </c>
      <c r="B1353" t="s">
        <v>11877</v>
      </c>
      <c r="C1353" t="s">
        <v>8699</v>
      </c>
      <c r="E1353">
        <v>645</v>
      </c>
      <c r="F1353" s="2">
        <v>1100</v>
      </c>
      <c r="G1353" s="1">
        <v>0.41</v>
      </c>
      <c r="H1353">
        <v>4</v>
      </c>
      <c r="I1353" s="4">
        <v>3271</v>
      </c>
      <c r="J1353" t="s">
        <v>11878</v>
      </c>
      <c r="K1353" t="s">
        <v>11879</v>
      </c>
      <c r="L1353" t="s">
        <v>11880</v>
      </c>
      <c r="M1353" t="s">
        <v>11881</v>
      </c>
      <c r="N1353" t="s">
        <v>11882</v>
      </c>
      <c r="O1353" t="s">
        <v>11883</v>
      </c>
      <c r="P1353" t="s">
        <v>11884</v>
      </c>
      <c r="Q1353" t="s">
        <v>11885</v>
      </c>
    </row>
    <row r="1354" spans="1:17">
      <c r="A1354" t="s">
        <v>11886</v>
      </c>
      <c r="B1354" t="s">
        <v>11887</v>
      </c>
      <c r="C1354" t="s">
        <v>8710</v>
      </c>
      <c r="E1354" s="3">
        <v>2237.81</v>
      </c>
      <c r="F1354" s="2">
        <v>3899</v>
      </c>
      <c r="G1354" s="1">
        <v>0.43</v>
      </c>
      <c r="H1354">
        <v>3.9</v>
      </c>
      <c r="I1354" s="4">
        <v>11004</v>
      </c>
      <c r="J1354" t="s">
        <v>11888</v>
      </c>
      <c r="K1354" t="s">
        <v>11889</v>
      </c>
      <c r="L1354" t="s">
        <v>11890</v>
      </c>
      <c r="M1354" t="s">
        <v>11891</v>
      </c>
      <c r="N1354" t="s">
        <v>11892</v>
      </c>
      <c r="O1354" t="s">
        <v>11893</v>
      </c>
      <c r="P1354" t="s">
        <v>11894</v>
      </c>
      <c r="Q1354" t="s">
        <v>11895</v>
      </c>
    </row>
    <row r="1355" spans="1:17">
      <c r="A1355" t="s">
        <v>11896</v>
      </c>
      <c r="B1355" t="s">
        <v>11897</v>
      </c>
      <c r="C1355" t="s">
        <v>8773</v>
      </c>
      <c r="E1355" s="2">
        <v>8699</v>
      </c>
      <c r="F1355" s="2">
        <v>16899</v>
      </c>
      <c r="G1355" s="1">
        <v>0.49</v>
      </c>
      <c r="H1355">
        <v>4.2</v>
      </c>
      <c r="I1355" s="4">
        <v>3195</v>
      </c>
      <c r="J1355" t="s">
        <v>11898</v>
      </c>
      <c r="K1355" t="s">
        <v>11899</v>
      </c>
      <c r="L1355" t="s">
        <v>11900</v>
      </c>
      <c r="M1355" t="s">
        <v>11901</v>
      </c>
      <c r="N1355" t="s">
        <v>11902</v>
      </c>
      <c r="O1355" t="s">
        <v>11903</v>
      </c>
      <c r="P1355" t="s">
        <v>11904</v>
      </c>
      <c r="Q1355" t="s">
        <v>11905</v>
      </c>
    </row>
    <row r="1356" spans="1:17">
      <c r="A1356" t="s">
        <v>11906</v>
      </c>
      <c r="B1356" t="s">
        <v>11907</v>
      </c>
      <c r="C1356" t="s">
        <v>11908</v>
      </c>
      <c r="E1356" s="2">
        <v>42990</v>
      </c>
      <c r="F1356" s="2">
        <v>75990</v>
      </c>
      <c r="G1356" s="1">
        <v>0.43</v>
      </c>
      <c r="H1356">
        <v>4.3</v>
      </c>
      <c r="I1356" s="4">
        <v>3231</v>
      </c>
      <c r="J1356" t="s">
        <v>11909</v>
      </c>
      <c r="K1356" t="s">
        <v>11910</v>
      </c>
      <c r="L1356" t="s">
        <v>11911</v>
      </c>
      <c r="M1356" t="s">
        <v>11912</v>
      </c>
      <c r="N1356" t="s">
        <v>11913</v>
      </c>
      <c r="O1356" t="s">
        <v>11914</v>
      </c>
      <c r="P1356" t="s">
        <v>11915</v>
      </c>
      <c r="Q1356" t="s">
        <v>11916</v>
      </c>
    </row>
    <row r="1357" spans="1:17">
      <c r="A1357" t="s">
        <v>11917</v>
      </c>
      <c r="B1357" t="s">
        <v>11918</v>
      </c>
      <c r="C1357" t="s">
        <v>9633</v>
      </c>
      <c r="E1357">
        <v>825</v>
      </c>
      <c r="F1357">
        <v>825</v>
      </c>
      <c r="G1357" s="1">
        <v>0</v>
      </c>
      <c r="H1357">
        <v>4</v>
      </c>
      <c r="I1357" s="4">
        <v>3246</v>
      </c>
      <c r="J1357" t="s">
        <v>11919</v>
      </c>
      <c r="K1357" t="s">
        <v>11920</v>
      </c>
      <c r="L1357" t="s">
        <v>11921</v>
      </c>
      <c r="M1357" t="s">
        <v>11922</v>
      </c>
      <c r="N1357" t="s">
        <v>11923</v>
      </c>
      <c r="O1357" t="s">
        <v>11924</v>
      </c>
      <c r="P1357" t="s">
        <v>11925</v>
      </c>
      <c r="Q1357" t="s">
        <v>11926</v>
      </c>
    </row>
    <row r="1358" spans="1:17">
      <c r="A1358" t="s">
        <v>11927</v>
      </c>
      <c r="B1358" t="s">
        <v>11928</v>
      </c>
      <c r="C1358" t="s">
        <v>9284</v>
      </c>
      <c r="E1358">
        <v>161</v>
      </c>
      <c r="F1358">
        <v>300</v>
      </c>
      <c r="G1358" s="1">
        <v>0.46</v>
      </c>
      <c r="H1358">
        <v>2.6</v>
      </c>
      <c r="I1358" s="4">
        <v>24</v>
      </c>
      <c r="J1358" t="s">
        <v>11929</v>
      </c>
      <c r="K1358" t="s">
        <v>11930</v>
      </c>
      <c r="L1358" t="s">
        <v>11931</v>
      </c>
      <c r="M1358" t="s">
        <v>11932</v>
      </c>
      <c r="N1358" t="s">
        <v>11933</v>
      </c>
      <c r="O1358" t="s">
        <v>11934</v>
      </c>
      <c r="P1358" t="s">
        <v>11935</v>
      </c>
      <c r="Q1358" t="s">
        <v>11936</v>
      </c>
    </row>
    <row r="1359" spans="1:17">
      <c r="A1359" t="s">
        <v>11937</v>
      </c>
      <c r="B1359" t="s">
        <v>11938</v>
      </c>
      <c r="C1359" t="s">
        <v>8647</v>
      </c>
      <c r="E1359">
        <v>697</v>
      </c>
      <c r="F1359" s="2">
        <v>1499</v>
      </c>
      <c r="G1359" s="1">
        <v>0.54</v>
      </c>
      <c r="H1359">
        <v>3.8</v>
      </c>
      <c r="I1359" s="4">
        <v>144</v>
      </c>
      <c r="J1359" t="s">
        <v>11939</v>
      </c>
      <c r="K1359" t="s">
        <v>11940</v>
      </c>
      <c r="L1359" t="s">
        <v>11941</v>
      </c>
      <c r="M1359" t="s">
        <v>11942</v>
      </c>
      <c r="N1359" t="s">
        <v>11943</v>
      </c>
      <c r="O1359" t="s">
        <v>11944</v>
      </c>
      <c r="P1359" t="s">
        <v>11945</v>
      </c>
      <c r="Q1359" t="s">
        <v>11946</v>
      </c>
    </row>
    <row r="1360" spans="1:17">
      <c r="A1360" t="s">
        <v>11947</v>
      </c>
      <c r="B1360" t="s">
        <v>11948</v>
      </c>
      <c r="C1360" t="s">
        <v>11949</v>
      </c>
      <c r="E1360">
        <v>688</v>
      </c>
      <c r="F1360">
        <v>747</v>
      </c>
      <c r="G1360" s="1">
        <v>0.08</v>
      </c>
      <c r="H1360">
        <v>4.5</v>
      </c>
      <c r="I1360" s="4">
        <v>2280</v>
      </c>
      <c r="J1360" t="s">
        <v>11950</v>
      </c>
      <c r="K1360" t="s">
        <v>11951</v>
      </c>
      <c r="L1360" t="s">
        <v>11952</v>
      </c>
      <c r="M1360" t="s">
        <v>11953</v>
      </c>
      <c r="N1360" t="s">
        <v>11954</v>
      </c>
      <c r="O1360" t="s">
        <v>11955</v>
      </c>
      <c r="P1360" t="s">
        <v>11956</v>
      </c>
      <c r="Q1360" t="s">
        <v>11957</v>
      </c>
    </row>
    <row r="1361" spans="1:17">
      <c r="A1361" t="s">
        <v>11958</v>
      </c>
      <c r="B1361" t="s">
        <v>11959</v>
      </c>
      <c r="C1361" t="s">
        <v>9397</v>
      </c>
      <c r="E1361" s="2">
        <v>2199</v>
      </c>
      <c r="F1361" s="2">
        <v>3999</v>
      </c>
      <c r="G1361" s="1">
        <v>0.45</v>
      </c>
      <c r="H1361">
        <v>3.5</v>
      </c>
      <c r="I1361" s="4">
        <v>340</v>
      </c>
      <c r="J1361" t="s">
        <v>11960</v>
      </c>
      <c r="K1361" t="s">
        <v>11961</v>
      </c>
      <c r="L1361" t="s">
        <v>11962</v>
      </c>
      <c r="M1361" t="s">
        <v>11963</v>
      </c>
      <c r="N1361" t="s">
        <v>11964</v>
      </c>
      <c r="O1361" t="s">
        <v>11965</v>
      </c>
      <c r="P1361" t="s">
        <v>11966</v>
      </c>
      <c r="Q1361" t="s">
        <v>11967</v>
      </c>
    </row>
    <row r="1362" spans="1:17">
      <c r="A1362" t="s">
        <v>11968</v>
      </c>
      <c r="B1362" t="s">
        <v>11969</v>
      </c>
      <c r="C1362" t="s">
        <v>8563</v>
      </c>
      <c r="E1362" s="2">
        <v>6850</v>
      </c>
      <c r="F1362" s="2">
        <v>11990</v>
      </c>
      <c r="G1362" s="1">
        <v>0.43</v>
      </c>
      <c r="H1362">
        <v>3.9</v>
      </c>
      <c r="I1362" s="4">
        <v>144</v>
      </c>
      <c r="J1362" t="s">
        <v>11970</v>
      </c>
      <c r="K1362" t="s">
        <v>11971</v>
      </c>
      <c r="L1362" t="s">
        <v>11972</v>
      </c>
      <c r="M1362" t="s">
        <v>11973</v>
      </c>
      <c r="N1362" t="s">
        <v>11974</v>
      </c>
      <c r="O1362" t="s">
        <v>11975</v>
      </c>
      <c r="P1362" t="s">
        <v>11976</v>
      </c>
      <c r="Q1362" t="s">
        <v>11977</v>
      </c>
    </row>
    <row r="1363" spans="1:17">
      <c r="A1363" t="s">
        <v>11978</v>
      </c>
      <c r="B1363" t="s">
        <v>11979</v>
      </c>
      <c r="C1363" t="s">
        <v>8721</v>
      </c>
      <c r="E1363" s="2">
        <v>2699</v>
      </c>
      <c r="F1363" s="2">
        <v>3799</v>
      </c>
      <c r="G1363" s="1">
        <v>0.28999999999999998</v>
      </c>
      <c r="H1363">
        <v>4</v>
      </c>
      <c r="I1363" s="4">
        <v>727</v>
      </c>
      <c r="J1363" t="s">
        <v>11980</v>
      </c>
      <c r="K1363" t="s">
        <v>11981</v>
      </c>
      <c r="L1363" t="s">
        <v>11982</v>
      </c>
      <c r="M1363" t="s">
        <v>11983</v>
      </c>
      <c r="N1363" t="s">
        <v>11984</v>
      </c>
      <c r="O1363" t="s">
        <v>11985</v>
      </c>
      <c r="P1363" t="s">
        <v>11986</v>
      </c>
      <c r="Q1363" t="s">
        <v>11987</v>
      </c>
    </row>
    <row r="1364" spans="1:17">
      <c r="A1364" t="s">
        <v>11988</v>
      </c>
      <c r="B1364" t="s">
        <v>11989</v>
      </c>
      <c r="C1364" t="s">
        <v>11990</v>
      </c>
      <c r="E1364">
        <v>899</v>
      </c>
      <c r="F1364" s="2">
        <v>1999</v>
      </c>
      <c r="G1364" s="1">
        <v>0.55000000000000004</v>
      </c>
      <c r="H1364">
        <v>4</v>
      </c>
      <c r="I1364" s="4">
        <v>832</v>
      </c>
      <c r="J1364" t="s">
        <v>11991</v>
      </c>
      <c r="K1364" t="s">
        <v>11992</v>
      </c>
      <c r="L1364" t="s">
        <v>11993</v>
      </c>
      <c r="M1364" t="s">
        <v>11994</v>
      </c>
      <c r="N1364" t="s">
        <v>11995</v>
      </c>
      <c r="O1364" t="s">
        <v>11996</v>
      </c>
      <c r="P1364" t="s">
        <v>11997</v>
      </c>
      <c r="Q1364" t="s">
        <v>11998</v>
      </c>
    </row>
    <row r="1365" spans="1:17">
      <c r="A1365" t="s">
        <v>11999</v>
      </c>
      <c r="B1365" t="s">
        <v>12000</v>
      </c>
      <c r="C1365" t="s">
        <v>8563</v>
      </c>
      <c r="E1365" s="2">
        <v>1090</v>
      </c>
      <c r="F1365" s="2">
        <v>2999</v>
      </c>
      <c r="G1365" s="1">
        <v>0.64</v>
      </c>
      <c r="H1365">
        <v>3.5</v>
      </c>
      <c r="I1365" s="4">
        <v>57</v>
      </c>
      <c r="J1365" t="s">
        <v>12001</v>
      </c>
      <c r="K1365" t="s">
        <v>12002</v>
      </c>
      <c r="L1365" t="s">
        <v>12003</v>
      </c>
      <c r="M1365" t="s">
        <v>12004</v>
      </c>
      <c r="N1365" t="s">
        <v>12005</v>
      </c>
      <c r="O1365" t="s">
        <v>12006</v>
      </c>
      <c r="P1365" t="s">
        <v>12007</v>
      </c>
      <c r="Q1365" t="s">
        <v>12008</v>
      </c>
    </row>
    <row r="1366" spans="1:17">
      <c r="A1366" t="s">
        <v>12009</v>
      </c>
      <c r="B1366" t="s">
        <v>12010</v>
      </c>
      <c r="C1366" t="s">
        <v>8585</v>
      </c>
      <c r="E1366">
        <v>295</v>
      </c>
      <c r="F1366">
        <v>599</v>
      </c>
      <c r="G1366" s="1">
        <v>0.51</v>
      </c>
      <c r="H1366">
        <v>4</v>
      </c>
      <c r="I1366" s="4">
        <v>1644</v>
      </c>
      <c r="J1366" t="s">
        <v>12011</v>
      </c>
      <c r="K1366" t="s">
        <v>12012</v>
      </c>
      <c r="L1366" t="s">
        <v>12013</v>
      </c>
      <c r="M1366" t="s">
        <v>12014</v>
      </c>
      <c r="N1366" t="s">
        <v>12015</v>
      </c>
      <c r="O1366" t="s">
        <v>12016</v>
      </c>
      <c r="P1366" t="s">
        <v>12017</v>
      </c>
      <c r="Q1366" t="s">
        <v>12018</v>
      </c>
    </row>
    <row r="1367" spans="1:17">
      <c r="A1367" t="s">
        <v>12019</v>
      </c>
      <c r="B1367" t="s">
        <v>12020</v>
      </c>
      <c r="C1367" t="s">
        <v>8762</v>
      </c>
      <c r="E1367">
        <v>479</v>
      </c>
      <c r="F1367" s="2">
        <v>1999</v>
      </c>
      <c r="G1367" s="1">
        <v>0.76</v>
      </c>
      <c r="H1367">
        <v>3.4</v>
      </c>
      <c r="I1367" s="4">
        <v>1066</v>
      </c>
      <c r="J1367" t="s">
        <v>12021</v>
      </c>
      <c r="K1367" t="s">
        <v>12022</v>
      </c>
      <c r="L1367" t="s">
        <v>12023</v>
      </c>
      <c r="M1367" t="s">
        <v>12024</v>
      </c>
      <c r="N1367" t="s">
        <v>12025</v>
      </c>
      <c r="O1367" t="s">
        <v>12026</v>
      </c>
      <c r="P1367" t="s">
        <v>12027</v>
      </c>
      <c r="Q1367" t="s">
        <v>12028</v>
      </c>
    </row>
    <row r="1368" spans="1:17">
      <c r="A1368" t="s">
        <v>12029</v>
      </c>
      <c r="B1368" t="s">
        <v>12030</v>
      </c>
      <c r="C1368" t="s">
        <v>8721</v>
      </c>
      <c r="E1368" s="2">
        <v>2949</v>
      </c>
      <c r="F1368" s="2">
        <v>4849</v>
      </c>
      <c r="G1368" s="1">
        <v>0.39</v>
      </c>
      <c r="H1368">
        <v>4.2</v>
      </c>
      <c r="I1368" s="4">
        <v>7968</v>
      </c>
      <c r="J1368" t="s">
        <v>12031</v>
      </c>
      <c r="K1368" t="s">
        <v>12032</v>
      </c>
      <c r="L1368" t="s">
        <v>12033</v>
      </c>
      <c r="M1368" t="s">
        <v>12034</v>
      </c>
      <c r="N1368" t="s">
        <v>12035</v>
      </c>
      <c r="O1368" t="s">
        <v>12036</v>
      </c>
      <c r="P1368" t="s">
        <v>12037</v>
      </c>
      <c r="Q1368" t="s">
        <v>12038</v>
      </c>
    </row>
    <row r="1369" spans="1:17">
      <c r="A1369" t="s">
        <v>12039</v>
      </c>
      <c r="B1369" t="s">
        <v>12040</v>
      </c>
      <c r="C1369" t="s">
        <v>8844</v>
      </c>
      <c r="E1369">
        <v>335</v>
      </c>
      <c r="F1369">
        <v>510</v>
      </c>
      <c r="G1369" s="1">
        <v>0.34</v>
      </c>
      <c r="H1369">
        <v>3.8</v>
      </c>
      <c r="I1369" s="4">
        <v>3195</v>
      </c>
      <c r="J1369" t="s">
        <v>12041</v>
      </c>
      <c r="K1369" t="s">
        <v>12042</v>
      </c>
      <c r="L1369" t="s">
        <v>12043</v>
      </c>
      <c r="M1369" t="s">
        <v>12044</v>
      </c>
      <c r="N1369" t="s">
        <v>12045</v>
      </c>
      <c r="O1369" t="s">
        <v>12046</v>
      </c>
      <c r="P1369" t="s">
        <v>12047</v>
      </c>
      <c r="Q1369" t="s">
        <v>12048</v>
      </c>
    </row>
    <row r="1370" spans="1:17">
      <c r="A1370" t="s">
        <v>12049</v>
      </c>
      <c r="B1370" t="s">
        <v>12050</v>
      </c>
      <c r="C1370" t="s">
        <v>9612</v>
      </c>
      <c r="E1370">
        <v>293</v>
      </c>
      <c r="F1370">
        <v>499</v>
      </c>
      <c r="G1370" s="1">
        <v>0.41</v>
      </c>
      <c r="H1370">
        <v>4.0999999999999996</v>
      </c>
      <c r="I1370" s="4">
        <v>1456</v>
      </c>
      <c r="J1370" t="s">
        <v>12051</v>
      </c>
      <c r="K1370" t="s">
        <v>12052</v>
      </c>
      <c r="L1370" t="s">
        <v>12053</v>
      </c>
      <c r="M1370" t="s">
        <v>12054</v>
      </c>
      <c r="N1370" t="s">
        <v>12055</v>
      </c>
      <c r="O1370" t="s">
        <v>12056</v>
      </c>
      <c r="P1370" t="s">
        <v>12057</v>
      </c>
      <c r="Q1370" t="s">
        <v>12058</v>
      </c>
    </row>
    <row r="1371" spans="1:17">
      <c r="A1371" t="s">
        <v>12059</v>
      </c>
      <c r="B1371" t="s">
        <v>12060</v>
      </c>
      <c r="C1371" t="s">
        <v>12061</v>
      </c>
      <c r="E1371">
        <v>599</v>
      </c>
      <c r="F1371" s="2">
        <v>1299</v>
      </c>
      <c r="G1371" s="1">
        <v>0.54</v>
      </c>
      <c r="H1371">
        <v>4.2</v>
      </c>
      <c r="I1371" s="4">
        <v>590</v>
      </c>
      <c r="J1371" t="s">
        <v>12062</v>
      </c>
      <c r="K1371" t="s">
        <v>12063</v>
      </c>
      <c r="L1371" t="s">
        <v>12064</v>
      </c>
      <c r="M1371" t="s">
        <v>12065</v>
      </c>
      <c r="N1371" t="s">
        <v>12066</v>
      </c>
      <c r="O1371" t="s">
        <v>12067</v>
      </c>
      <c r="P1371" t="s">
        <v>12068</v>
      </c>
      <c r="Q1371" t="s">
        <v>12069</v>
      </c>
    </row>
    <row r="1372" spans="1:17">
      <c r="A1372" t="s">
        <v>12070</v>
      </c>
      <c r="B1372" t="s">
        <v>12071</v>
      </c>
      <c r="C1372" t="s">
        <v>9633</v>
      </c>
      <c r="E1372">
        <v>499</v>
      </c>
      <c r="F1372">
        <v>999</v>
      </c>
      <c r="G1372" s="1">
        <v>0.5</v>
      </c>
      <c r="H1372">
        <v>4.3</v>
      </c>
      <c r="I1372" s="4">
        <v>1436</v>
      </c>
      <c r="J1372" t="s">
        <v>12072</v>
      </c>
      <c r="K1372" t="s">
        <v>12073</v>
      </c>
      <c r="L1372" t="s">
        <v>12074</v>
      </c>
      <c r="M1372" t="s">
        <v>12075</v>
      </c>
      <c r="N1372" t="s">
        <v>12076</v>
      </c>
      <c r="O1372" t="s">
        <v>12077</v>
      </c>
      <c r="P1372" t="s">
        <v>12078</v>
      </c>
      <c r="Q1372" t="s">
        <v>12079</v>
      </c>
    </row>
    <row r="1373" spans="1:17">
      <c r="A1373" t="s">
        <v>12080</v>
      </c>
      <c r="B1373" t="s">
        <v>12081</v>
      </c>
      <c r="C1373" t="s">
        <v>8699</v>
      </c>
      <c r="E1373">
        <v>849</v>
      </c>
      <c r="F1373" s="2">
        <v>1190</v>
      </c>
      <c r="G1373" s="1">
        <v>0.28999999999999998</v>
      </c>
      <c r="H1373">
        <v>4.2</v>
      </c>
      <c r="I1373" s="4">
        <v>4184</v>
      </c>
      <c r="J1373" t="s">
        <v>12082</v>
      </c>
      <c r="K1373" t="s">
        <v>12083</v>
      </c>
      <c r="L1373" t="s">
        <v>12084</v>
      </c>
      <c r="M1373" t="s">
        <v>12085</v>
      </c>
      <c r="N1373" t="s">
        <v>12086</v>
      </c>
      <c r="O1373" t="s">
        <v>12087</v>
      </c>
      <c r="P1373" t="s">
        <v>12088</v>
      </c>
      <c r="Q1373" t="s">
        <v>12089</v>
      </c>
    </row>
    <row r="1374" spans="1:17">
      <c r="A1374" t="s">
        <v>12090</v>
      </c>
      <c r="B1374" t="s">
        <v>12091</v>
      </c>
      <c r="C1374" t="s">
        <v>9612</v>
      </c>
      <c r="E1374">
        <v>249</v>
      </c>
      <c r="F1374">
        <v>400</v>
      </c>
      <c r="G1374" s="1">
        <v>0.38</v>
      </c>
      <c r="H1374">
        <v>4.0999999999999996</v>
      </c>
      <c r="I1374" s="4">
        <v>693</v>
      </c>
      <c r="J1374" t="s">
        <v>12092</v>
      </c>
      <c r="K1374" t="s">
        <v>12093</v>
      </c>
      <c r="L1374" t="s">
        <v>12094</v>
      </c>
      <c r="M1374" t="s">
        <v>12095</v>
      </c>
      <c r="N1374" t="s">
        <v>12096</v>
      </c>
      <c r="O1374" t="s">
        <v>12097</v>
      </c>
      <c r="P1374" t="s">
        <v>12098</v>
      </c>
      <c r="Q1374" t="s">
        <v>12099</v>
      </c>
    </row>
    <row r="1375" spans="1:17">
      <c r="A1375" t="s">
        <v>12100</v>
      </c>
      <c r="B1375" t="s">
        <v>12101</v>
      </c>
      <c r="C1375" t="s">
        <v>9633</v>
      </c>
      <c r="E1375">
        <v>185</v>
      </c>
      <c r="F1375">
        <v>599</v>
      </c>
      <c r="G1375" s="1">
        <v>0.69</v>
      </c>
      <c r="H1375">
        <v>3.9</v>
      </c>
      <c r="I1375" s="4">
        <v>1306</v>
      </c>
      <c r="J1375" t="s">
        <v>12102</v>
      </c>
      <c r="K1375" t="s">
        <v>12103</v>
      </c>
      <c r="L1375" t="s">
        <v>12104</v>
      </c>
      <c r="M1375" t="s">
        <v>12105</v>
      </c>
      <c r="N1375" t="s">
        <v>12106</v>
      </c>
      <c r="O1375" t="s">
        <v>12107</v>
      </c>
      <c r="P1375" t="s">
        <v>12108</v>
      </c>
      <c r="Q1375" t="s">
        <v>12109</v>
      </c>
    </row>
    <row r="1376" spans="1:17">
      <c r="A1376" t="s">
        <v>12110</v>
      </c>
      <c r="B1376" t="s">
        <v>12111</v>
      </c>
      <c r="C1376" t="s">
        <v>8563</v>
      </c>
      <c r="E1376">
        <v>778</v>
      </c>
      <c r="F1376">
        <v>999</v>
      </c>
      <c r="G1376" s="1">
        <v>0.22</v>
      </c>
      <c r="H1376">
        <v>3.3</v>
      </c>
      <c r="I1376" s="4">
        <v>8</v>
      </c>
      <c r="J1376" t="s">
        <v>12112</v>
      </c>
      <c r="K1376" t="s">
        <v>12113</v>
      </c>
      <c r="L1376" t="s">
        <v>12114</v>
      </c>
      <c r="M1376" t="s">
        <v>12115</v>
      </c>
      <c r="N1376" t="s">
        <v>12116</v>
      </c>
      <c r="O1376" t="s">
        <v>12117</v>
      </c>
      <c r="P1376" t="s">
        <v>12118</v>
      </c>
      <c r="Q1376" t="s">
        <v>12119</v>
      </c>
    </row>
    <row r="1377" spans="1:17">
      <c r="A1377" t="s">
        <v>12120</v>
      </c>
      <c r="B1377" t="s">
        <v>12121</v>
      </c>
      <c r="C1377" t="s">
        <v>12122</v>
      </c>
      <c r="E1377">
        <v>279</v>
      </c>
      <c r="F1377">
        <v>699</v>
      </c>
      <c r="G1377" s="1">
        <v>0.6</v>
      </c>
      <c r="H1377">
        <v>4.3</v>
      </c>
      <c r="I1377" s="4">
        <v>2326</v>
      </c>
      <c r="J1377" t="s">
        <v>12123</v>
      </c>
      <c r="K1377" t="s">
        <v>12124</v>
      </c>
      <c r="L1377" t="s">
        <v>12125</v>
      </c>
      <c r="M1377" t="s">
        <v>12126</v>
      </c>
      <c r="N1377" t="s">
        <v>12127</v>
      </c>
      <c r="O1377" t="s">
        <v>12128</v>
      </c>
      <c r="P1377" t="s">
        <v>12129</v>
      </c>
      <c r="Q1377" t="s">
        <v>12130</v>
      </c>
    </row>
    <row r="1378" spans="1:17">
      <c r="A1378" t="s">
        <v>12131</v>
      </c>
      <c r="B1378" t="s">
        <v>12132</v>
      </c>
      <c r="C1378" t="s">
        <v>9633</v>
      </c>
      <c r="E1378">
        <v>215</v>
      </c>
      <c r="F1378" s="2">
        <v>1499</v>
      </c>
      <c r="G1378" s="1">
        <v>0.86</v>
      </c>
      <c r="H1378">
        <v>3.9</v>
      </c>
      <c r="I1378" s="4">
        <v>1004</v>
      </c>
      <c r="J1378" t="s">
        <v>12133</v>
      </c>
      <c r="K1378" t="s">
        <v>12134</v>
      </c>
      <c r="L1378" t="s">
        <v>12135</v>
      </c>
      <c r="M1378" t="s">
        <v>12136</v>
      </c>
      <c r="N1378" t="s">
        <v>12137</v>
      </c>
      <c r="O1378" t="s">
        <v>12138</v>
      </c>
      <c r="P1378" t="s">
        <v>12139</v>
      </c>
      <c r="Q1378" t="s">
        <v>12140</v>
      </c>
    </row>
    <row r="1379" spans="1:17">
      <c r="A1379" t="s">
        <v>12141</v>
      </c>
      <c r="B1379" t="s">
        <v>12142</v>
      </c>
      <c r="C1379" t="s">
        <v>8699</v>
      </c>
      <c r="E1379">
        <v>889</v>
      </c>
      <c r="F1379" s="2">
        <v>1295</v>
      </c>
      <c r="G1379" s="1">
        <v>0.31</v>
      </c>
      <c r="H1379">
        <v>4.3</v>
      </c>
      <c r="I1379" s="4">
        <v>6400</v>
      </c>
      <c r="J1379" t="s">
        <v>12143</v>
      </c>
      <c r="K1379" t="s">
        <v>12144</v>
      </c>
      <c r="L1379" t="s">
        <v>12145</v>
      </c>
      <c r="M1379" t="s">
        <v>12146</v>
      </c>
      <c r="N1379" t="s">
        <v>12147</v>
      </c>
      <c r="O1379" t="s">
        <v>12148</v>
      </c>
      <c r="P1379" t="s">
        <v>12149</v>
      </c>
      <c r="Q1379" t="s">
        <v>12150</v>
      </c>
    </row>
    <row r="1380" spans="1:17">
      <c r="A1380" t="s">
        <v>12151</v>
      </c>
      <c r="B1380" t="s">
        <v>12152</v>
      </c>
      <c r="C1380" t="s">
        <v>8721</v>
      </c>
      <c r="E1380" s="2">
        <v>1449</v>
      </c>
      <c r="F1380" s="2">
        <v>4999</v>
      </c>
      <c r="G1380" s="1">
        <v>0.71</v>
      </c>
      <c r="H1380">
        <v>3.6</v>
      </c>
      <c r="I1380" s="4">
        <v>63</v>
      </c>
      <c r="J1380" t="s">
        <v>12153</v>
      </c>
      <c r="K1380" t="s">
        <v>12154</v>
      </c>
      <c r="L1380" t="s">
        <v>12155</v>
      </c>
      <c r="M1380" t="s">
        <v>12156</v>
      </c>
      <c r="N1380" t="s">
        <v>12157</v>
      </c>
      <c r="O1380" t="s">
        <v>12158</v>
      </c>
      <c r="P1380" t="s">
        <v>12159</v>
      </c>
      <c r="Q1380" t="s">
        <v>12160</v>
      </c>
    </row>
    <row r="1381" spans="1:17">
      <c r="A1381" t="s">
        <v>12161</v>
      </c>
      <c r="B1381" t="s">
        <v>12162</v>
      </c>
      <c r="C1381" t="s">
        <v>8721</v>
      </c>
      <c r="E1381" s="2">
        <v>1190</v>
      </c>
      <c r="F1381" s="2">
        <v>2550</v>
      </c>
      <c r="G1381" s="1">
        <v>0.53</v>
      </c>
      <c r="H1381">
        <v>3.8</v>
      </c>
      <c r="I1381" s="4">
        <v>1181</v>
      </c>
      <c r="J1381" t="s">
        <v>12163</v>
      </c>
      <c r="K1381" t="s">
        <v>12164</v>
      </c>
      <c r="L1381" t="s">
        <v>12165</v>
      </c>
      <c r="M1381" t="s">
        <v>12166</v>
      </c>
      <c r="N1381" t="s">
        <v>12167</v>
      </c>
      <c r="O1381" t="s">
        <v>12168</v>
      </c>
      <c r="P1381" t="s">
        <v>12169</v>
      </c>
      <c r="Q1381" t="s">
        <v>12170</v>
      </c>
    </row>
    <row r="1382" spans="1:17">
      <c r="A1382" t="s">
        <v>12171</v>
      </c>
      <c r="B1382" t="s">
        <v>12172</v>
      </c>
      <c r="C1382" t="s">
        <v>10094</v>
      </c>
      <c r="E1382" s="2">
        <v>1799</v>
      </c>
      <c r="F1382" s="2">
        <v>1950</v>
      </c>
      <c r="G1382" s="1">
        <v>0.08</v>
      </c>
      <c r="H1382">
        <v>3.9</v>
      </c>
      <c r="I1382" s="4">
        <v>1888</v>
      </c>
      <c r="J1382" t="s">
        <v>12173</v>
      </c>
      <c r="K1382" t="s">
        <v>12174</v>
      </c>
      <c r="L1382" t="s">
        <v>12175</v>
      </c>
      <c r="M1382" t="s">
        <v>12176</v>
      </c>
      <c r="N1382" t="s">
        <v>12177</v>
      </c>
      <c r="O1382" t="s">
        <v>12178</v>
      </c>
      <c r="P1382" t="s">
        <v>12179</v>
      </c>
      <c r="Q1382" t="s">
        <v>12180</v>
      </c>
    </row>
    <row r="1383" spans="1:17">
      <c r="A1383" t="s">
        <v>12181</v>
      </c>
      <c r="B1383" t="s">
        <v>12182</v>
      </c>
      <c r="C1383" t="s">
        <v>8710</v>
      </c>
      <c r="E1383" s="2">
        <v>6120</v>
      </c>
      <c r="F1383" s="2">
        <v>8478</v>
      </c>
      <c r="G1383" s="1">
        <v>0.28000000000000003</v>
      </c>
      <c r="H1383">
        <v>4.5999999999999996</v>
      </c>
      <c r="I1383" s="4">
        <v>6550</v>
      </c>
      <c r="J1383" t="s">
        <v>12183</v>
      </c>
      <c r="K1383" t="s">
        <v>12184</v>
      </c>
      <c r="L1383" t="s">
        <v>12185</v>
      </c>
      <c r="M1383" t="s">
        <v>12186</v>
      </c>
      <c r="N1383" t="s">
        <v>12187</v>
      </c>
      <c r="O1383" t="s">
        <v>12188</v>
      </c>
      <c r="P1383" t="s">
        <v>12189</v>
      </c>
      <c r="Q1383" t="s">
        <v>12190</v>
      </c>
    </row>
    <row r="1384" spans="1:17">
      <c r="A1384" t="s">
        <v>12191</v>
      </c>
      <c r="B1384" t="s">
        <v>12192</v>
      </c>
      <c r="C1384" t="s">
        <v>8710</v>
      </c>
      <c r="E1384" s="2">
        <v>1799</v>
      </c>
      <c r="F1384" s="2">
        <v>3299</v>
      </c>
      <c r="G1384" s="1">
        <v>0.45</v>
      </c>
      <c r="H1384">
        <v>3.8</v>
      </c>
      <c r="I1384" s="4">
        <v>1846</v>
      </c>
      <c r="J1384" t="s">
        <v>12193</v>
      </c>
      <c r="K1384" t="s">
        <v>12194</v>
      </c>
      <c r="L1384" t="s">
        <v>12195</v>
      </c>
      <c r="M1384" t="s">
        <v>12196</v>
      </c>
      <c r="N1384" t="s">
        <v>12197</v>
      </c>
      <c r="O1384" t="s">
        <v>12198</v>
      </c>
      <c r="P1384" t="s">
        <v>12199</v>
      </c>
      <c r="Q1384" t="s">
        <v>12200</v>
      </c>
    </row>
    <row r="1385" spans="1:17">
      <c r="A1385" t="s">
        <v>12201</v>
      </c>
      <c r="B1385" t="s">
        <v>12202</v>
      </c>
      <c r="C1385" t="s">
        <v>8710</v>
      </c>
      <c r="E1385" s="2">
        <v>2199</v>
      </c>
      <c r="F1385" s="2">
        <v>3895</v>
      </c>
      <c r="G1385" s="1">
        <v>0.44</v>
      </c>
      <c r="H1385">
        <v>3.9</v>
      </c>
      <c r="I1385" s="4">
        <v>1085</v>
      </c>
      <c r="J1385" t="s">
        <v>12203</v>
      </c>
      <c r="K1385" t="s">
        <v>12204</v>
      </c>
      <c r="L1385" t="s">
        <v>12205</v>
      </c>
      <c r="M1385" t="s">
        <v>12206</v>
      </c>
      <c r="N1385" t="s">
        <v>12207</v>
      </c>
      <c r="O1385" t="s">
        <v>12208</v>
      </c>
      <c r="P1385" t="s">
        <v>12209</v>
      </c>
      <c r="Q1385" t="s">
        <v>12210</v>
      </c>
    </row>
    <row r="1386" spans="1:17">
      <c r="A1386" t="s">
        <v>12211</v>
      </c>
      <c r="B1386" t="s">
        <v>12212</v>
      </c>
      <c r="C1386" t="s">
        <v>9695</v>
      </c>
      <c r="E1386" s="2">
        <v>3685</v>
      </c>
      <c r="F1386" s="2">
        <v>5495</v>
      </c>
      <c r="G1386" s="1">
        <v>0.33</v>
      </c>
      <c r="H1386">
        <v>4.0999999999999996</v>
      </c>
      <c r="I1386" s="4">
        <v>290</v>
      </c>
      <c r="J1386" t="s">
        <v>12213</v>
      </c>
      <c r="K1386" t="s">
        <v>12214</v>
      </c>
      <c r="L1386" t="s">
        <v>12215</v>
      </c>
      <c r="M1386" t="s">
        <v>12216</v>
      </c>
      <c r="N1386" t="s">
        <v>12217</v>
      </c>
      <c r="O1386" t="s">
        <v>12218</v>
      </c>
      <c r="P1386" t="s">
        <v>12219</v>
      </c>
      <c r="Q1386" t="s">
        <v>12220</v>
      </c>
    </row>
    <row r="1387" spans="1:17">
      <c r="A1387" t="s">
        <v>12221</v>
      </c>
      <c r="B1387" t="s">
        <v>12222</v>
      </c>
      <c r="C1387" t="s">
        <v>8938</v>
      </c>
      <c r="E1387">
        <v>649</v>
      </c>
      <c r="F1387">
        <v>999</v>
      </c>
      <c r="G1387" s="1">
        <v>0.35</v>
      </c>
      <c r="H1387">
        <v>3.6</v>
      </c>
      <c r="I1387" s="4">
        <v>4</v>
      </c>
      <c r="J1387" t="s">
        <v>12223</v>
      </c>
      <c r="K1387" t="s">
        <v>12224</v>
      </c>
      <c r="L1387" t="s">
        <v>12225</v>
      </c>
      <c r="M1387" t="s">
        <v>12226</v>
      </c>
      <c r="N1387" t="s">
        <v>12227</v>
      </c>
      <c r="O1387" t="s">
        <v>12228</v>
      </c>
      <c r="P1387" t="s">
        <v>12229</v>
      </c>
      <c r="Q1387" t="s">
        <v>12230</v>
      </c>
    </row>
    <row r="1388" spans="1:17">
      <c r="A1388" t="s">
        <v>12231</v>
      </c>
      <c r="B1388" t="s">
        <v>12232</v>
      </c>
      <c r="C1388" t="s">
        <v>10420</v>
      </c>
      <c r="E1388" s="2">
        <v>8599</v>
      </c>
      <c r="F1388" s="2">
        <v>8995</v>
      </c>
      <c r="G1388" s="1">
        <v>0.04</v>
      </c>
      <c r="H1388">
        <v>4.4000000000000004</v>
      </c>
      <c r="I1388" s="4">
        <v>9734</v>
      </c>
      <c r="J1388" t="s">
        <v>12233</v>
      </c>
      <c r="K1388" t="s">
        <v>12234</v>
      </c>
      <c r="L1388" t="s">
        <v>12235</v>
      </c>
      <c r="M1388" t="s">
        <v>12236</v>
      </c>
      <c r="N1388" t="s">
        <v>12237</v>
      </c>
      <c r="O1388" t="s">
        <v>12238</v>
      </c>
      <c r="P1388" t="s">
        <v>12239</v>
      </c>
      <c r="Q1388" t="s">
        <v>12240</v>
      </c>
    </row>
    <row r="1389" spans="1:17">
      <c r="A1389" t="s">
        <v>12241</v>
      </c>
      <c r="B1389" t="s">
        <v>12242</v>
      </c>
      <c r="C1389" t="s">
        <v>8699</v>
      </c>
      <c r="E1389" s="2">
        <v>1110</v>
      </c>
      <c r="F1389" s="2">
        <v>1599</v>
      </c>
      <c r="G1389" s="1">
        <v>0.31</v>
      </c>
      <c r="H1389">
        <v>4.3</v>
      </c>
      <c r="I1389" s="4">
        <v>4022</v>
      </c>
      <c r="J1389" t="s">
        <v>12243</v>
      </c>
      <c r="K1389" t="s">
        <v>12244</v>
      </c>
      <c r="L1389" t="s">
        <v>12245</v>
      </c>
      <c r="M1389" t="s">
        <v>12246</v>
      </c>
      <c r="N1389" t="s">
        <v>12247</v>
      </c>
      <c r="O1389" t="s">
        <v>12248</v>
      </c>
      <c r="P1389" t="s">
        <v>12249</v>
      </c>
      <c r="Q1389" t="s">
        <v>12250</v>
      </c>
    </row>
    <row r="1390" spans="1:17">
      <c r="A1390" t="s">
        <v>12251</v>
      </c>
      <c r="B1390" t="s">
        <v>12252</v>
      </c>
      <c r="C1390" t="s">
        <v>8721</v>
      </c>
      <c r="E1390" s="2">
        <v>1499</v>
      </c>
      <c r="F1390" s="2">
        <v>3500</v>
      </c>
      <c r="G1390" s="1">
        <v>0.56999999999999995</v>
      </c>
      <c r="H1390">
        <v>4.7</v>
      </c>
      <c r="I1390" s="4">
        <v>2591</v>
      </c>
      <c r="J1390" t="s">
        <v>12253</v>
      </c>
      <c r="K1390" t="s">
        <v>12254</v>
      </c>
      <c r="L1390" t="s">
        <v>12255</v>
      </c>
      <c r="M1390" t="s">
        <v>12256</v>
      </c>
      <c r="N1390" t="s">
        <v>12257</v>
      </c>
      <c r="O1390" t="s">
        <v>12258</v>
      </c>
      <c r="P1390" t="s">
        <v>12259</v>
      </c>
      <c r="Q1390" t="s">
        <v>12260</v>
      </c>
    </row>
    <row r="1391" spans="1:17">
      <c r="A1391" t="s">
        <v>12261</v>
      </c>
      <c r="B1391" t="s">
        <v>12262</v>
      </c>
      <c r="C1391" t="s">
        <v>8585</v>
      </c>
      <c r="E1391">
        <v>759</v>
      </c>
      <c r="F1391" s="2">
        <v>1999</v>
      </c>
      <c r="G1391" s="1">
        <v>0.62</v>
      </c>
      <c r="H1391">
        <v>4.3</v>
      </c>
      <c r="I1391" s="4">
        <v>532</v>
      </c>
      <c r="J1391" t="s">
        <v>12263</v>
      </c>
      <c r="K1391" t="s">
        <v>12264</v>
      </c>
      <c r="L1391" t="s">
        <v>12265</v>
      </c>
      <c r="M1391" t="s">
        <v>12266</v>
      </c>
      <c r="N1391" t="s">
        <v>12267</v>
      </c>
      <c r="O1391" t="s">
        <v>12268</v>
      </c>
      <c r="P1391" t="s">
        <v>12269</v>
      </c>
      <c r="Q1391" t="s">
        <v>12270</v>
      </c>
    </row>
    <row r="1392" spans="1:17">
      <c r="A1392" t="s">
        <v>12271</v>
      </c>
      <c r="B1392" t="s">
        <v>12272</v>
      </c>
      <c r="C1392" t="s">
        <v>8969</v>
      </c>
      <c r="E1392" s="2">
        <v>2669</v>
      </c>
      <c r="F1392" s="2">
        <v>3199</v>
      </c>
      <c r="G1392" s="1">
        <v>0.17</v>
      </c>
      <c r="H1392">
        <v>3.9</v>
      </c>
      <c r="I1392" s="4">
        <v>260</v>
      </c>
      <c r="J1392" t="s">
        <v>12273</v>
      </c>
      <c r="K1392" t="s">
        <v>12274</v>
      </c>
      <c r="L1392" t="s">
        <v>12275</v>
      </c>
      <c r="M1392" t="s">
        <v>12276</v>
      </c>
      <c r="N1392" t="s">
        <v>12277</v>
      </c>
      <c r="O1392" t="s">
        <v>12278</v>
      </c>
      <c r="P1392" t="s">
        <v>12279</v>
      </c>
      <c r="Q1392" t="s">
        <v>12280</v>
      </c>
    </row>
    <row r="1393" spans="1:17">
      <c r="A1393" t="s">
        <v>12281</v>
      </c>
      <c r="B1393" t="s">
        <v>12282</v>
      </c>
      <c r="C1393" t="s">
        <v>9061</v>
      </c>
      <c r="E1393">
        <v>929</v>
      </c>
      <c r="F1393" s="2">
        <v>1300</v>
      </c>
      <c r="G1393" s="1">
        <v>0.28999999999999998</v>
      </c>
      <c r="H1393">
        <v>3.9</v>
      </c>
      <c r="I1393" s="4">
        <v>1672</v>
      </c>
      <c r="J1393" t="s">
        <v>12283</v>
      </c>
      <c r="K1393" t="s">
        <v>12284</v>
      </c>
      <c r="L1393" t="s">
        <v>12285</v>
      </c>
      <c r="M1393" t="s">
        <v>12286</v>
      </c>
      <c r="N1393" t="s">
        <v>12287</v>
      </c>
      <c r="O1393" t="s">
        <v>12288</v>
      </c>
      <c r="P1393" t="s">
        <v>12289</v>
      </c>
      <c r="Q1393" t="s">
        <v>12290</v>
      </c>
    </row>
    <row r="1394" spans="1:17">
      <c r="A1394" t="s">
        <v>12291</v>
      </c>
      <c r="B1394" t="s">
        <v>12292</v>
      </c>
      <c r="C1394" t="s">
        <v>8886</v>
      </c>
      <c r="E1394">
        <v>199</v>
      </c>
      <c r="F1394">
        <v>399</v>
      </c>
      <c r="G1394" s="1">
        <v>0.5</v>
      </c>
      <c r="H1394">
        <v>3.7</v>
      </c>
      <c r="I1394" s="4">
        <v>7945</v>
      </c>
      <c r="J1394" t="s">
        <v>12293</v>
      </c>
      <c r="K1394" t="s">
        <v>12294</v>
      </c>
      <c r="L1394" t="s">
        <v>12295</v>
      </c>
      <c r="M1394" t="s">
        <v>12296</v>
      </c>
      <c r="N1394" t="s">
        <v>12297</v>
      </c>
      <c r="O1394" t="s">
        <v>12298</v>
      </c>
      <c r="P1394" t="s">
        <v>12299</v>
      </c>
      <c r="Q1394" t="s">
        <v>12300</v>
      </c>
    </row>
    <row r="1395" spans="1:17">
      <c r="A1395" t="s">
        <v>12301</v>
      </c>
      <c r="B1395" t="s">
        <v>12302</v>
      </c>
      <c r="C1395" t="s">
        <v>8574</v>
      </c>
      <c r="E1395">
        <v>279</v>
      </c>
      <c r="F1395">
        <v>599</v>
      </c>
      <c r="G1395" s="1">
        <v>0.53</v>
      </c>
      <c r="H1395">
        <v>3.5</v>
      </c>
      <c r="I1395" s="4">
        <v>1367</v>
      </c>
      <c r="J1395" t="s">
        <v>12303</v>
      </c>
      <c r="K1395" t="s">
        <v>12304</v>
      </c>
      <c r="L1395" t="s">
        <v>12305</v>
      </c>
      <c r="M1395" t="s">
        <v>12306</v>
      </c>
      <c r="N1395" t="s">
        <v>12307</v>
      </c>
      <c r="O1395" t="s">
        <v>12308</v>
      </c>
      <c r="P1395" t="s">
        <v>12309</v>
      </c>
      <c r="Q1395" t="s">
        <v>12310</v>
      </c>
    </row>
    <row r="1396" spans="1:17">
      <c r="A1396" t="s">
        <v>12311</v>
      </c>
      <c r="B1396" t="s">
        <v>12312</v>
      </c>
      <c r="C1396" t="s">
        <v>8688</v>
      </c>
      <c r="E1396">
        <v>549</v>
      </c>
      <c r="F1396">
        <v>999</v>
      </c>
      <c r="G1396" s="1">
        <v>0.45</v>
      </c>
      <c r="H1396">
        <v>4</v>
      </c>
      <c r="I1396" s="4">
        <v>1313</v>
      </c>
      <c r="J1396" t="s">
        <v>12313</v>
      </c>
      <c r="K1396" t="s">
        <v>12314</v>
      </c>
      <c r="L1396" t="s">
        <v>12315</v>
      </c>
      <c r="M1396" t="s">
        <v>12316</v>
      </c>
      <c r="N1396" t="s">
        <v>12317</v>
      </c>
      <c r="O1396" t="s">
        <v>12318</v>
      </c>
      <c r="P1396" t="s">
        <v>12319</v>
      </c>
      <c r="Q1396" t="s">
        <v>12320</v>
      </c>
    </row>
    <row r="1397" spans="1:17">
      <c r="A1397" t="s">
        <v>12321</v>
      </c>
      <c r="B1397" t="s">
        <v>12322</v>
      </c>
      <c r="C1397" t="s">
        <v>10327</v>
      </c>
      <c r="E1397">
        <v>85</v>
      </c>
      <c r="F1397">
        <v>199</v>
      </c>
      <c r="G1397" s="1">
        <v>0.56999999999999995</v>
      </c>
      <c r="H1397">
        <v>4.0999999999999996</v>
      </c>
      <c r="I1397" s="4">
        <v>212</v>
      </c>
      <c r="J1397" t="s">
        <v>12323</v>
      </c>
      <c r="K1397" t="s">
        <v>12324</v>
      </c>
      <c r="L1397" t="s">
        <v>12325</v>
      </c>
      <c r="M1397" t="s">
        <v>12326</v>
      </c>
      <c r="N1397" t="s">
        <v>12327</v>
      </c>
      <c r="O1397" t="s">
        <v>12328</v>
      </c>
      <c r="P1397" t="s">
        <v>12329</v>
      </c>
      <c r="Q1397" t="s">
        <v>12330</v>
      </c>
    </row>
    <row r="1398" spans="1:17">
      <c r="A1398" t="s">
        <v>12331</v>
      </c>
      <c r="B1398" t="s">
        <v>12332</v>
      </c>
      <c r="C1398" t="s">
        <v>8938</v>
      </c>
      <c r="E1398">
        <v>499</v>
      </c>
      <c r="F1398" s="2">
        <v>1299</v>
      </c>
      <c r="G1398" s="1">
        <v>0.62</v>
      </c>
      <c r="H1398">
        <v>3.9</v>
      </c>
      <c r="I1398" s="4">
        <v>65</v>
      </c>
      <c r="J1398" t="s">
        <v>12333</v>
      </c>
      <c r="K1398" t="s">
        <v>12334</v>
      </c>
      <c r="L1398" t="s">
        <v>12335</v>
      </c>
      <c r="M1398" t="s">
        <v>12336</v>
      </c>
      <c r="N1398" t="s">
        <v>12337</v>
      </c>
      <c r="O1398" t="s">
        <v>12338</v>
      </c>
      <c r="P1398" t="s">
        <v>12339</v>
      </c>
      <c r="Q1398" t="s">
        <v>12340</v>
      </c>
    </row>
    <row r="1399" spans="1:17">
      <c r="A1399" t="s">
        <v>12341</v>
      </c>
      <c r="B1399" t="s">
        <v>12342</v>
      </c>
      <c r="C1399" t="s">
        <v>8938</v>
      </c>
      <c r="E1399" s="2">
        <v>5865</v>
      </c>
      <c r="F1399" s="2">
        <v>7776</v>
      </c>
      <c r="G1399" s="1">
        <v>0.25</v>
      </c>
      <c r="H1399">
        <v>4.4000000000000004</v>
      </c>
      <c r="I1399" s="4">
        <v>2737</v>
      </c>
      <c r="J1399" t="s">
        <v>12343</v>
      </c>
      <c r="K1399" t="s">
        <v>12344</v>
      </c>
      <c r="L1399" t="s">
        <v>12345</v>
      </c>
      <c r="M1399" t="s">
        <v>12346</v>
      </c>
      <c r="N1399" t="s">
        <v>12347</v>
      </c>
      <c r="O1399" t="s">
        <v>12348</v>
      </c>
      <c r="P1399" t="s">
        <v>12349</v>
      </c>
      <c r="Q1399" t="s">
        <v>12350</v>
      </c>
    </row>
    <row r="1400" spans="1:17">
      <c r="A1400" t="s">
        <v>12351</v>
      </c>
      <c r="B1400" t="s">
        <v>12352</v>
      </c>
      <c r="C1400" t="s">
        <v>8541</v>
      </c>
      <c r="E1400" s="2">
        <v>1260</v>
      </c>
      <c r="F1400" s="2">
        <v>2299</v>
      </c>
      <c r="G1400" s="1">
        <v>0.45</v>
      </c>
      <c r="H1400">
        <v>4.3</v>
      </c>
      <c r="I1400" s="4">
        <v>55</v>
      </c>
      <c r="J1400" t="s">
        <v>12353</v>
      </c>
      <c r="K1400" t="s">
        <v>12354</v>
      </c>
      <c r="L1400" t="s">
        <v>12355</v>
      </c>
      <c r="M1400" t="s">
        <v>12356</v>
      </c>
      <c r="N1400" t="s">
        <v>12357</v>
      </c>
      <c r="O1400" t="s">
        <v>12358</v>
      </c>
      <c r="P1400" t="s">
        <v>12359</v>
      </c>
      <c r="Q1400" t="s">
        <v>12360</v>
      </c>
    </row>
    <row r="1401" spans="1:17">
      <c r="A1401" t="s">
        <v>12361</v>
      </c>
      <c r="B1401" t="s">
        <v>12362</v>
      </c>
      <c r="C1401" t="s">
        <v>12363</v>
      </c>
      <c r="E1401" s="2">
        <v>1099</v>
      </c>
      <c r="F1401" s="2">
        <v>1500</v>
      </c>
      <c r="G1401" s="1">
        <v>0.27</v>
      </c>
      <c r="H1401">
        <v>4.5</v>
      </c>
      <c r="I1401" s="4">
        <v>1065</v>
      </c>
      <c r="J1401" t="s">
        <v>12364</v>
      </c>
      <c r="K1401" t="s">
        <v>12365</v>
      </c>
      <c r="L1401" t="s">
        <v>12366</v>
      </c>
      <c r="M1401" t="s">
        <v>12367</v>
      </c>
      <c r="N1401" t="s">
        <v>12368</v>
      </c>
      <c r="O1401" t="s">
        <v>12369</v>
      </c>
      <c r="P1401" t="s">
        <v>12370</v>
      </c>
      <c r="Q1401" t="s">
        <v>12371</v>
      </c>
    </row>
    <row r="1402" spans="1:17">
      <c r="A1402" t="s">
        <v>12372</v>
      </c>
      <c r="B1402" t="s">
        <v>12373</v>
      </c>
      <c r="C1402" t="s">
        <v>9061</v>
      </c>
      <c r="E1402" s="2">
        <v>1928</v>
      </c>
      <c r="F1402" s="2">
        <v>2590</v>
      </c>
      <c r="G1402" s="1">
        <v>0.26</v>
      </c>
      <c r="H1402">
        <v>4</v>
      </c>
      <c r="I1402" s="4">
        <v>2377</v>
      </c>
      <c r="J1402" t="s">
        <v>12374</v>
      </c>
      <c r="K1402" t="s">
        <v>12375</v>
      </c>
      <c r="L1402" t="s">
        <v>12376</v>
      </c>
      <c r="M1402" t="s">
        <v>12377</v>
      </c>
      <c r="N1402" t="s">
        <v>12378</v>
      </c>
      <c r="O1402" t="s">
        <v>12379</v>
      </c>
      <c r="P1402" t="s">
        <v>12380</v>
      </c>
      <c r="Q1402" t="s">
        <v>12381</v>
      </c>
    </row>
    <row r="1403" spans="1:17">
      <c r="A1403" t="s">
        <v>12382</v>
      </c>
      <c r="B1403" t="s">
        <v>12383</v>
      </c>
      <c r="C1403" t="s">
        <v>8773</v>
      </c>
      <c r="E1403" s="2">
        <v>3249</v>
      </c>
      <c r="F1403" s="2">
        <v>6299</v>
      </c>
      <c r="G1403" s="1">
        <v>0.48</v>
      </c>
      <c r="H1403">
        <v>3.9</v>
      </c>
      <c r="I1403" s="4">
        <v>2569</v>
      </c>
      <c r="J1403" t="s">
        <v>12384</v>
      </c>
      <c r="K1403" t="s">
        <v>12385</v>
      </c>
      <c r="L1403" t="s">
        <v>12386</v>
      </c>
      <c r="M1403" t="s">
        <v>12387</v>
      </c>
      <c r="N1403" t="s">
        <v>12388</v>
      </c>
      <c r="O1403" t="s">
        <v>12389</v>
      </c>
      <c r="P1403" t="s">
        <v>12390</v>
      </c>
      <c r="Q1403" t="s">
        <v>12391</v>
      </c>
    </row>
    <row r="1404" spans="1:17">
      <c r="A1404" t="s">
        <v>12392</v>
      </c>
      <c r="B1404" t="s">
        <v>12393</v>
      </c>
      <c r="C1404" t="s">
        <v>9061</v>
      </c>
      <c r="E1404" s="2">
        <v>1199</v>
      </c>
      <c r="F1404" s="2">
        <v>1795</v>
      </c>
      <c r="G1404" s="1">
        <v>0.33</v>
      </c>
      <c r="H1404">
        <v>4.2</v>
      </c>
      <c r="I1404" s="4">
        <v>5967</v>
      </c>
      <c r="J1404" t="s">
        <v>12394</v>
      </c>
      <c r="K1404" t="s">
        <v>12395</v>
      </c>
      <c r="L1404" t="s">
        <v>12396</v>
      </c>
      <c r="M1404" t="s">
        <v>12397</v>
      </c>
      <c r="N1404" t="s">
        <v>12398</v>
      </c>
      <c r="O1404" t="s">
        <v>12399</v>
      </c>
      <c r="P1404" t="s">
        <v>12400</v>
      </c>
      <c r="Q1404" t="s">
        <v>12401</v>
      </c>
    </row>
    <row r="1405" spans="1:17">
      <c r="A1405" t="s">
        <v>12402</v>
      </c>
      <c r="B1405" t="s">
        <v>12403</v>
      </c>
      <c r="C1405" t="s">
        <v>8541</v>
      </c>
      <c r="E1405" s="2">
        <v>1456</v>
      </c>
      <c r="F1405" s="2">
        <v>3190</v>
      </c>
      <c r="G1405" s="1">
        <v>0.54</v>
      </c>
      <c r="H1405">
        <v>4.0999999999999996</v>
      </c>
      <c r="I1405" s="4">
        <v>1776</v>
      </c>
      <c r="J1405" t="s">
        <v>12404</v>
      </c>
      <c r="K1405" t="s">
        <v>12405</v>
      </c>
      <c r="L1405" t="s">
        <v>12406</v>
      </c>
      <c r="M1405" t="s">
        <v>12407</v>
      </c>
      <c r="N1405" t="s">
        <v>12408</v>
      </c>
      <c r="O1405" t="s">
        <v>12409</v>
      </c>
      <c r="P1405" t="s">
        <v>12410</v>
      </c>
      <c r="Q1405" t="s">
        <v>12411</v>
      </c>
    </row>
    <row r="1406" spans="1:17">
      <c r="A1406" t="s">
        <v>12412</v>
      </c>
      <c r="B1406" t="s">
        <v>12413</v>
      </c>
      <c r="C1406" t="s">
        <v>8938</v>
      </c>
      <c r="E1406" s="2">
        <v>3349</v>
      </c>
      <c r="F1406" s="2">
        <v>4799</v>
      </c>
      <c r="G1406" s="1">
        <v>0.3</v>
      </c>
      <c r="H1406">
        <v>3.7</v>
      </c>
      <c r="I1406" s="4">
        <v>4200</v>
      </c>
      <c r="J1406" t="s">
        <v>12414</v>
      </c>
      <c r="K1406" t="s">
        <v>12415</v>
      </c>
      <c r="L1406" t="s">
        <v>12416</v>
      </c>
      <c r="M1406" t="s">
        <v>12417</v>
      </c>
      <c r="N1406" t="s">
        <v>12418</v>
      </c>
      <c r="O1406" t="s">
        <v>12419</v>
      </c>
      <c r="P1406" t="s">
        <v>12420</v>
      </c>
      <c r="Q1406" t="s">
        <v>12421</v>
      </c>
    </row>
    <row r="1407" spans="1:17">
      <c r="A1407" t="s">
        <v>12422</v>
      </c>
      <c r="B1407" t="s">
        <v>12423</v>
      </c>
      <c r="C1407" t="s">
        <v>9386</v>
      </c>
      <c r="E1407" s="2">
        <v>4899</v>
      </c>
      <c r="F1407" s="2">
        <v>8999</v>
      </c>
      <c r="G1407" s="1">
        <v>0.46</v>
      </c>
      <c r="H1407">
        <v>4.0999999999999996</v>
      </c>
      <c r="I1407" s="4">
        <v>297</v>
      </c>
      <c r="J1407" t="s">
        <v>12424</v>
      </c>
      <c r="K1407" t="s">
        <v>12425</v>
      </c>
      <c r="L1407" t="s">
        <v>12426</v>
      </c>
      <c r="M1407" t="s">
        <v>12427</v>
      </c>
      <c r="N1407" t="s">
        <v>12428</v>
      </c>
      <c r="O1407" t="s">
        <v>12429</v>
      </c>
      <c r="P1407" t="s">
        <v>12430</v>
      </c>
      <c r="Q1407" t="s">
        <v>12431</v>
      </c>
    </row>
    <row r="1408" spans="1:17">
      <c r="A1408" t="s">
        <v>12432</v>
      </c>
      <c r="B1408" t="s">
        <v>12433</v>
      </c>
      <c r="C1408" t="s">
        <v>8762</v>
      </c>
      <c r="E1408" s="2">
        <v>1199</v>
      </c>
      <c r="F1408" s="2">
        <v>1899</v>
      </c>
      <c r="G1408" s="1">
        <v>0.37</v>
      </c>
      <c r="H1408">
        <v>4.2</v>
      </c>
      <c r="I1408" s="4">
        <v>3858</v>
      </c>
      <c r="J1408" t="s">
        <v>12434</v>
      </c>
      <c r="K1408" t="s">
        <v>12435</v>
      </c>
      <c r="L1408" t="s">
        <v>12436</v>
      </c>
      <c r="M1408" t="s">
        <v>12437</v>
      </c>
      <c r="N1408" t="s">
        <v>12438</v>
      </c>
      <c r="O1408" t="s">
        <v>12439</v>
      </c>
      <c r="P1408" t="s">
        <v>12440</v>
      </c>
      <c r="Q1408" t="s">
        <v>12441</v>
      </c>
    </row>
    <row r="1409" spans="1:17">
      <c r="A1409" t="s">
        <v>12442</v>
      </c>
      <c r="B1409" t="s">
        <v>12443</v>
      </c>
      <c r="C1409" t="s">
        <v>11105</v>
      </c>
      <c r="E1409" s="2">
        <v>3290</v>
      </c>
      <c r="F1409" s="2">
        <v>5799</v>
      </c>
      <c r="G1409" s="1">
        <v>0.43</v>
      </c>
      <c r="H1409">
        <v>4.3</v>
      </c>
      <c r="I1409" s="4">
        <v>168</v>
      </c>
      <c r="J1409" t="s">
        <v>12444</v>
      </c>
      <c r="K1409" t="s">
        <v>12445</v>
      </c>
      <c r="L1409" t="s">
        <v>12446</v>
      </c>
      <c r="M1409" t="s">
        <v>12447</v>
      </c>
      <c r="N1409" t="s">
        <v>12448</v>
      </c>
      <c r="O1409" t="s">
        <v>12449</v>
      </c>
      <c r="P1409" t="s">
        <v>12450</v>
      </c>
      <c r="Q1409" t="s">
        <v>12451</v>
      </c>
    </row>
    <row r="1410" spans="1:17">
      <c r="A1410" t="s">
        <v>12452</v>
      </c>
      <c r="B1410" t="s">
        <v>12453</v>
      </c>
      <c r="C1410" t="s">
        <v>8574</v>
      </c>
      <c r="E1410">
        <v>179</v>
      </c>
      <c r="F1410">
        <v>799</v>
      </c>
      <c r="G1410" s="1">
        <v>0.78</v>
      </c>
      <c r="H1410">
        <v>3.6</v>
      </c>
      <c r="I1410" s="4">
        <v>101</v>
      </c>
      <c r="J1410" t="s">
        <v>12454</v>
      </c>
      <c r="K1410" t="s">
        <v>12455</v>
      </c>
      <c r="L1410" t="s">
        <v>12456</v>
      </c>
      <c r="M1410" t="s">
        <v>12457</v>
      </c>
      <c r="N1410" t="s">
        <v>12458</v>
      </c>
      <c r="O1410" t="s">
        <v>12459</v>
      </c>
      <c r="P1410" t="s">
        <v>12460</v>
      </c>
      <c r="Q1410" t="s">
        <v>12461</v>
      </c>
    </row>
    <row r="1411" spans="1:17">
      <c r="A1411" t="s">
        <v>12462</v>
      </c>
      <c r="B1411" t="s">
        <v>12463</v>
      </c>
      <c r="C1411" t="s">
        <v>12122</v>
      </c>
      <c r="E1411">
        <v>149</v>
      </c>
      <c r="F1411">
        <v>300</v>
      </c>
      <c r="G1411" s="1">
        <v>0.5</v>
      </c>
      <c r="H1411">
        <v>4.0999999999999996</v>
      </c>
      <c r="I1411" s="4">
        <v>4074</v>
      </c>
      <c r="J1411" t="s">
        <v>12464</v>
      </c>
      <c r="K1411" t="s">
        <v>12465</v>
      </c>
      <c r="L1411" t="s">
        <v>12466</v>
      </c>
      <c r="M1411" t="s">
        <v>12467</v>
      </c>
      <c r="N1411" t="s">
        <v>12468</v>
      </c>
      <c r="O1411" t="s">
        <v>12469</v>
      </c>
      <c r="P1411" t="s">
        <v>12470</v>
      </c>
      <c r="Q1411" t="s">
        <v>12471</v>
      </c>
    </row>
    <row r="1412" spans="1:17">
      <c r="A1412" t="s">
        <v>12472</v>
      </c>
      <c r="B1412" t="s">
        <v>12473</v>
      </c>
      <c r="C1412" t="s">
        <v>8710</v>
      </c>
      <c r="E1412" s="2">
        <v>5490</v>
      </c>
      <c r="F1412" s="2">
        <v>7200</v>
      </c>
      <c r="G1412" s="1">
        <v>0.24</v>
      </c>
      <c r="H1412">
        <v>4.5</v>
      </c>
      <c r="I1412" s="4">
        <v>1408</v>
      </c>
      <c r="J1412" t="s">
        <v>12474</v>
      </c>
      <c r="K1412" t="s">
        <v>12475</v>
      </c>
      <c r="L1412" t="s">
        <v>12476</v>
      </c>
      <c r="M1412" t="s">
        <v>12477</v>
      </c>
      <c r="N1412" t="s">
        <v>12478</v>
      </c>
      <c r="O1412" t="s">
        <v>12479</v>
      </c>
      <c r="P1412" t="s">
        <v>12480</v>
      </c>
      <c r="Q1412" t="s">
        <v>12481</v>
      </c>
    </row>
    <row r="1413" spans="1:17">
      <c r="A1413" t="s">
        <v>12482</v>
      </c>
      <c r="B1413" t="s">
        <v>12483</v>
      </c>
      <c r="C1413" t="s">
        <v>8585</v>
      </c>
      <c r="E1413">
        <v>379</v>
      </c>
      <c r="F1413">
        <v>389</v>
      </c>
      <c r="G1413" s="1">
        <v>0.03</v>
      </c>
      <c r="H1413">
        <v>4.2</v>
      </c>
      <c r="I1413" s="4">
        <v>3739</v>
      </c>
      <c r="J1413" t="s">
        <v>12484</v>
      </c>
      <c r="K1413" t="s">
        <v>12485</v>
      </c>
      <c r="L1413" t="s">
        <v>12486</v>
      </c>
      <c r="M1413" t="s">
        <v>12487</v>
      </c>
      <c r="N1413" t="s">
        <v>12488</v>
      </c>
      <c r="O1413" t="s">
        <v>12489</v>
      </c>
      <c r="P1413" t="s">
        <v>12490</v>
      </c>
      <c r="Q1413" t="s">
        <v>12491</v>
      </c>
    </row>
    <row r="1414" spans="1:17">
      <c r="A1414" t="s">
        <v>12492</v>
      </c>
      <c r="B1414" t="s">
        <v>12493</v>
      </c>
      <c r="C1414" t="s">
        <v>10094</v>
      </c>
      <c r="E1414" s="2">
        <v>8699</v>
      </c>
      <c r="F1414" s="2">
        <v>13049</v>
      </c>
      <c r="G1414" s="1">
        <v>0.33</v>
      </c>
      <c r="H1414">
        <v>4.3</v>
      </c>
      <c r="I1414" s="4">
        <v>5891</v>
      </c>
      <c r="J1414" t="s">
        <v>12494</v>
      </c>
      <c r="K1414" t="s">
        <v>12495</v>
      </c>
      <c r="L1414" t="s">
        <v>12496</v>
      </c>
      <c r="M1414" t="s">
        <v>12497</v>
      </c>
      <c r="N1414" t="s">
        <v>12498</v>
      </c>
      <c r="O1414" t="s">
        <v>12499</v>
      </c>
      <c r="P1414" t="s">
        <v>12500</v>
      </c>
      <c r="Q1414" t="s">
        <v>12501</v>
      </c>
    </row>
    <row r="1415" spans="1:17">
      <c r="A1415" t="s">
        <v>12502</v>
      </c>
      <c r="B1415" t="s">
        <v>12503</v>
      </c>
      <c r="C1415" t="s">
        <v>8710</v>
      </c>
      <c r="E1415" s="3">
        <v>3041.67</v>
      </c>
      <c r="F1415" s="2">
        <v>5999</v>
      </c>
      <c r="G1415" s="1">
        <v>0.49</v>
      </c>
      <c r="H1415">
        <v>4</v>
      </c>
      <c r="I1415" s="4">
        <v>777</v>
      </c>
      <c r="J1415" t="s">
        <v>12504</v>
      </c>
      <c r="K1415" t="s">
        <v>12505</v>
      </c>
      <c r="L1415" t="s">
        <v>12506</v>
      </c>
      <c r="M1415" t="s">
        <v>12507</v>
      </c>
      <c r="N1415" t="s">
        <v>12508</v>
      </c>
      <c r="O1415" t="s">
        <v>12509</v>
      </c>
      <c r="P1415" t="s">
        <v>12510</v>
      </c>
      <c r="Q1415" t="s">
        <v>12511</v>
      </c>
    </row>
    <row r="1416" spans="1:17">
      <c r="A1416" t="s">
        <v>12512</v>
      </c>
      <c r="B1416" t="s">
        <v>12513</v>
      </c>
      <c r="C1416" t="s">
        <v>8688</v>
      </c>
      <c r="E1416" s="2">
        <v>1745</v>
      </c>
      <c r="F1416" s="2">
        <v>2400</v>
      </c>
      <c r="G1416" s="1">
        <v>0.27</v>
      </c>
      <c r="H1416">
        <v>4.2</v>
      </c>
      <c r="I1416" s="4">
        <v>14160</v>
      </c>
      <c r="J1416" t="s">
        <v>12514</v>
      </c>
      <c r="K1416" t="s">
        <v>12515</v>
      </c>
      <c r="L1416" t="s">
        <v>12516</v>
      </c>
      <c r="M1416" t="s">
        <v>12517</v>
      </c>
      <c r="N1416" t="s">
        <v>12518</v>
      </c>
      <c r="O1416" t="s">
        <v>12519</v>
      </c>
      <c r="P1416" t="s">
        <v>12520</v>
      </c>
      <c r="Q1416" t="s">
        <v>12521</v>
      </c>
    </row>
    <row r="1417" spans="1:17">
      <c r="A1417" t="s">
        <v>12522</v>
      </c>
      <c r="B1417" t="s">
        <v>12523</v>
      </c>
      <c r="C1417" t="s">
        <v>8647</v>
      </c>
      <c r="E1417" s="2">
        <v>3180</v>
      </c>
      <c r="F1417" s="2">
        <v>5295</v>
      </c>
      <c r="G1417" s="1">
        <v>0.4</v>
      </c>
      <c r="H1417">
        <v>4.2</v>
      </c>
      <c r="I1417" s="4">
        <v>6919</v>
      </c>
      <c r="J1417" t="s">
        <v>12524</v>
      </c>
      <c r="K1417" t="s">
        <v>12525</v>
      </c>
      <c r="L1417" t="s">
        <v>12526</v>
      </c>
      <c r="M1417" t="s">
        <v>12527</v>
      </c>
      <c r="N1417" t="s">
        <v>12528</v>
      </c>
      <c r="O1417" t="s">
        <v>12529</v>
      </c>
      <c r="P1417" t="s">
        <v>12530</v>
      </c>
      <c r="Q1417" t="s">
        <v>12531</v>
      </c>
    </row>
    <row r="1418" spans="1:17">
      <c r="A1418" t="s">
        <v>12532</v>
      </c>
      <c r="B1418" t="s">
        <v>12533</v>
      </c>
      <c r="C1418" t="s">
        <v>10094</v>
      </c>
      <c r="E1418" s="2">
        <v>4999</v>
      </c>
      <c r="F1418" s="2">
        <v>24999</v>
      </c>
      <c r="G1418" s="1">
        <v>0.8</v>
      </c>
      <c r="H1418">
        <v>4.5</v>
      </c>
      <c r="I1418" s="4">
        <v>287</v>
      </c>
      <c r="J1418" t="s">
        <v>12534</v>
      </c>
      <c r="K1418" t="s">
        <v>12535</v>
      </c>
      <c r="L1418" t="s">
        <v>12536</v>
      </c>
      <c r="M1418" t="s">
        <v>12537</v>
      </c>
      <c r="N1418" t="s">
        <v>12538</v>
      </c>
      <c r="O1418" t="s">
        <v>12539</v>
      </c>
      <c r="P1418" t="s">
        <v>12540</v>
      </c>
      <c r="Q1418" t="s">
        <v>12541</v>
      </c>
    </row>
    <row r="1419" spans="1:17">
      <c r="A1419" t="s">
        <v>12542</v>
      </c>
      <c r="B1419" t="s">
        <v>12543</v>
      </c>
      <c r="C1419" t="s">
        <v>8886</v>
      </c>
      <c r="E1419">
        <v>390</v>
      </c>
      <c r="F1419">
        <v>799</v>
      </c>
      <c r="G1419" s="1">
        <v>0.51</v>
      </c>
      <c r="H1419">
        <v>3.8</v>
      </c>
      <c r="I1419" s="4">
        <v>287</v>
      </c>
      <c r="J1419" t="s">
        <v>12544</v>
      </c>
      <c r="K1419" t="s">
        <v>12545</v>
      </c>
      <c r="L1419" t="s">
        <v>12546</v>
      </c>
      <c r="M1419" t="s">
        <v>12547</v>
      </c>
      <c r="N1419" t="s">
        <v>12548</v>
      </c>
      <c r="O1419" t="s">
        <v>12549</v>
      </c>
      <c r="P1419" t="s">
        <v>12550</v>
      </c>
      <c r="Q1419" t="s">
        <v>12551</v>
      </c>
    </row>
    <row r="1420" spans="1:17">
      <c r="A1420" t="s">
        <v>12552</v>
      </c>
      <c r="B1420" t="s">
        <v>12553</v>
      </c>
      <c r="C1420" t="s">
        <v>12554</v>
      </c>
      <c r="E1420" s="2">
        <v>1999</v>
      </c>
      <c r="F1420" s="2">
        <v>2999</v>
      </c>
      <c r="G1420" s="1">
        <v>0.33</v>
      </c>
      <c r="H1420">
        <v>4.4000000000000004</v>
      </c>
      <c r="I1420" s="4">
        <v>388</v>
      </c>
      <c r="J1420" t="s">
        <v>12555</v>
      </c>
      <c r="K1420" t="s">
        <v>12556</v>
      </c>
      <c r="L1420" t="s">
        <v>12557</v>
      </c>
      <c r="M1420" t="s">
        <v>12558</v>
      </c>
      <c r="N1420" t="s">
        <v>12559</v>
      </c>
      <c r="O1420" t="s">
        <v>12560</v>
      </c>
      <c r="P1420" t="s">
        <v>12561</v>
      </c>
      <c r="Q1420" t="s">
        <v>12562</v>
      </c>
    </row>
    <row r="1421" spans="1:17">
      <c r="A1421" t="s">
        <v>12563</v>
      </c>
      <c r="B1421" t="s">
        <v>12564</v>
      </c>
      <c r="C1421" t="s">
        <v>9030</v>
      </c>
      <c r="E1421" s="2">
        <v>1624</v>
      </c>
      <c r="F1421" s="2">
        <v>2495</v>
      </c>
      <c r="G1421" s="1">
        <v>0.35</v>
      </c>
      <c r="H1421">
        <v>4.0999999999999996</v>
      </c>
      <c r="I1421" s="4">
        <v>827</v>
      </c>
      <c r="J1421" t="s">
        <v>12565</v>
      </c>
      <c r="K1421" t="s">
        <v>12566</v>
      </c>
      <c r="L1421" t="s">
        <v>12567</v>
      </c>
      <c r="M1421" t="s">
        <v>12568</v>
      </c>
      <c r="N1421" t="s">
        <v>12569</v>
      </c>
      <c r="O1421" t="s">
        <v>12570</v>
      </c>
      <c r="P1421" t="s">
        <v>12571</v>
      </c>
      <c r="Q1421" t="s">
        <v>12572</v>
      </c>
    </row>
    <row r="1422" spans="1:17">
      <c r="A1422" t="s">
        <v>12573</v>
      </c>
      <c r="B1422" t="s">
        <v>12574</v>
      </c>
      <c r="C1422" t="s">
        <v>12122</v>
      </c>
      <c r="E1422">
        <v>184</v>
      </c>
      <c r="F1422">
        <v>450</v>
      </c>
      <c r="G1422" s="1">
        <v>0.59</v>
      </c>
      <c r="H1422">
        <v>4.2</v>
      </c>
      <c r="I1422" s="4">
        <v>4971</v>
      </c>
      <c r="J1422" t="s">
        <v>12575</v>
      </c>
      <c r="K1422" t="s">
        <v>12576</v>
      </c>
      <c r="L1422" t="s">
        <v>12577</v>
      </c>
      <c r="M1422" t="s">
        <v>12578</v>
      </c>
      <c r="N1422" t="s">
        <v>12579</v>
      </c>
      <c r="O1422" t="s">
        <v>12580</v>
      </c>
      <c r="P1422" t="s">
        <v>12581</v>
      </c>
      <c r="Q1422" t="s">
        <v>12582</v>
      </c>
    </row>
    <row r="1423" spans="1:17">
      <c r="A1423" t="s">
        <v>12583</v>
      </c>
      <c r="B1423" t="s">
        <v>12584</v>
      </c>
      <c r="C1423" t="s">
        <v>8574</v>
      </c>
      <c r="E1423">
        <v>445</v>
      </c>
      <c r="F1423">
        <v>999</v>
      </c>
      <c r="G1423" s="1">
        <v>0.55000000000000004</v>
      </c>
      <c r="H1423">
        <v>4.3</v>
      </c>
      <c r="I1423" s="4">
        <v>229</v>
      </c>
      <c r="J1423" t="s">
        <v>12585</v>
      </c>
      <c r="K1423" t="s">
        <v>12586</v>
      </c>
      <c r="L1423" t="s">
        <v>12587</v>
      </c>
      <c r="M1423" t="s">
        <v>12588</v>
      </c>
      <c r="N1423" t="s">
        <v>12589</v>
      </c>
      <c r="O1423" t="s">
        <v>12590</v>
      </c>
      <c r="P1423" t="s">
        <v>12591</v>
      </c>
      <c r="Q1423" t="s">
        <v>12592</v>
      </c>
    </row>
    <row r="1424" spans="1:17">
      <c r="A1424" t="s">
        <v>12593</v>
      </c>
      <c r="B1424" t="s">
        <v>12594</v>
      </c>
      <c r="C1424" t="s">
        <v>12595</v>
      </c>
      <c r="E1424">
        <v>699</v>
      </c>
      <c r="F1424" s="2">
        <v>1690</v>
      </c>
      <c r="G1424" s="1">
        <v>0.59</v>
      </c>
      <c r="H1424">
        <v>4.0999999999999996</v>
      </c>
      <c r="I1424" s="4">
        <v>3524</v>
      </c>
      <c r="J1424" t="s">
        <v>12596</v>
      </c>
      <c r="K1424" t="s">
        <v>12597</v>
      </c>
      <c r="L1424" t="s">
        <v>12598</v>
      </c>
      <c r="M1424" t="s">
        <v>12599</v>
      </c>
      <c r="N1424" t="s">
        <v>12600</v>
      </c>
      <c r="O1424" t="s">
        <v>12601</v>
      </c>
      <c r="P1424" t="s">
        <v>12602</v>
      </c>
      <c r="Q1424" t="s">
        <v>12603</v>
      </c>
    </row>
    <row r="1425" spans="1:17">
      <c r="A1425" t="s">
        <v>12604</v>
      </c>
      <c r="B1425" t="s">
        <v>12605</v>
      </c>
      <c r="C1425" t="s">
        <v>8647</v>
      </c>
      <c r="E1425" s="2">
        <v>1601</v>
      </c>
      <c r="F1425" s="2">
        <v>3890</v>
      </c>
      <c r="G1425" s="1">
        <v>0.59</v>
      </c>
      <c r="H1425">
        <v>4.2</v>
      </c>
      <c r="I1425" s="4">
        <v>156</v>
      </c>
      <c r="J1425" t="s">
        <v>12606</v>
      </c>
      <c r="K1425" t="s">
        <v>12607</v>
      </c>
      <c r="L1425" t="s">
        <v>12608</v>
      </c>
      <c r="M1425" t="s">
        <v>12609</v>
      </c>
      <c r="N1425" t="s">
        <v>12610</v>
      </c>
      <c r="O1425" t="s">
        <v>12611</v>
      </c>
      <c r="P1425" t="s">
        <v>12612</v>
      </c>
      <c r="Q1425" t="s">
        <v>12613</v>
      </c>
    </row>
    <row r="1426" spans="1:17">
      <c r="A1426" t="s">
        <v>12614</v>
      </c>
      <c r="B1426" t="s">
        <v>12615</v>
      </c>
      <c r="C1426" t="s">
        <v>9633</v>
      </c>
      <c r="E1426">
        <v>231</v>
      </c>
      <c r="F1426">
        <v>260</v>
      </c>
      <c r="G1426" s="1">
        <v>0.11</v>
      </c>
      <c r="H1426">
        <v>4.0999999999999996</v>
      </c>
      <c r="I1426" s="4">
        <v>490</v>
      </c>
      <c r="J1426" t="s">
        <v>12616</v>
      </c>
      <c r="K1426" t="s">
        <v>12617</v>
      </c>
      <c r="L1426" t="s">
        <v>12618</v>
      </c>
      <c r="M1426" t="s">
        <v>12619</v>
      </c>
      <c r="N1426" t="s">
        <v>12620</v>
      </c>
      <c r="O1426" t="s">
        <v>13073</v>
      </c>
      <c r="P1426" t="s">
        <v>12621</v>
      </c>
      <c r="Q1426" t="s">
        <v>12622</v>
      </c>
    </row>
    <row r="1427" spans="1:17">
      <c r="A1427" t="s">
        <v>12623</v>
      </c>
      <c r="B1427" t="s">
        <v>12624</v>
      </c>
      <c r="C1427" t="s">
        <v>8574</v>
      </c>
      <c r="E1427">
        <v>369</v>
      </c>
      <c r="F1427">
        <v>599</v>
      </c>
      <c r="G1427" s="1">
        <v>0.38</v>
      </c>
      <c r="H1427">
        <v>3.9</v>
      </c>
      <c r="I1427" s="4">
        <v>82</v>
      </c>
      <c r="J1427" t="s">
        <v>12625</v>
      </c>
      <c r="K1427" t="s">
        <v>12626</v>
      </c>
      <c r="L1427" t="s">
        <v>12627</v>
      </c>
      <c r="M1427" t="s">
        <v>12628</v>
      </c>
      <c r="N1427" t="s">
        <v>12629</v>
      </c>
      <c r="O1427" t="s">
        <v>12630</v>
      </c>
      <c r="P1427" t="s">
        <v>12631</v>
      </c>
      <c r="Q1427" t="s">
        <v>12632</v>
      </c>
    </row>
    <row r="1428" spans="1:17">
      <c r="A1428" t="s">
        <v>12633</v>
      </c>
      <c r="B1428" t="s">
        <v>12634</v>
      </c>
      <c r="C1428" t="s">
        <v>8541</v>
      </c>
      <c r="E1428">
        <v>809</v>
      </c>
      <c r="F1428" s="2">
        <v>1950</v>
      </c>
      <c r="G1428" s="1">
        <v>0.59</v>
      </c>
      <c r="H1428">
        <v>3.9</v>
      </c>
      <c r="I1428" s="4">
        <v>710</v>
      </c>
      <c r="J1428" t="s">
        <v>12635</v>
      </c>
      <c r="K1428" t="s">
        <v>12636</v>
      </c>
      <c r="L1428" t="s">
        <v>12637</v>
      </c>
      <c r="M1428" t="s">
        <v>12638</v>
      </c>
      <c r="N1428" t="s">
        <v>12639</v>
      </c>
      <c r="O1428" t="s">
        <v>12640</v>
      </c>
      <c r="P1428" t="s">
        <v>12641</v>
      </c>
      <c r="Q1428" t="s">
        <v>12642</v>
      </c>
    </row>
    <row r="1429" spans="1:17">
      <c r="A1429" t="s">
        <v>12643</v>
      </c>
      <c r="B1429" t="s">
        <v>12644</v>
      </c>
      <c r="C1429" t="s">
        <v>8710</v>
      </c>
      <c r="E1429" s="2">
        <v>1199</v>
      </c>
      <c r="F1429" s="2">
        <v>2990</v>
      </c>
      <c r="G1429" s="1">
        <v>0.6</v>
      </c>
      <c r="H1429">
        <v>3.8</v>
      </c>
      <c r="I1429" s="4">
        <v>133</v>
      </c>
      <c r="J1429" t="s">
        <v>12645</v>
      </c>
      <c r="K1429" t="s">
        <v>12646</v>
      </c>
      <c r="L1429" t="s">
        <v>12647</v>
      </c>
      <c r="M1429" t="s">
        <v>12648</v>
      </c>
      <c r="N1429" t="s">
        <v>12649</v>
      </c>
      <c r="O1429" t="s">
        <v>12650</v>
      </c>
      <c r="P1429" t="s">
        <v>12651</v>
      </c>
      <c r="Q1429" t="s">
        <v>12652</v>
      </c>
    </row>
    <row r="1430" spans="1:17">
      <c r="A1430" t="s">
        <v>12653</v>
      </c>
      <c r="B1430" t="s">
        <v>12654</v>
      </c>
      <c r="C1430" t="s">
        <v>8710</v>
      </c>
      <c r="E1430" s="2">
        <v>6120</v>
      </c>
      <c r="F1430" s="2">
        <v>8073</v>
      </c>
      <c r="G1430" s="1">
        <v>0.24</v>
      </c>
      <c r="H1430">
        <v>4.5999999999999996</v>
      </c>
      <c r="I1430" s="4">
        <v>2751</v>
      </c>
      <c r="J1430" t="s">
        <v>12655</v>
      </c>
      <c r="K1430" t="s">
        <v>12656</v>
      </c>
      <c r="L1430" t="s">
        <v>12657</v>
      </c>
      <c r="M1430" t="s">
        <v>12658</v>
      </c>
      <c r="N1430" t="s">
        <v>12659</v>
      </c>
      <c r="O1430" t="s">
        <v>12660</v>
      </c>
      <c r="P1430" t="s">
        <v>12661</v>
      </c>
      <c r="Q1430" t="s">
        <v>12662</v>
      </c>
    </row>
    <row r="1431" spans="1:17">
      <c r="A1431" t="s">
        <v>12663</v>
      </c>
      <c r="B1431" t="s">
        <v>12664</v>
      </c>
      <c r="C1431" t="s">
        <v>8897</v>
      </c>
      <c r="E1431" s="2">
        <v>1799</v>
      </c>
      <c r="F1431" s="2">
        <v>2599</v>
      </c>
      <c r="G1431" s="1">
        <v>0.31</v>
      </c>
      <c r="H1431">
        <v>3.6</v>
      </c>
      <c r="I1431" s="4">
        <v>771</v>
      </c>
      <c r="J1431" t="s">
        <v>12665</v>
      </c>
      <c r="K1431" t="s">
        <v>12666</v>
      </c>
      <c r="L1431" t="s">
        <v>12667</v>
      </c>
      <c r="M1431" t="s">
        <v>12668</v>
      </c>
      <c r="N1431" t="s">
        <v>12669</v>
      </c>
      <c r="O1431" t="s">
        <v>12670</v>
      </c>
      <c r="P1431" t="s">
        <v>12671</v>
      </c>
      <c r="Q1431" t="s">
        <v>12672</v>
      </c>
    </row>
    <row r="1432" spans="1:17">
      <c r="A1432" t="s">
        <v>12673</v>
      </c>
      <c r="B1432" t="s">
        <v>12674</v>
      </c>
      <c r="C1432" t="s">
        <v>11428</v>
      </c>
      <c r="E1432" s="2">
        <v>18999</v>
      </c>
      <c r="F1432" s="2">
        <v>29999</v>
      </c>
      <c r="G1432" s="1">
        <v>0.37</v>
      </c>
      <c r="H1432">
        <v>4.0999999999999996</v>
      </c>
      <c r="I1432" s="4">
        <v>2536</v>
      </c>
      <c r="J1432" t="s">
        <v>12675</v>
      </c>
      <c r="K1432" t="s">
        <v>12676</v>
      </c>
      <c r="L1432" t="s">
        <v>12677</v>
      </c>
      <c r="M1432" t="s">
        <v>12678</v>
      </c>
      <c r="N1432" t="s">
        <v>12679</v>
      </c>
      <c r="O1432" t="s">
        <v>12680</v>
      </c>
      <c r="P1432" t="s">
        <v>12681</v>
      </c>
      <c r="Q1432" t="s">
        <v>12682</v>
      </c>
    </row>
    <row r="1433" spans="1:17">
      <c r="A1433" t="s">
        <v>12683</v>
      </c>
      <c r="B1433" t="s">
        <v>12684</v>
      </c>
      <c r="C1433" t="s">
        <v>9591</v>
      </c>
      <c r="E1433" s="2">
        <v>1999</v>
      </c>
      <c r="F1433" s="2">
        <v>2360</v>
      </c>
      <c r="G1433" s="1">
        <v>0.15</v>
      </c>
      <c r="H1433">
        <v>4.2</v>
      </c>
      <c r="I1433" s="4">
        <v>7801</v>
      </c>
      <c r="J1433" t="s">
        <v>12685</v>
      </c>
      <c r="K1433" t="s">
        <v>12686</v>
      </c>
      <c r="L1433" t="s">
        <v>12687</v>
      </c>
      <c r="M1433" t="s">
        <v>12688</v>
      </c>
      <c r="N1433" t="s">
        <v>12689</v>
      </c>
      <c r="O1433" t="s">
        <v>12690</v>
      </c>
      <c r="P1433" t="s">
        <v>12691</v>
      </c>
      <c r="Q1433" t="s">
        <v>12692</v>
      </c>
    </row>
    <row r="1434" spans="1:17">
      <c r="A1434" t="s">
        <v>12693</v>
      </c>
      <c r="B1434" t="s">
        <v>12694</v>
      </c>
      <c r="C1434" t="s">
        <v>12695</v>
      </c>
      <c r="E1434" s="2">
        <v>5999</v>
      </c>
      <c r="F1434" s="2">
        <v>11495</v>
      </c>
      <c r="G1434" s="1">
        <v>0.48</v>
      </c>
      <c r="H1434">
        <v>4.3</v>
      </c>
      <c r="I1434" s="4">
        <v>534</v>
      </c>
      <c r="J1434" t="s">
        <v>12696</v>
      </c>
      <c r="K1434" t="s">
        <v>12697</v>
      </c>
      <c r="L1434" t="s">
        <v>12698</v>
      </c>
      <c r="M1434" t="s">
        <v>12699</v>
      </c>
      <c r="N1434" t="s">
        <v>12700</v>
      </c>
      <c r="O1434" t="s">
        <v>12701</v>
      </c>
      <c r="P1434" t="s">
        <v>12702</v>
      </c>
      <c r="Q1434" t="s">
        <v>12703</v>
      </c>
    </row>
    <row r="1435" spans="1:17">
      <c r="A1435" t="s">
        <v>12704</v>
      </c>
      <c r="B1435" t="s">
        <v>12705</v>
      </c>
      <c r="C1435" t="s">
        <v>9295</v>
      </c>
      <c r="E1435" s="2">
        <v>2599</v>
      </c>
      <c r="F1435" s="2">
        <v>4780</v>
      </c>
      <c r="G1435" s="1">
        <v>0.46</v>
      </c>
      <c r="H1435">
        <v>3.9</v>
      </c>
      <c r="I1435" s="4">
        <v>898</v>
      </c>
      <c r="J1435" t="s">
        <v>12706</v>
      </c>
      <c r="K1435" t="s">
        <v>12707</v>
      </c>
      <c r="L1435" t="s">
        <v>12708</v>
      </c>
      <c r="M1435" t="s">
        <v>12709</v>
      </c>
      <c r="N1435" t="s">
        <v>12710</v>
      </c>
      <c r="O1435" t="s">
        <v>12711</v>
      </c>
      <c r="P1435" t="s">
        <v>12712</v>
      </c>
      <c r="Q1435" t="s">
        <v>12713</v>
      </c>
    </row>
    <row r="1436" spans="1:17">
      <c r="A1436" t="s">
        <v>12714</v>
      </c>
      <c r="B1436" t="s">
        <v>12715</v>
      </c>
      <c r="C1436" t="s">
        <v>11990</v>
      </c>
      <c r="E1436" s="2">
        <v>1199</v>
      </c>
      <c r="F1436" s="2">
        <v>2400</v>
      </c>
      <c r="G1436" s="1">
        <v>0.5</v>
      </c>
      <c r="H1436">
        <v>3.9</v>
      </c>
      <c r="I1436" s="4">
        <v>1202</v>
      </c>
      <c r="J1436" t="s">
        <v>12716</v>
      </c>
      <c r="K1436" t="s">
        <v>12717</v>
      </c>
      <c r="L1436" t="s">
        <v>12718</v>
      </c>
      <c r="M1436" t="s">
        <v>12719</v>
      </c>
      <c r="N1436" t="s">
        <v>12720</v>
      </c>
      <c r="O1436" t="s">
        <v>12721</v>
      </c>
      <c r="P1436" t="s">
        <v>12722</v>
      </c>
      <c r="Q1436" t="s">
        <v>12723</v>
      </c>
    </row>
    <row r="1437" spans="1:17">
      <c r="A1437" t="s">
        <v>12724</v>
      </c>
      <c r="B1437" t="s">
        <v>12725</v>
      </c>
      <c r="C1437" t="s">
        <v>8886</v>
      </c>
      <c r="E1437">
        <v>219</v>
      </c>
      <c r="F1437">
        <v>249</v>
      </c>
      <c r="G1437" s="1">
        <v>0.12</v>
      </c>
      <c r="H1437">
        <v>4</v>
      </c>
      <c r="I1437" s="4">
        <v>1108</v>
      </c>
      <c r="J1437" t="s">
        <v>12726</v>
      </c>
      <c r="K1437" t="s">
        <v>12727</v>
      </c>
      <c r="L1437" t="s">
        <v>12728</v>
      </c>
      <c r="M1437" t="s">
        <v>12729</v>
      </c>
      <c r="N1437" t="s">
        <v>12730</v>
      </c>
      <c r="O1437" t="s">
        <v>12731</v>
      </c>
      <c r="P1437" t="s">
        <v>12732</v>
      </c>
      <c r="Q1437" t="s">
        <v>12733</v>
      </c>
    </row>
    <row r="1438" spans="1:17">
      <c r="A1438" t="s">
        <v>12734</v>
      </c>
      <c r="B1438" t="s">
        <v>12735</v>
      </c>
      <c r="C1438" t="s">
        <v>8563</v>
      </c>
      <c r="E1438">
        <v>799</v>
      </c>
      <c r="F1438" s="2">
        <v>1199</v>
      </c>
      <c r="G1438" s="1">
        <v>0.33</v>
      </c>
      <c r="H1438">
        <v>4.4000000000000004</v>
      </c>
      <c r="I1438" s="4">
        <v>17</v>
      </c>
      <c r="J1438" t="s">
        <v>9142</v>
      </c>
      <c r="K1438" t="s">
        <v>12736</v>
      </c>
      <c r="L1438" t="s">
        <v>12737</v>
      </c>
      <c r="M1438" t="s">
        <v>12738</v>
      </c>
      <c r="N1438" t="s">
        <v>12739</v>
      </c>
      <c r="O1438" t="s">
        <v>12740</v>
      </c>
      <c r="P1438" t="s">
        <v>9148</v>
      </c>
      <c r="Q1438" t="s">
        <v>12741</v>
      </c>
    </row>
    <row r="1439" spans="1:17">
      <c r="A1439" t="s">
        <v>12742</v>
      </c>
      <c r="B1439" t="s">
        <v>12743</v>
      </c>
      <c r="C1439" t="s">
        <v>9944</v>
      </c>
      <c r="E1439" s="2">
        <v>6199</v>
      </c>
      <c r="F1439" s="2">
        <v>10999</v>
      </c>
      <c r="G1439" s="1">
        <v>0.44</v>
      </c>
      <c r="H1439">
        <v>4.2</v>
      </c>
      <c r="I1439" s="4">
        <v>10429</v>
      </c>
      <c r="J1439" t="s">
        <v>12744</v>
      </c>
      <c r="K1439" t="s">
        <v>12745</v>
      </c>
      <c r="L1439" t="s">
        <v>12746</v>
      </c>
      <c r="M1439" t="s">
        <v>12747</v>
      </c>
      <c r="N1439" t="s">
        <v>12748</v>
      </c>
      <c r="O1439" t="s">
        <v>12749</v>
      </c>
      <c r="P1439" t="s">
        <v>12750</v>
      </c>
      <c r="Q1439" t="s">
        <v>12751</v>
      </c>
    </row>
    <row r="1440" spans="1:17">
      <c r="A1440" t="s">
        <v>12752</v>
      </c>
      <c r="B1440" t="s">
        <v>12753</v>
      </c>
      <c r="C1440" t="s">
        <v>8875</v>
      </c>
      <c r="E1440" s="2">
        <v>6790</v>
      </c>
      <c r="F1440" s="2">
        <v>10995</v>
      </c>
      <c r="G1440" s="1">
        <v>0.38</v>
      </c>
      <c r="H1440">
        <v>4.5</v>
      </c>
      <c r="I1440" s="4">
        <v>3192</v>
      </c>
      <c r="J1440" t="s">
        <v>12754</v>
      </c>
      <c r="K1440" t="s">
        <v>12755</v>
      </c>
      <c r="L1440" t="s">
        <v>12756</v>
      </c>
      <c r="M1440" t="s">
        <v>12757</v>
      </c>
      <c r="N1440" t="s">
        <v>12758</v>
      </c>
      <c r="O1440" t="s">
        <v>12759</v>
      </c>
      <c r="P1440" t="s">
        <v>12760</v>
      </c>
      <c r="Q1440" t="s">
        <v>12761</v>
      </c>
    </row>
    <row r="1441" spans="1:17">
      <c r="A1441" t="s">
        <v>12762</v>
      </c>
      <c r="B1441" t="s">
        <v>12763</v>
      </c>
      <c r="C1441" t="s">
        <v>12764</v>
      </c>
      <c r="E1441" s="3">
        <v>1982.84</v>
      </c>
      <c r="F1441" s="2">
        <v>3300</v>
      </c>
      <c r="G1441" s="1">
        <v>0.4</v>
      </c>
      <c r="H1441">
        <v>4.0999999999999996</v>
      </c>
      <c r="I1441" s="4">
        <v>5873</v>
      </c>
      <c r="J1441" t="s">
        <v>12765</v>
      </c>
      <c r="K1441" t="s">
        <v>12766</v>
      </c>
      <c r="L1441" t="s">
        <v>12767</v>
      </c>
      <c r="M1441" t="s">
        <v>12768</v>
      </c>
      <c r="N1441" t="s">
        <v>12769</v>
      </c>
      <c r="O1441" t="s">
        <v>12770</v>
      </c>
      <c r="P1441" t="s">
        <v>12771</v>
      </c>
      <c r="Q1441" t="s">
        <v>12772</v>
      </c>
    </row>
    <row r="1442" spans="1:17">
      <c r="A1442" t="s">
        <v>12773</v>
      </c>
      <c r="B1442" t="s">
        <v>12774</v>
      </c>
      <c r="C1442" t="s">
        <v>9633</v>
      </c>
      <c r="E1442">
        <v>199</v>
      </c>
      <c r="F1442">
        <v>400</v>
      </c>
      <c r="G1442" s="1">
        <v>0.5</v>
      </c>
      <c r="H1442">
        <v>4.0999999999999996</v>
      </c>
      <c r="I1442" s="4">
        <v>1379</v>
      </c>
      <c r="J1442" t="s">
        <v>12775</v>
      </c>
      <c r="K1442" t="s">
        <v>12776</v>
      </c>
      <c r="L1442" t="s">
        <v>12777</v>
      </c>
      <c r="M1442" t="s">
        <v>12778</v>
      </c>
      <c r="N1442" t="s">
        <v>12779</v>
      </c>
      <c r="O1442" t="s">
        <v>12780</v>
      </c>
      <c r="P1442" t="s">
        <v>12781</v>
      </c>
      <c r="Q1442" t="s">
        <v>12782</v>
      </c>
    </row>
    <row r="1443" spans="1:17">
      <c r="A1443" t="s">
        <v>12783</v>
      </c>
      <c r="B1443" t="s">
        <v>12784</v>
      </c>
      <c r="C1443" t="s">
        <v>8541</v>
      </c>
      <c r="E1443" s="2">
        <v>1180</v>
      </c>
      <c r="F1443" s="2">
        <v>1440</v>
      </c>
      <c r="G1443" s="1">
        <v>0.18</v>
      </c>
      <c r="H1443">
        <v>4.2</v>
      </c>
      <c r="I1443" s="4">
        <v>1527</v>
      </c>
      <c r="J1443" t="s">
        <v>12785</v>
      </c>
      <c r="K1443" t="s">
        <v>12786</v>
      </c>
      <c r="L1443" t="s">
        <v>12787</v>
      </c>
      <c r="M1443" t="s">
        <v>12788</v>
      </c>
      <c r="N1443" t="s">
        <v>12789</v>
      </c>
      <c r="O1443" t="s">
        <v>12790</v>
      </c>
      <c r="P1443" t="s">
        <v>12791</v>
      </c>
      <c r="Q1443" t="s">
        <v>12792</v>
      </c>
    </row>
    <row r="1444" spans="1:17">
      <c r="A1444" t="s">
        <v>12793</v>
      </c>
      <c r="B1444" t="s">
        <v>12794</v>
      </c>
      <c r="C1444" t="s">
        <v>9295</v>
      </c>
      <c r="E1444" s="2">
        <v>2199</v>
      </c>
      <c r="F1444" s="2">
        <v>3045</v>
      </c>
      <c r="G1444" s="1">
        <v>0.28000000000000003</v>
      </c>
      <c r="H1444">
        <v>4.2</v>
      </c>
      <c r="I1444" s="4">
        <v>2686</v>
      </c>
      <c r="J1444" t="s">
        <v>12795</v>
      </c>
      <c r="K1444" t="s">
        <v>12796</v>
      </c>
      <c r="L1444" t="s">
        <v>12797</v>
      </c>
      <c r="M1444" t="s">
        <v>12798</v>
      </c>
      <c r="N1444" t="s">
        <v>12799</v>
      </c>
      <c r="O1444" t="s">
        <v>12800</v>
      </c>
      <c r="P1444" t="s">
        <v>12801</v>
      </c>
      <c r="Q1444" t="s">
        <v>12802</v>
      </c>
    </row>
    <row r="1445" spans="1:17">
      <c r="A1445" t="s">
        <v>12803</v>
      </c>
      <c r="B1445" t="s">
        <v>12804</v>
      </c>
      <c r="C1445" t="s">
        <v>9612</v>
      </c>
      <c r="E1445" s="2">
        <v>2999</v>
      </c>
      <c r="F1445" s="2">
        <v>3595</v>
      </c>
      <c r="G1445" s="1">
        <v>0.17</v>
      </c>
      <c r="H1445">
        <v>4</v>
      </c>
      <c r="I1445" s="4">
        <v>178</v>
      </c>
      <c r="J1445" t="s">
        <v>12805</v>
      </c>
      <c r="K1445" t="s">
        <v>12806</v>
      </c>
      <c r="L1445" t="s">
        <v>12807</v>
      </c>
      <c r="M1445" t="s">
        <v>12808</v>
      </c>
      <c r="N1445" t="s">
        <v>12809</v>
      </c>
      <c r="O1445" t="s">
        <v>12810</v>
      </c>
      <c r="P1445" t="s">
        <v>12811</v>
      </c>
      <c r="Q1445" t="s">
        <v>12812</v>
      </c>
    </row>
    <row r="1446" spans="1:17">
      <c r="A1446" t="s">
        <v>12813</v>
      </c>
      <c r="B1446" t="s">
        <v>12814</v>
      </c>
      <c r="C1446" t="s">
        <v>12815</v>
      </c>
      <c r="E1446">
        <v>253</v>
      </c>
      <c r="F1446">
        <v>500</v>
      </c>
      <c r="G1446" s="1">
        <v>0.49</v>
      </c>
      <c r="H1446">
        <v>4.3</v>
      </c>
      <c r="I1446" s="4">
        <v>2664</v>
      </c>
      <c r="J1446" t="s">
        <v>12816</v>
      </c>
      <c r="K1446" t="s">
        <v>12817</v>
      </c>
      <c r="L1446" t="s">
        <v>12818</v>
      </c>
      <c r="M1446" t="s">
        <v>12819</v>
      </c>
      <c r="N1446" t="s">
        <v>12820</v>
      </c>
      <c r="O1446" t="s">
        <v>12821</v>
      </c>
      <c r="P1446" t="s">
        <v>12822</v>
      </c>
      <c r="Q1446" t="s">
        <v>12823</v>
      </c>
    </row>
    <row r="1447" spans="1:17">
      <c r="A1447" t="s">
        <v>12824</v>
      </c>
      <c r="B1447" t="s">
        <v>12825</v>
      </c>
      <c r="C1447" t="s">
        <v>11105</v>
      </c>
      <c r="E1447">
        <v>499</v>
      </c>
      <c r="F1447">
        <v>799</v>
      </c>
      <c r="G1447" s="1">
        <v>0.38</v>
      </c>
      <c r="H1447">
        <v>3.6</v>
      </c>
      <c r="I1447" s="4">
        <v>212</v>
      </c>
      <c r="J1447" t="s">
        <v>12826</v>
      </c>
      <c r="K1447" t="s">
        <v>12827</v>
      </c>
      <c r="L1447" t="s">
        <v>12828</v>
      </c>
      <c r="M1447" t="s">
        <v>12829</v>
      </c>
      <c r="N1447" t="s">
        <v>12830</v>
      </c>
      <c r="O1447" t="s">
        <v>12831</v>
      </c>
      <c r="P1447" t="s">
        <v>12832</v>
      </c>
      <c r="Q1447" t="s">
        <v>12833</v>
      </c>
    </row>
    <row r="1448" spans="1:17">
      <c r="A1448" t="s">
        <v>12834</v>
      </c>
      <c r="B1448" t="s">
        <v>12835</v>
      </c>
      <c r="C1448" t="s">
        <v>8552</v>
      </c>
      <c r="E1448" s="2">
        <v>1149</v>
      </c>
      <c r="F1448" s="2">
        <v>1899</v>
      </c>
      <c r="G1448" s="1">
        <v>0.39</v>
      </c>
      <c r="H1448">
        <v>3.5</v>
      </c>
      <c r="I1448" s="4">
        <v>24</v>
      </c>
      <c r="J1448" t="s">
        <v>12836</v>
      </c>
      <c r="K1448" t="s">
        <v>12837</v>
      </c>
      <c r="L1448" t="s">
        <v>12838</v>
      </c>
      <c r="M1448" t="s">
        <v>12839</v>
      </c>
      <c r="N1448" t="s">
        <v>12840</v>
      </c>
      <c r="O1448" t="s">
        <v>12841</v>
      </c>
      <c r="P1448" t="s">
        <v>12842</v>
      </c>
      <c r="Q1448" t="s">
        <v>12843</v>
      </c>
    </row>
    <row r="1449" spans="1:17">
      <c r="A1449" t="s">
        <v>12844</v>
      </c>
      <c r="B1449" t="s">
        <v>12845</v>
      </c>
      <c r="C1449" t="s">
        <v>8699</v>
      </c>
      <c r="E1449">
        <v>457</v>
      </c>
      <c r="F1449">
        <v>799</v>
      </c>
      <c r="G1449" s="1">
        <v>0.43</v>
      </c>
      <c r="H1449">
        <v>4.3</v>
      </c>
      <c r="I1449" s="4">
        <v>1868</v>
      </c>
      <c r="J1449" t="s">
        <v>12846</v>
      </c>
      <c r="K1449" t="s">
        <v>12847</v>
      </c>
      <c r="L1449" t="s">
        <v>12848</v>
      </c>
      <c r="M1449" t="s">
        <v>12849</v>
      </c>
      <c r="N1449" t="s">
        <v>12850</v>
      </c>
      <c r="O1449" t="s">
        <v>12851</v>
      </c>
      <c r="P1449" t="s">
        <v>12852</v>
      </c>
      <c r="Q1449" t="s">
        <v>12853</v>
      </c>
    </row>
    <row r="1450" spans="1:17">
      <c r="A1450" t="s">
        <v>12854</v>
      </c>
      <c r="B1450" t="s">
        <v>12855</v>
      </c>
      <c r="C1450" t="s">
        <v>11064</v>
      </c>
      <c r="E1450">
        <v>229</v>
      </c>
      <c r="F1450">
        <v>399</v>
      </c>
      <c r="G1450" s="1">
        <v>0.43</v>
      </c>
      <c r="H1450">
        <v>3.6</v>
      </c>
      <c r="I1450" s="4">
        <v>451</v>
      </c>
      <c r="J1450" t="s">
        <v>12856</v>
      </c>
      <c r="K1450" t="s">
        <v>12857</v>
      </c>
      <c r="L1450" t="s">
        <v>12858</v>
      </c>
      <c r="M1450" t="s">
        <v>12859</v>
      </c>
      <c r="N1450" t="s">
        <v>12860</v>
      </c>
      <c r="O1450" t="s">
        <v>12861</v>
      </c>
      <c r="P1450" t="s">
        <v>12862</v>
      </c>
      <c r="Q1450" t="s">
        <v>12863</v>
      </c>
    </row>
    <row r="1451" spans="1:17">
      <c r="A1451" t="s">
        <v>12864</v>
      </c>
      <c r="B1451" t="s">
        <v>12865</v>
      </c>
      <c r="C1451" t="s">
        <v>9633</v>
      </c>
      <c r="E1451">
        <v>199</v>
      </c>
      <c r="F1451">
        <v>699</v>
      </c>
      <c r="G1451" s="1">
        <v>0.72</v>
      </c>
      <c r="H1451">
        <v>2.9</v>
      </c>
      <c r="I1451" s="4">
        <v>159</v>
      </c>
      <c r="J1451" t="s">
        <v>12866</v>
      </c>
      <c r="K1451" t="s">
        <v>12867</v>
      </c>
      <c r="L1451" t="s">
        <v>12868</v>
      </c>
      <c r="M1451" t="s">
        <v>12869</v>
      </c>
      <c r="N1451" t="s">
        <v>12870</v>
      </c>
      <c r="O1451" t="s">
        <v>12871</v>
      </c>
      <c r="P1451" t="s">
        <v>12872</v>
      </c>
      <c r="Q1451" t="s">
        <v>12873</v>
      </c>
    </row>
    <row r="1452" spans="1:17">
      <c r="A1452" t="s">
        <v>12874</v>
      </c>
      <c r="B1452" t="s">
        <v>12875</v>
      </c>
      <c r="C1452" t="s">
        <v>11990</v>
      </c>
      <c r="E1452">
        <v>899</v>
      </c>
      <c r="F1452" s="2">
        <v>1999</v>
      </c>
      <c r="G1452" s="1">
        <v>0.55000000000000004</v>
      </c>
      <c r="H1452">
        <v>4.2</v>
      </c>
      <c r="I1452" s="4">
        <v>39</v>
      </c>
      <c r="J1452" t="s">
        <v>12876</v>
      </c>
      <c r="K1452" t="s">
        <v>12877</v>
      </c>
      <c r="L1452" t="s">
        <v>12878</v>
      </c>
      <c r="M1452" t="s">
        <v>12879</v>
      </c>
      <c r="N1452" t="s">
        <v>12880</v>
      </c>
      <c r="O1452" t="s">
        <v>12881</v>
      </c>
      <c r="P1452" t="s">
        <v>12882</v>
      </c>
      <c r="Q1452" t="s">
        <v>12883</v>
      </c>
    </row>
    <row r="1453" spans="1:17">
      <c r="A1453" t="s">
        <v>12884</v>
      </c>
      <c r="B1453" t="s">
        <v>12885</v>
      </c>
      <c r="C1453" t="s">
        <v>10358</v>
      </c>
      <c r="E1453" s="2">
        <v>1499</v>
      </c>
      <c r="F1453" s="2">
        <v>2199</v>
      </c>
      <c r="G1453" s="1">
        <v>0.32</v>
      </c>
      <c r="H1453">
        <v>4.4000000000000004</v>
      </c>
      <c r="I1453" s="4">
        <v>6531</v>
      </c>
      <c r="J1453" t="s">
        <v>12886</v>
      </c>
      <c r="K1453" t="s">
        <v>12887</v>
      </c>
      <c r="L1453" t="s">
        <v>12888</v>
      </c>
      <c r="M1453" t="s">
        <v>12889</v>
      </c>
      <c r="N1453" t="s">
        <v>12890</v>
      </c>
      <c r="O1453" t="s">
        <v>12891</v>
      </c>
      <c r="P1453" t="s">
        <v>12892</v>
      </c>
      <c r="Q1453" t="s">
        <v>12893</v>
      </c>
    </row>
    <row r="1454" spans="1:17">
      <c r="A1454" t="s">
        <v>12894</v>
      </c>
      <c r="B1454" t="s">
        <v>12895</v>
      </c>
      <c r="C1454" t="s">
        <v>8688</v>
      </c>
      <c r="E1454">
        <v>426</v>
      </c>
      <c r="F1454">
        <v>999</v>
      </c>
      <c r="G1454" s="1">
        <v>0.56999999999999995</v>
      </c>
      <c r="H1454">
        <v>4.0999999999999996</v>
      </c>
      <c r="I1454" s="4">
        <v>222</v>
      </c>
      <c r="J1454" t="s">
        <v>12896</v>
      </c>
      <c r="K1454" t="s">
        <v>12897</v>
      </c>
      <c r="L1454" t="s">
        <v>12898</v>
      </c>
      <c r="M1454" t="s">
        <v>12899</v>
      </c>
      <c r="N1454" t="s">
        <v>12900</v>
      </c>
      <c r="O1454" t="s">
        <v>12901</v>
      </c>
      <c r="P1454" t="s">
        <v>12902</v>
      </c>
      <c r="Q1454" t="s">
        <v>12903</v>
      </c>
    </row>
    <row r="1455" spans="1:17">
      <c r="A1455" t="s">
        <v>12904</v>
      </c>
      <c r="B1455" t="s">
        <v>12905</v>
      </c>
      <c r="C1455" t="s">
        <v>8563</v>
      </c>
      <c r="E1455" s="2">
        <v>2320</v>
      </c>
      <c r="F1455" s="2">
        <v>3290</v>
      </c>
      <c r="G1455" s="1">
        <v>0.28999999999999998</v>
      </c>
      <c r="H1455">
        <v>3.8</v>
      </c>
      <c r="I1455" s="4">
        <v>195</v>
      </c>
      <c r="J1455" t="s">
        <v>12906</v>
      </c>
      <c r="K1455" t="s">
        <v>12907</v>
      </c>
      <c r="L1455" t="s">
        <v>12908</v>
      </c>
      <c r="M1455" t="s">
        <v>12909</v>
      </c>
      <c r="N1455" t="s">
        <v>12910</v>
      </c>
      <c r="O1455" t="s">
        <v>12911</v>
      </c>
      <c r="P1455" t="s">
        <v>12912</v>
      </c>
      <c r="Q1455" t="s">
        <v>12913</v>
      </c>
    </row>
    <row r="1456" spans="1:17">
      <c r="A1456" t="s">
        <v>12914</v>
      </c>
      <c r="B1456" t="s">
        <v>12915</v>
      </c>
      <c r="C1456" t="s">
        <v>10266</v>
      </c>
      <c r="E1456" s="2">
        <v>1563</v>
      </c>
      <c r="F1456" s="2">
        <v>3098</v>
      </c>
      <c r="G1456" s="1">
        <v>0.5</v>
      </c>
      <c r="H1456">
        <v>3.5</v>
      </c>
      <c r="I1456" s="4">
        <v>2283</v>
      </c>
      <c r="J1456" t="s">
        <v>12916</v>
      </c>
      <c r="K1456" t="s">
        <v>12917</v>
      </c>
      <c r="L1456" t="s">
        <v>12918</v>
      </c>
      <c r="M1456" t="s">
        <v>12919</v>
      </c>
      <c r="N1456" t="s">
        <v>12920</v>
      </c>
      <c r="O1456" t="s">
        <v>12921</v>
      </c>
      <c r="P1456" t="s">
        <v>12922</v>
      </c>
      <c r="Q1456" t="s">
        <v>12923</v>
      </c>
    </row>
    <row r="1457" spans="1:17">
      <c r="A1457" t="s">
        <v>12924</v>
      </c>
      <c r="B1457" t="s">
        <v>12925</v>
      </c>
      <c r="C1457" t="s">
        <v>8552</v>
      </c>
      <c r="E1457" s="3">
        <v>3487.77</v>
      </c>
      <c r="F1457" s="2">
        <v>4990</v>
      </c>
      <c r="G1457" s="1">
        <v>0.3</v>
      </c>
      <c r="H1457">
        <v>4.0999999999999996</v>
      </c>
      <c r="I1457" s="4">
        <v>1127</v>
      </c>
      <c r="J1457" t="s">
        <v>12926</v>
      </c>
      <c r="K1457" t="s">
        <v>12927</v>
      </c>
      <c r="L1457" t="s">
        <v>12928</v>
      </c>
      <c r="M1457" t="s">
        <v>12929</v>
      </c>
      <c r="N1457" t="s">
        <v>12930</v>
      </c>
      <c r="O1457" t="s">
        <v>12931</v>
      </c>
      <c r="P1457" t="s">
        <v>12932</v>
      </c>
      <c r="Q1457" t="s">
        <v>12933</v>
      </c>
    </row>
    <row r="1458" spans="1:17">
      <c r="A1458" t="s">
        <v>12934</v>
      </c>
      <c r="B1458" t="s">
        <v>12935</v>
      </c>
      <c r="C1458" t="s">
        <v>9192</v>
      </c>
      <c r="E1458">
        <v>498</v>
      </c>
      <c r="F1458" s="2">
        <v>1200</v>
      </c>
      <c r="G1458" s="1">
        <v>0.59</v>
      </c>
      <c r="H1458">
        <v>3.2</v>
      </c>
      <c r="I1458" s="4">
        <v>113</v>
      </c>
      <c r="J1458" t="s">
        <v>12936</v>
      </c>
      <c r="K1458" t="s">
        <v>12937</v>
      </c>
      <c r="L1458" t="s">
        <v>12938</v>
      </c>
      <c r="M1458" t="s">
        <v>12939</v>
      </c>
      <c r="N1458" t="s">
        <v>12940</v>
      </c>
      <c r="O1458" t="s">
        <v>12941</v>
      </c>
      <c r="P1458" t="s">
        <v>12942</v>
      </c>
      <c r="Q1458" t="s">
        <v>12943</v>
      </c>
    </row>
    <row r="1459" spans="1:17">
      <c r="A1459" t="s">
        <v>12944</v>
      </c>
      <c r="B1459" t="s">
        <v>12945</v>
      </c>
      <c r="C1459" t="s">
        <v>8541</v>
      </c>
      <c r="E1459" s="2">
        <v>2695</v>
      </c>
      <c r="F1459" s="2">
        <v>2695</v>
      </c>
      <c r="G1459" s="1">
        <v>0</v>
      </c>
      <c r="H1459">
        <v>4.4000000000000004</v>
      </c>
      <c r="I1459" s="4">
        <v>2518</v>
      </c>
      <c r="J1459" t="s">
        <v>12946</v>
      </c>
      <c r="K1459" t="s">
        <v>12947</v>
      </c>
      <c r="L1459" t="s">
        <v>12948</v>
      </c>
      <c r="M1459" t="s">
        <v>12949</v>
      </c>
      <c r="N1459" t="s">
        <v>12950</v>
      </c>
      <c r="O1459" t="s">
        <v>12951</v>
      </c>
      <c r="P1459" t="s">
        <v>12952</v>
      </c>
      <c r="Q1459" t="s">
        <v>12953</v>
      </c>
    </row>
    <row r="1460" spans="1:17">
      <c r="A1460" t="s">
        <v>12954</v>
      </c>
      <c r="B1460" t="s">
        <v>12955</v>
      </c>
      <c r="C1460" t="s">
        <v>8552</v>
      </c>
      <c r="E1460">
        <v>949</v>
      </c>
      <c r="F1460" s="2">
        <v>2299</v>
      </c>
      <c r="G1460" s="1">
        <v>0.59</v>
      </c>
      <c r="H1460">
        <v>3.6</v>
      </c>
      <c r="I1460" s="4">
        <v>550</v>
      </c>
      <c r="J1460" t="s">
        <v>12956</v>
      </c>
      <c r="K1460" t="s">
        <v>12957</v>
      </c>
      <c r="L1460" t="s">
        <v>12958</v>
      </c>
      <c r="M1460" t="s">
        <v>12959</v>
      </c>
      <c r="N1460" t="s">
        <v>12960</v>
      </c>
      <c r="O1460" t="s">
        <v>12961</v>
      </c>
      <c r="P1460" t="s">
        <v>12962</v>
      </c>
      <c r="Q1460" t="s">
        <v>12963</v>
      </c>
    </row>
    <row r="1461" spans="1:17">
      <c r="A1461" t="s">
        <v>12964</v>
      </c>
      <c r="B1461" t="s">
        <v>12965</v>
      </c>
      <c r="C1461" t="s">
        <v>8574</v>
      </c>
      <c r="E1461">
        <v>199</v>
      </c>
      <c r="F1461">
        <v>999</v>
      </c>
      <c r="G1461" s="1">
        <v>0.8</v>
      </c>
      <c r="H1461">
        <v>3.1</v>
      </c>
      <c r="I1461" s="4">
        <v>2</v>
      </c>
      <c r="J1461" t="s">
        <v>12966</v>
      </c>
      <c r="K1461" t="s">
        <v>12967</v>
      </c>
      <c r="L1461" t="s">
        <v>12968</v>
      </c>
      <c r="M1461" t="s">
        <v>12969</v>
      </c>
      <c r="N1461" t="s">
        <v>12970</v>
      </c>
      <c r="O1461" t="s">
        <v>12971</v>
      </c>
      <c r="P1461" t="s">
        <v>12972</v>
      </c>
      <c r="Q1461" t="s">
        <v>12973</v>
      </c>
    </row>
    <row r="1462" spans="1:17">
      <c r="A1462" t="s">
        <v>12974</v>
      </c>
      <c r="B1462" t="s">
        <v>12975</v>
      </c>
      <c r="C1462" t="s">
        <v>9633</v>
      </c>
      <c r="E1462">
        <v>379</v>
      </c>
      <c r="F1462">
        <v>919</v>
      </c>
      <c r="G1462" s="1">
        <v>0.59</v>
      </c>
      <c r="H1462">
        <v>4</v>
      </c>
      <c r="I1462" s="4">
        <v>1090</v>
      </c>
      <c r="J1462" t="s">
        <v>12976</v>
      </c>
      <c r="K1462" t="s">
        <v>12977</v>
      </c>
      <c r="L1462" t="s">
        <v>12978</v>
      </c>
      <c r="M1462" t="s">
        <v>12979</v>
      </c>
      <c r="N1462" t="s">
        <v>12980</v>
      </c>
      <c r="O1462" t="s">
        <v>12981</v>
      </c>
      <c r="P1462" t="s">
        <v>12982</v>
      </c>
      <c r="Q1462" t="s">
        <v>12983</v>
      </c>
    </row>
    <row r="1463" spans="1:17">
      <c r="A1463" t="s">
        <v>12984</v>
      </c>
      <c r="B1463" t="s">
        <v>12985</v>
      </c>
      <c r="C1463" t="s">
        <v>9695</v>
      </c>
      <c r="E1463" s="2">
        <v>2280</v>
      </c>
      <c r="F1463" s="2">
        <v>3045</v>
      </c>
      <c r="G1463" s="1">
        <v>0.25</v>
      </c>
      <c r="H1463">
        <v>4.0999999999999996</v>
      </c>
      <c r="I1463" s="4">
        <v>4118</v>
      </c>
      <c r="J1463" t="s">
        <v>12986</v>
      </c>
      <c r="K1463" t="s">
        <v>12987</v>
      </c>
      <c r="L1463" t="s">
        <v>12988</v>
      </c>
      <c r="M1463" t="s">
        <v>12989</v>
      </c>
      <c r="N1463" t="s">
        <v>12990</v>
      </c>
      <c r="O1463" t="s">
        <v>12991</v>
      </c>
      <c r="P1463" t="s">
        <v>12992</v>
      </c>
      <c r="Q1463" t="s">
        <v>12993</v>
      </c>
    </row>
    <row r="1464" spans="1:17">
      <c r="A1464" t="s">
        <v>12994</v>
      </c>
      <c r="B1464" t="s">
        <v>12995</v>
      </c>
      <c r="C1464" t="s">
        <v>9479</v>
      </c>
      <c r="E1464" s="2">
        <v>2219</v>
      </c>
      <c r="F1464" s="2">
        <v>3080</v>
      </c>
      <c r="G1464" s="1">
        <v>0.28000000000000003</v>
      </c>
      <c r="H1464">
        <v>3.6</v>
      </c>
      <c r="I1464" s="4">
        <v>468</v>
      </c>
      <c r="J1464" t="s">
        <v>12996</v>
      </c>
      <c r="K1464" t="s">
        <v>12997</v>
      </c>
      <c r="L1464" t="s">
        <v>12998</v>
      </c>
      <c r="M1464" t="s">
        <v>12999</v>
      </c>
      <c r="N1464" t="s">
        <v>13000</v>
      </c>
      <c r="O1464" t="s">
        <v>13001</v>
      </c>
      <c r="P1464" t="s">
        <v>13002</v>
      </c>
      <c r="Q1464" t="s">
        <v>13003</v>
      </c>
    </row>
    <row r="1465" spans="1:17">
      <c r="A1465" t="s">
        <v>13004</v>
      </c>
      <c r="B1465" t="s">
        <v>13005</v>
      </c>
      <c r="C1465" t="s">
        <v>9591</v>
      </c>
      <c r="E1465" s="2">
        <v>1399</v>
      </c>
      <c r="F1465" s="2">
        <v>1890</v>
      </c>
      <c r="G1465" s="1">
        <v>0.26</v>
      </c>
      <c r="H1465">
        <v>4</v>
      </c>
      <c r="I1465" s="4">
        <v>8031</v>
      </c>
      <c r="J1465" t="s">
        <v>13006</v>
      </c>
      <c r="K1465" t="s">
        <v>13007</v>
      </c>
      <c r="L1465" t="s">
        <v>13008</v>
      </c>
      <c r="M1465" t="s">
        <v>13009</v>
      </c>
      <c r="N1465" t="s">
        <v>13010</v>
      </c>
      <c r="O1465" t="s">
        <v>13011</v>
      </c>
      <c r="P1465" t="s">
        <v>13012</v>
      </c>
      <c r="Q1465" t="s">
        <v>13013</v>
      </c>
    </row>
    <row r="1466" spans="1:17">
      <c r="A1466" t="s">
        <v>13014</v>
      </c>
      <c r="B1466" t="s">
        <v>13015</v>
      </c>
      <c r="C1466" t="s">
        <v>9061</v>
      </c>
      <c r="E1466" s="2">
        <v>2863</v>
      </c>
      <c r="F1466" s="2">
        <v>3690</v>
      </c>
      <c r="G1466" s="1">
        <v>0.22</v>
      </c>
      <c r="H1466">
        <v>4.3</v>
      </c>
      <c r="I1466" s="4">
        <v>6987</v>
      </c>
      <c r="J1466" t="s">
        <v>13016</v>
      </c>
      <c r="K1466" t="s">
        <v>13017</v>
      </c>
      <c r="L1466" t="s">
        <v>13018</v>
      </c>
      <c r="M1466" t="s">
        <v>13019</v>
      </c>
      <c r="N1466" t="s">
        <v>13020</v>
      </c>
      <c r="O1466" t="s">
        <v>13074</v>
      </c>
      <c r="P1466" t="s">
        <v>13021</v>
      </c>
      <c r="Q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8112D-6B47-4F15-9F8E-408782EAB776}">
  <dimension ref="A1:Q1466"/>
  <sheetViews>
    <sheetView topLeftCell="F1" workbookViewId="0">
      <selection activeCell="C19" sqref="C19"/>
    </sheetView>
  </sheetViews>
  <sheetFormatPr defaultColWidth="11.5546875" defaultRowHeight="15"/>
  <cols>
    <col min="3" max="3" width="112" bestFit="1" customWidth="1"/>
    <col min="8" max="8" width="11.5546875" style="8"/>
    <col min="9" max="9" width="11.44140625" style="9" bestFit="1" customWidth="1"/>
  </cols>
  <sheetData>
    <row r="1" spans="1:17">
      <c r="A1" t="s">
        <v>0</v>
      </c>
      <c r="B1" t="s">
        <v>1</v>
      </c>
      <c r="C1" t="s">
        <v>2</v>
      </c>
      <c r="E1" s="3" t="s">
        <v>3</v>
      </c>
      <c r="F1" s="3" t="s">
        <v>4</v>
      </c>
      <c r="G1" t="s">
        <v>5</v>
      </c>
      <c r="H1" s="8" t="s">
        <v>6</v>
      </c>
      <c r="I1" s="9" t="s">
        <v>7</v>
      </c>
      <c r="J1" t="s">
        <v>8</v>
      </c>
      <c r="K1" t="s">
        <v>9</v>
      </c>
      <c r="L1" t="s">
        <v>10</v>
      </c>
      <c r="M1" t="s">
        <v>11</v>
      </c>
      <c r="N1" t="s">
        <v>12</v>
      </c>
      <c r="O1" t="s">
        <v>13</v>
      </c>
      <c r="P1" t="s">
        <v>14</v>
      </c>
      <c r="Q1" t="s">
        <v>15</v>
      </c>
    </row>
    <row r="2" spans="1:17">
      <c r="A2" t="s">
        <v>16</v>
      </c>
      <c r="B2" t="s">
        <v>17</v>
      </c>
      <c r="C2" t="s">
        <v>18</v>
      </c>
      <c r="E2" s="3">
        <v>399</v>
      </c>
      <c r="F2" s="3">
        <v>1099</v>
      </c>
      <c r="G2" s="1">
        <v>0.64</v>
      </c>
      <c r="H2" s="8">
        <v>4.2</v>
      </c>
      <c r="I2" s="9">
        <v>24269</v>
      </c>
      <c r="J2" t="s">
        <v>19</v>
      </c>
      <c r="K2" t="s">
        <v>20</v>
      </c>
      <c r="L2" t="s">
        <v>21</v>
      </c>
      <c r="M2" t="s">
        <v>22</v>
      </c>
      <c r="N2" t="s">
        <v>23</v>
      </c>
      <c r="O2" t="s">
        <v>24</v>
      </c>
      <c r="P2" t="s">
        <v>25</v>
      </c>
      <c r="Q2" t="s">
        <v>26</v>
      </c>
    </row>
    <row r="3" spans="1:17">
      <c r="A3" t="s">
        <v>27</v>
      </c>
      <c r="B3" t="s">
        <v>28</v>
      </c>
      <c r="C3" t="s">
        <v>18</v>
      </c>
      <c r="E3" s="3">
        <v>199</v>
      </c>
      <c r="F3" s="3">
        <v>349</v>
      </c>
      <c r="G3" s="1">
        <v>0.43</v>
      </c>
      <c r="H3" s="8">
        <v>4</v>
      </c>
      <c r="I3" s="9">
        <v>43994</v>
      </c>
      <c r="J3" t="s">
        <v>29</v>
      </c>
      <c r="K3" t="s">
        <v>30</v>
      </c>
      <c r="L3" t="s">
        <v>31</v>
      </c>
      <c r="M3" t="s">
        <v>32</v>
      </c>
      <c r="N3" t="s">
        <v>33</v>
      </c>
      <c r="O3" t="s">
        <v>34</v>
      </c>
      <c r="P3" t="s">
        <v>35</v>
      </c>
      <c r="Q3" t="s">
        <v>36</v>
      </c>
    </row>
    <row r="4" spans="1:17">
      <c r="A4" t="s">
        <v>37</v>
      </c>
      <c r="B4" t="s">
        <v>38</v>
      </c>
      <c r="C4" t="s">
        <v>18</v>
      </c>
      <c r="E4" s="3">
        <v>199</v>
      </c>
      <c r="F4" s="3">
        <v>1899</v>
      </c>
      <c r="G4" s="1">
        <v>0.9</v>
      </c>
      <c r="H4" s="8">
        <v>3.9</v>
      </c>
      <c r="I4" s="9">
        <v>7928</v>
      </c>
      <c r="J4" t="s">
        <v>39</v>
      </c>
      <c r="K4" t="s">
        <v>40</v>
      </c>
      <c r="L4" t="s">
        <v>41</v>
      </c>
      <c r="M4" t="s">
        <v>42</v>
      </c>
      <c r="N4" t="s">
        <v>43</v>
      </c>
      <c r="O4" t="s">
        <v>44</v>
      </c>
      <c r="P4" t="s">
        <v>45</v>
      </c>
      <c r="Q4" t="s">
        <v>46</v>
      </c>
    </row>
    <row r="5" spans="1:17">
      <c r="A5" t="s">
        <v>47</v>
      </c>
      <c r="B5" t="s">
        <v>48</v>
      </c>
      <c r="C5" t="s">
        <v>18</v>
      </c>
      <c r="E5" s="3">
        <v>329</v>
      </c>
      <c r="F5" s="3">
        <v>699</v>
      </c>
      <c r="G5" s="1">
        <v>0.53</v>
      </c>
      <c r="H5" s="8">
        <v>4.2</v>
      </c>
      <c r="I5" s="9">
        <v>94363</v>
      </c>
      <c r="J5" t="s">
        <v>49</v>
      </c>
      <c r="K5" t="s">
        <v>50</v>
      </c>
      <c r="L5" t="s">
        <v>51</v>
      </c>
      <c r="M5" t="s">
        <v>52</v>
      </c>
      <c r="N5" t="s">
        <v>53</v>
      </c>
      <c r="O5" t="s">
        <v>54</v>
      </c>
      <c r="P5" t="s">
        <v>55</v>
      </c>
      <c r="Q5" t="s">
        <v>56</v>
      </c>
    </row>
    <row r="6" spans="1:17">
      <c r="A6" t="s">
        <v>57</v>
      </c>
      <c r="B6" t="s">
        <v>58</v>
      </c>
      <c r="C6" t="s">
        <v>18</v>
      </c>
      <c r="E6" s="3">
        <v>154</v>
      </c>
      <c r="F6" s="3">
        <v>399</v>
      </c>
      <c r="G6" s="1">
        <v>0.61</v>
      </c>
      <c r="H6" s="8">
        <v>4.2</v>
      </c>
      <c r="I6" s="9">
        <v>16905</v>
      </c>
      <c r="J6" t="s">
        <v>59</v>
      </c>
      <c r="K6" t="s">
        <v>60</v>
      </c>
      <c r="L6" t="s">
        <v>61</v>
      </c>
      <c r="M6" t="s">
        <v>62</v>
      </c>
      <c r="N6" t="s">
        <v>63</v>
      </c>
      <c r="O6" t="s">
        <v>13023</v>
      </c>
      <c r="P6" t="s">
        <v>64</v>
      </c>
      <c r="Q6" t="s">
        <v>65</v>
      </c>
    </row>
    <row r="7" spans="1:17">
      <c r="A7" t="s">
        <v>66</v>
      </c>
      <c r="B7" t="s">
        <v>67</v>
      </c>
      <c r="C7" t="s">
        <v>18</v>
      </c>
      <c r="E7" s="3">
        <v>149</v>
      </c>
      <c r="F7" s="3">
        <v>1000</v>
      </c>
      <c r="G7" s="1">
        <v>0.85</v>
      </c>
      <c r="H7" s="8">
        <v>3.9</v>
      </c>
      <c r="I7" s="9">
        <v>24871</v>
      </c>
      <c r="J7" t="s">
        <v>68</v>
      </c>
      <c r="K7" t="s">
        <v>69</v>
      </c>
      <c r="L7" t="s">
        <v>70</v>
      </c>
      <c r="M7" t="s">
        <v>71</v>
      </c>
      <c r="N7" t="s">
        <v>72</v>
      </c>
      <c r="O7" t="s">
        <v>73</v>
      </c>
      <c r="P7" t="s">
        <v>74</v>
      </c>
      <c r="Q7" t="s">
        <v>75</v>
      </c>
    </row>
    <row r="8" spans="1:17">
      <c r="A8" t="s">
        <v>76</v>
      </c>
      <c r="B8" t="s">
        <v>77</v>
      </c>
      <c r="C8" t="s">
        <v>18</v>
      </c>
      <c r="E8" s="3">
        <v>176.63</v>
      </c>
      <c r="F8" s="3">
        <v>499</v>
      </c>
      <c r="G8" s="1">
        <v>0.65</v>
      </c>
      <c r="H8" s="8">
        <v>4.0999999999999996</v>
      </c>
      <c r="I8" s="9">
        <v>15188</v>
      </c>
      <c r="J8" t="s">
        <v>78</v>
      </c>
      <c r="K8" t="s">
        <v>79</v>
      </c>
      <c r="L8" t="s">
        <v>80</v>
      </c>
      <c r="M8" t="s">
        <v>81</v>
      </c>
      <c r="N8" t="s">
        <v>82</v>
      </c>
      <c r="O8" t="s">
        <v>83</v>
      </c>
      <c r="P8" t="s">
        <v>84</v>
      </c>
      <c r="Q8" t="s">
        <v>85</v>
      </c>
    </row>
    <row r="9" spans="1:17">
      <c r="A9" t="s">
        <v>86</v>
      </c>
      <c r="B9" t="s">
        <v>87</v>
      </c>
      <c r="C9" t="s">
        <v>18</v>
      </c>
      <c r="E9" s="3">
        <v>229</v>
      </c>
      <c r="F9" s="3">
        <v>299</v>
      </c>
      <c r="G9" s="1">
        <v>0.23</v>
      </c>
      <c r="H9" s="8">
        <v>4.3</v>
      </c>
      <c r="I9" s="9">
        <v>30411</v>
      </c>
      <c r="J9" t="s">
        <v>88</v>
      </c>
      <c r="K9" t="s">
        <v>89</v>
      </c>
      <c r="L9" t="s">
        <v>90</v>
      </c>
      <c r="M9" t="s">
        <v>91</v>
      </c>
      <c r="N9" t="s">
        <v>92</v>
      </c>
      <c r="O9" t="s">
        <v>93</v>
      </c>
      <c r="P9" t="s">
        <v>94</v>
      </c>
      <c r="Q9" t="s">
        <v>95</v>
      </c>
    </row>
    <row r="10" spans="1:17">
      <c r="A10" t="s">
        <v>96</v>
      </c>
      <c r="B10" t="s">
        <v>97</v>
      </c>
      <c r="C10" t="s">
        <v>98</v>
      </c>
      <c r="E10" s="3">
        <v>499</v>
      </c>
      <c r="F10" s="3">
        <v>999</v>
      </c>
      <c r="G10" s="1">
        <v>0.5</v>
      </c>
      <c r="H10" s="8">
        <v>4.2</v>
      </c>
      <c r="I10" s="9">
        <v>179691</v>
      </c>
      <c r="J10" t="s">
        <v>99</v>
      </c>
      <c r="K10" t="s">
        <v>100</v>
      </c>
      <c r="L10" t="s">
        <v>101</v>
      </c>
      <c r="M10" t="s">
        <v>102</v>
      </c>
      <c r="N10" t="s">
        <v>103</v>
      </c>
      <c r="O10" t="s">
        <v>104</v>
      </c>
      <c r="P10" t="s">
        <v>105</v>
      </c>
      <c r="Q10" t="s">
        <v>106</v>
      </c>
    </row>
    <row r="11" spans="1:17">
      <c r="A11" t="s">
        <v>107</v>
      </c>
      <c r="B11" t="s">
        <v>108</v>
      </c>
      <c r="C11" t="s">
        <v>18</v>
      </c>
      <c r="E11" s="3">
        <v>199</v>
      </c>
      <c r="F11" s="3">
        <v>299</v>
      </c>
      <c r="G11" s="1">
        <v>0.33</v>
      </c>
      <c r="H11" s="8">
        <v>4</v>
      </c>
      <c r="I11" s="9">
        <v>43994</v>
      </c>
      <c r="J11" t="s">
        <v>109</v>
      </c>
      <c r="K11" t="s">
        <v>30</v>
      </c>
      <c r="L11" t="s">
        <v>31</v>
      </c>
      <c r="M11" t="s">
        <v>32</v>
      </c>
      <c r="N11" t="s">
        <v>33</v>
      </c>
      <c r="O11" t="s">
        <v>34</v>
      </c>
      <c r="P11" t="s">
        <v>110</v>
      </c>
      <c r="Q11" t="s">
        <v>111</v>
      </c>
    </row>
    <row r="12" spans="1:17">
      <c r="A12" t="s">
        <v>112</v>
      </c>
      <c r="B12" t="s">
        <v>113</v>
      </c>
      <c r="C12" t="s">
        <v>18</v>
      </c>
      <c r="E12" s="3">
        <v>154</v>
      </c>
      <c r="F12" s="3">
        <v>339</v>
      </c>
      <c r="G12" s="1">
        <v>0.55000000000000004</v>
      </c>
      <c r="H12" s="8">
        <v>4.3</v>
      </c>
      <c r="I12" s="9">
        <v>13391</v>
      </c>
      <c r="J12" t="s">
        <v>114</v>
      </c>
      <c r="K12" t="s">
        <v>115</v>
      </c>
      <c r="L12" t="s">
        <v>116</v>
      </c>
      <c r="M12" t="s">
        <v>117</v>
      </c>
      <c r="N12" t="s">
        <v>118</v>
      </c>
      <c r="O12" t="s">
        <v>119</v>
      </c>
      <c r="P12" t="s">
        <v>120</v>
      </c>
      <c r="Q12" t="s">
        <v>121</v>
      </c>
    </row>
    <row r="13" spans="1:17">
      <c r="A13" t="s">
        <v>122</v>
      </c>
      <c r="B13" t="s">
        <v>123</v>
      </c>
      <c r="C13" t="s">
        <v>18</v>
      </c>
      <c r="E13" s="3">
        <v>299</v>
      </c>
      <c r="F13" s="3">
        <v>799</v>
      </c>
      <c r="G13" s="1">
        <v>0.63</v>
      </c>
      <c r="H13" s="8">
        <v>4.2</v>
      </c>
      <c r="I13" s="9">
        <v>94363</v>
      </c>
      <c r="J13" t="s">
        <v>124</v>
      </c>
      <c r="K13" t="s">
        <v>50</v>
      </c>
      <c r="L13" t="s">
        <v>51</v>
      </c>
      <c r="M13" t="s">
        <v>52</v>
      </c>
      <c r="N13" t="s">
        <v>53</v>
      </c>
      <c r="O13" t="s">
        <v>54</v>
      </c>
      <c r="P13" t="s">
        <v>125</v>
      </c>
      <c r="Q13" t="s">
        <v>126</v>
      </c>
    </row>
    <row r="14" spans="1:17">
      <c r="A14" t="s">
        <v>127</v>
      </c>
      <c r="B14" t="s">
        <v>128</v>
      </c>
      <c r="C14" t="s">
        <v>129</v>
      </c>
      <c r="E14" s="3">
        <v>219</v>
      </c>
      <c r="F14" s="3">
        <v>700</v>
      </c>
      <c r="G14" s="1">
        <v>0.69</v>
      </c>
      <c r="H14" s="8">
        <v>4.4000000000000004</v>
      </c>
      <c r="I14" s="9">
        <v>426973</v>
      </c>
      <c r="J14" t="s">
        <v>130</v>
      </c>
      <c r="K14" t="s">
        <v>131</v>
      </c>
      <c r="L14" t="s">
        <v>132</v>
      </c>
      <c r="M14" t="s">
        <v>133</v>
      </c>
      <c r="N14" t="s">
        <v>134</v>
      </c>
      <c r="O14" t="s">
        <v>135</v>
      </c>
      <c r="P14" t="s">
        <v>136</v>
      </c>
      <c r="Q14" t="s">
        <v>137</v>
      </c>
    </row>
    <row r="15" spans="1:17">
      <c r="A15" t="s">
        <v>138</v>
      </c>
      <c r="B15" t="s">
        <v>139</v>
      </c>
      <c r="C15" t="s">
        <v>18</v>
      </c>
      <c r="E15" s="3">
        <v>350</v>
      </c>
      <c r="F15" s="3">
        <v>899</v>
      </c>
      <c r="G15" s="1">
        <v>0.61</v>
      </c>
      <c r="H15" s="8">
        <v>4.2</v>
      </c>
      <c r="I15" s="9">
        <v>2262</v>
      </c>
      <c r="J15" t="s">
        <v>140</v>
      </c>
      <c r="K15" t="s">
        <v>141</v>
      </c>
      <c r="L15" t="s">
        <v>142</v>
      </c>
      <c r="M15" t="s">
        <v>143</v>
      </c>
      <c r="N15" t="s">
        <v>144</v>
      </c>
      <c r="O15" t="s">
        <v>145</v>
      </c>
      <c r="P15" t="s">
        <v>146</v>
      </c>
      <c r="Q15" t="s">
        <v>147</v>
      </c>
    </row>
    <row r="16" spans="1:17">
      <c r="A16" t="s">
        <v>148</v>
      </c>
      <c r="B16" t="s">
        <v>149</v>
      </c>
      <c r="C16" t="s">
        <v>18</v>
      </c>
      <c r="E16" s="3">
        <v>159</v>
      </c>
      <c r="F16" s="3">
        <v>399</v>
      </c>
      <c r="G16" s="1">
        <v>0.6</v>
      </c>
      <c r="H16" s="8">
        <v>4.0999999999999996</v>
      </c>
      <c r="I16" s="9">
        <v>4768</v>
      </c>
      <c r="J16" t="s">
        <v>59</v>
      </c>
      <c r="K16" t="s">
        <v>150</v>
      </c>
      <c r="L16" t="s">
        <v>151</v>
      </c>
      <c r="M16" t="s">
        <v>152</v>
      </c>
      <c r="N16" t="s">
        <v>153</v>
      </c>
      <c r="O16" t="s">
        <v>154</v>
      </c>
      <c r="P16" t="s">
        <v>155</v>
      </c>
      <c r="Q16" t="s">
        <v>156</v>
      </c>
    </row>
    <row r="17" spans="1:17">
      <c r="A17" t="s">
        <v>157</v>
      </c>
      <c r="B17" t="s">
        <v>158</v>
      </c>
      <c r="C17" t="s">
        <v>18</v>
      </c>
      <c r="E17" s="3">
        <v>349</v>
      </c>
      <c r="F17" s="3">
        <v>399</v>
      </c>
      <c r="G17" s="1">
        <v>0.13</v>
      </c>
      <c r="H17" s="8">
        <v>4.4000000000000004</v>
      </c>
      <c r="I17" s="9">
        <v>18757</v>
      </c>
      <c r="J17" t="s">
        <v>159</v>
      </c>
      <c r="K17" t="s">
        <v>160</v>
      </c>
      <c r="L17" t="s">
        <v>161</v>
      </c>
      <c r="M17" t="s">
        <v>162</v>
      </c>
      <c r="N17" t="s">
        <v>163</v>
      </c>
      <c r="O17" t="s">
        <v>164</v>
      </c>
      <c r="P17" t="s">
        <v>165</v>
      </c>
      <c r="Q17" t="s">
        <v>166</v>
      </c>
    </row>
    <row r="18" spans="1:17">
      <c r="A18" t="s">
        <v>167</v>
      </c>
      <c r="B18" t="s">
        <v>168</v>
      </c>
      <c r="C18" t="s">
        <v>169</v>
      </c>
      <c r="E18" s="3">
        <v>13999</v>
      </c>
      <c r="F18" s="3">
        <v>24999</v>
      </c>
      <c r="G18" s="1">
        <v>0.44</v>
      </c>
      <c r="H18" s="8">
        <v>4.2</v>
      </c>
      <c r="I18" s="9">
        <v>32840</v>
      </c>
      <c r="J18" t="s">
        <v>170</v>
      </c>
      <c r="K18" t="s">
        <v>171</v>
      </c>
      <c r="L18" t="s">
        <v>172</v>
      </c>
      <c r="M18" t="s">
        <v>173</v>
      </c>
      <c r="N18" t="s">
        <v>174</v>
      </c>
      <c r="O18" t="s">
        <v>175</v>
      </c>
      <c r="P18" t="s">
        <v>176</v>
      </c>
      <c r="Q18" t="s">
        <v>177</v>
      </c>
    </row>
    <row r="19" spans="1:17">
      <c r="A19" t="s">
        <v>178</v>
      </c>
      <c r="B19" t="s">
        <v>179</v>
      </c>
      <c r="C19" t="s">
        <v>18</v>
      </c>
      <c r="E19" s="3">
        <v>249</v>
      </c>
      <c r="F19" s="3">
        <v>399</v>
      </c>
      <c r="G19" s="1">
        <v>0.38</v>
      </c>
      <c r="H19" s="8">
        <v>4</v>
      </c>
      <c r="I19" s="9">
        <v>43994</v>
      </c>
      <c r="J19" t="s">
        <v>180</v>
      </c>
      <c r="K19" t="s">
        <v>30</v>
      </c>
      <c r="L19" t="s">
        <v>31</v>
      </c>
      <c r="M19" t="s">
        <v>32</v>
      </c>
      <c r="N19" t="s">
        <v>33</v>
      </c>
      <c r="O19" t="s">
        <v>34</v>
      </c>
      <c r="P19" t="s">
        <v>181</v>
      </c>
      <c r="Q19" t="s">
        <v>182</v>
      </c>
    </row>
    <row r="20" spans="1:17">
      <c r="A20" t="s">
        <v>183</v>
      </c>
      <c r="B20" t="s">
        <v>184</v>
      </c>
      <c r="C20" t="s">
        <v>18</v>
      </c>
      <c r="E20" s="3">
        <v>199</v>
      </c>
      <c r="F20" s="3">
        <v>499</v>
      </c>
      <c r="G20" s="1">
        <v>0.6</v>
      </c>
      <c r="H20" s="8">
        <v>4.0999999999999996</v>
      </c>
      <c r="I20" s="9">
        <v>13045</v>
      </c>
      <c r="J20" t="s">
        <v>185</v>
      </c>
      <c r="K20" t="s">
        <v>186</v>
      </c>
      <c r="L20" t="s">
        <v>187</v>
      </c>
      <c r="M20" t="s">
        <v>188</v>
      </c>
      <c r="N20" t="s">
        <v>189</v>
      </c>
      <c r="O20" t="s">
        <v>190</v>
      </c>
      <c r="P20" t="s">
        <v>191</v>
      </c>
      <c r="Q20" t="s">
        <v>192</v>
      </c>
    </row>
    <row r="21" spans="1:17">
      <c r="A21" t="s">
        <v>193</v>
      </c>
      <c r="B21" t="s">
        <v>194</v>
      </c>
      <c r="C21" t="s">
        <v>169</v>
      </c>
      <c r="E21" s="3">
        <v>13490</v>
      </c>
      <c r="F21" s="3">
        <v>21990</v>
      </c>
      <c r="G21" s="1">
        <v>0.39</v>
      </c>
      <c r="H21" s="8">
        <v>4.3</v>
      </c>
      <c r="I21" s="9">
        <v>11976</v>
      </c>
      <c r="J21" t="s">
        <v>195</v>
      </c>
      <c r="K21" t="s">
        <v>196</v>
      </c>
      <c r="L21" t="s">
        <v>197</v>
      </c>
      <c r="M21" t="s">
        <v>198</v>
      </c>
      <c r="N21" t="s">
        <v>199</v>
      </c>
      <c r="O21" t="s">
        <v>200</v>
      </c>
      <c r="P21" t="s">
        <v>201</v>
      </c>
      <c r="Q21" t="s">
        <v>202</v>
      </c>
    </row>
    <row r="22" spans="1:17">
      <c r="A22" t="s">
        <v>203</v>
      </c>
      <c r="B22" t="s">
        <v>204</v>
      </c>
      <c r="C22" t="s">
        <v>18</v>
      </c>
      <c r="E22" s="3">
        <v>970</v>
      </c>
      <c r="F22" s="3">
        <v>1799</v>
      </c>
      <c r="G22" s="1">
        <v>0.46</v>
      </c>
      <c r="H22" s="8">
        <v>4.5</v>
      </c>
      <c r="I22" s="9">
        <v>815</v>
      </c>
      <c r="J22" t="s">
        <v>205</v>
      </c>
      <c r="K22" t="s">
        <v>206</v>
      </c>
      <c r="L22" t="s">
        <v>207</v>
      </c>
      <c r="M22" t="s">
        <v>208</v>
      </c>
      <c r="N22" t="s">
        <v>209</v>
      </c>
      <c r="O22" t="s">
        <v>210</v>
      </c>
      <c r="P22" t="s">
        <v>211</v>
      </c>
      <c r="Q22" t="s">
        <v>212</v>
      </c>
    </row>
    <row r="23" spans="1:17">
      <c r="A23" t="s">
        <v>213</v>
      </c>
      <c r="B23" t="s">
        <v>214</v>
      </c>
      <c r="C23" t="s">
        <v>129</v>
      </c>
      <c r="E23" s="3">
        <v>279</v>
      </c>
      <c r="F23" s="3">
        <v>499</v>
      </c>
      <c r="G23" s="1">
        <v>0.44</v>
      </c>
      <c r="H23" s="8">
        <v>3.7</v>
      </c>
      <c r="I23" s="9">
        <v>10962</v>
      </c>
      <c r="J23" t="s">
        <v>215</v>
      </c>
      <c r="K23" t="s">
        <v>216</v>
      </c>
      <c r="L23" t="s">
        <v>217</v>
      </c>
      <c r="M23" t="s">
        <v>218</v>
      </c>
      <c r="N23" t="s">
        <v>219</v>
      </c>
      <c r="O23" t="s">
        <v>220</v>
      </c>
      <c r="P23" t="s">
        <v>221</v>
      </c>
      <c r="Q23" t="s">
        <v>222</v>
      </c>
    </row>
    <row r="24" spans="1:17">
      <c r="A24" t="s">
        <v>223</v>
      </c>
      <c r="B24" t="s">
        <v>224</v>
      </c>
      <c r="C24" t="s">
        <v>169</v>
      </c>
      <c r="E24" s="3">
        <v>13490</v>
      </c>
      <c r="F24" s="3">
        <v>22900</v>
      </c>
      <c r="G24" s="1">
        <v>0.41</v>
      </c>
      <c r="H24" s="8">
        <v>4.3</v>
      </c>
      <c r="I24" s="9">
        <v>16299</v>
      </c>
      <c r="J24" t="s">
        <v>225</v>
      </c>
      <c r="K24" t="s">
        <v>226</v>
      </c>
      <c r="L24" t="s">
        <v>227</v>
      </c>
      <c r="M24" t="s">
        <v>228</v>
      </c>
      <c r="N24" t="s">
        <v>229</v>
      </c>
      <c r="O24" t="s">
        <v>230</v>
      </c>
      <c r="P24" t="s">
        <v>231</v>
      </c>
      <c r="Q24" t="s">
        <v>232</v>
      </c>
    </row>
    <row r="25" spans="1:17">
      <c r="A25" t="s">
        <v>233</v>
      </c>
      <c r="B25" t="s">
        <v>234</v>
      </c>
      <c r="C25" t="s">
        <v>18</v>
      </c>
      <c r="E25" s="3">
        <v>59</v>
      </c>
      <c r="F25" s="3">
        <v>199</v>
      </c>
      <c r="G25" s="1">
        <v>0.7</v>
      </c>
      <c r="H25" s="8">
        <v>4</v>
      </c>
      <c r="I25" s="9">
        <v>9378</v>
      </c>
      <c r="J25" t="s">
        <v>235</v>
      </c>
      <c r="K25" t="s">
        <v>236</v>
      </c>
      <c r="L25" t="s">
        <v>237</v>
      </c>
      <c r="M25" t="s">
        <v>238</v>
      </c>
      <c r="N25" t="s">
        <v>239</v>
      </c>
      <c r="O25" t="s">
        <v>240</v>
      </c>
      <c r="P25" t="s">
        <v>241</v>
      </c>
      <c r="Q25" t="s">
        <v>242</v>
      </c>
    </row>
    <row r="26" spans="1:17">
      <c r="A26" t="s">
        <v>243</v>
      </c>
      <c r="B26" t="s">
        <v>244</v>
      </c>
      <c r="C26" t="s">
        <v>169</v>
      </c>
      <c r="E26" s="3">
        <v>11499</v>
      </c>
      <c r="F26" s="3">
        <v>19990</v>
      </c>
      <c r="G26" s="1">
        <v>0.42</v>
      </c>
      <c r="H26" s="8">
        <v>4.3</v>
      </c>
      <c r="I26" s="9">
        <v>4703</v>
      </c>
      <c r="J26" t="s">
        <v>245</v>
      </c>
      <c r="K26" t="s">
        <v>246</v>
      </c>
      <c r="L26" t="s">
        <v>247</v>
      </c>
      <c r="M26" t="s">
        <v>248</v>
      </c>
      <c r="N26" t="s">
        <v>249</v>
      </c>
      <c r="O26" t="s">
        <v>13024</v>
      </c>
      <c r="P26" t="s">
        <v>250</v>
      </c>
      <c r="Q26" t="s">
        <v>251</v>
      </c>
    </row>
    <row r="27" spans="1:17">
      <c r="A27" t="s">
        <v>252</v>
      </c>
      <c r="B27" t="s">
        <v>253</v>
      </c>
      <c r="C27" t="s">
        <v>129</v>
      </c>
      <c r="E27" s="3">
        <v>199</v>
      </c>
      <c r="F27" s="3">
        <v>699</v>
      </c>
      <c r="G27" s="1">
        <v>0.72</v>
      </c>
      <c r="H27" s="8">
        <v>4.2</v>
      </c>
      <c r="I27" s="9">
        <v>12153</v>
      </c>
      <c r="J27" t="s">
        <v>254</v>
      </c>
      <c r="K27" t="s">
        <v>255</v>
      </c>
      <c r="L27" t="s">
        <v>256</v>
      </c>
      <c r="M27" t="s">
        <v>257</v>
      </c>
      <c r="N27" t="s">
        <v>258</v>
      </c>
      <c r="O27" t="s">
        <v>259</v>
      </c>
      <c r="P27" t="s">
        <v>260</v>
      </c>
      <c r="Q27" t="s">
        <v>261</v>
      </c>
    </row>
    <row r="28" spans="1:17">
      <c r="A28" t="s">
        <v>262</v>
      </c>
      <c r="B28" t="s">
        <v>263</v>
      </c>
      <c r="C28" t="s">
        <v>169</v>
      </c>
      <c r="E28" s="3">
        <v>14999</v>
      </c>
      <c r="F28" s="3">
        <v>19999</v>
      </c>
      <c r="G28" s="1">
        <v>0.25</v>
      </c>
      <c r="H28" s="8">
        <v>4.2</v>
      </c>
      <c r="I28" s="9">
        <v>34899</v>
      </c>
      <c r="J28" t="s">
        <v>264</v>
      </c>
      <c r="K28" t="s">
        <v>265</v>
      </c>
      <c r="L28" t="s">
        <v>266</v>
      </c>
      <c r="M28" t="s">
        <v>267</v>
      </c>
      <c r="N28" t="s">
        <v>268</v>
      </c>
      <c r="O28" t="s">
        <v>269</v>
      </c>
      <c r="P28" t="s">
        <v>270</v>
      </c>
      <c r="Q28" t="s">
        <v>271</v>
      </c>
    </row>
    <row r="29" spans="1:17">
      <c r="A29" t="s">
        <v>272</v>
      </c>
      <c r="B29" t="s">
        <v>273</v>
      </c>
      <c r="C29" t="s">
        <v>18</v>
      </c>
      <c r="E29" s="3">
        <v>299</v>
      </c>
      <c r="F29" s="3">
        <v>399</v>
      </c>
      <c r="G29" s="1">
        <v>0.25</v>
      </c>
      <c r="H29" s="8">
        <v>4</v>
      </c>
      <c r="I29" s="9">
        <v>2766</v>
      </c>
      <c r="J29" t="s">
        <v>274</v>
      </c>
      <c r="K29" t="s">
        <v>275</v>
      </c>
      <c r="L29" t="s">
        <v>276</v>
      </c>
      <c r="M29" t="s">
        <v>277</v>
      </c>
      <c r="N29" t="s">
        <v>278</v>
      </c>
      <c r="O29" t="s">
        <v>279</v>
      </c>
      <c r="P29" t="s">
        <v>280</v>
      </c>
      <c r="Q29" t="s">
        <v>281</v>
      </c>
    </row>
    <row r="30" spans="1:17">
      <c r="A30" t="s">
        <v>282</v>
      </c>
      <c r="B30" t="s">
        <v>283</v>
      </c>
      <c r="C30" t="s">
        <v>18</v>
      </c>
      <c r="E30" s="3">
        <v>970</v>
      </c>
      <c r="F30" s="3">
        <v>1999</v>
      </c>
      <c r="G30" s="1">
        <v>0.51</v>
      </c>
      <c r="H30" s="8">
        <v>4.4000000000000004</v>
      </c>
      <c r="I30" s="9">
        <v>184</v>
      </c>
      <c r="J30" t="s">
        <v>284</v>
      </c>
      <c r="K30" t="s">
        <v>285</v>
      </c>
      <c r="L30" t="s">
        <v>286</v>
      </c>
      <c r="M30" t="s">
        <v>287</v>
      </c>
      <c r="N30" t="s">
        <v>288</v>
      </c>
      <c r="O30" t="s">
        <v>289</v>
      </c>
      <c r="P30" t="s">
        <v>290</v>
      </c>
      <c r="Q30" t="s">
        <v>291</v>
      </c>
    </row>
    <row r="31" spans="1:17">
      <c r="A31" t="s">
        <v>292</v>
      </c>
      <c r="B31" t="s">
        <v>293</v>
      </c>
      <c r="C31" t="s">
        <v>18</v>
      </c>
      <c r="E31" s="3">
        <v>299</v>
      </c>
      <c r="F31" s="3">
        <v>999</v>
      </c>
      <c r="G31" s="1">
        <v>0.7</v>
      </c>
      <c r="H31" s="8">
        <v>4.3</v>
      </c>
      <c r="I31" s="9">
        <v>20850</v>
      </c>
      <c r="J31" t="s">
        <v>294</v>
      </c>
      <c r="K31" t="s">
        <v>295</v>
      </c>
      <c r="L31" t="s">
        <v>296</v>
      </c>
      <c r="M31" t="s">
        <v>297</v>
      </c>
      <c r="N31" t="s">
        <v>298</v>
      </c>
      <c r="O31" t="s">
        <v>299</v>
      </c>
      <c r="P31" t="s">
        <v>300</v>
      </c>
      <c r="Q31" t="s">
        <v>301</v>
      </c>
    </row>
    <row r="32" spans="1:17">
      <c r="A32" t="s">
        <v>302</v>
      </c>
      <c r="B32" t="s">
        <v>303</v>
      </c>
      <c r="C32" t="s">
        <v>18</v>
      </c>
      <c r="E32" s="3">
        <v>199</v>
      </c>
      <c r="F32" s="3">
        <v>750</v>
      </c>
      <c r="G32" s="1">
        <v>0.73</v>
      </c>
      <c r="H32" s="8">
        <v>4.5</v>
      </c>
      <c r="I32" s="9">
        <v>74976</v>
      </c>
      <c r="J32" t="s">
        <v>304</v>
      </c>
      <c r="K32" t="s">
        <v>305</v>
      </c>
      <c r="L32" t="s">
        <v>306</v>
      </c>
      <c r="M32" t="s">
        <v>307</v>
      </c>
      <c r="N32" t="s">
        <v>308</v>
      </c>
      <c r="O32" t="s">
        <v>309</v>
      </c>
      <c r="P32" t="s">
        <v>310</v>
      </c>
      <c r="Q32" t="s">
        <v>311</v>
      </c>
    </row>
    <row r="33" spans="1:17">
      <c r="A33" t="s">
        <v>312</v>
      </c>
      <c r="B33" t="s">
        <v>313</v>
      </c>
      <c r="C33" t="s">
        <v>18</v>
      </c>
      <c r="E33" s="3">
        <v>179</v>
      </c>
      <c r="F33" s="3">
        <v>499</v>
      </c>
      <c r="G33" s="1">
        <v>0.64</v>
      </c>
      <c r="H33" s="8">
        <v>4</v>
      </c>
      <c r="I33" s="9">
        <v>1934</v>
      </c>
      <c r="J33" t="s">
        <v>314</v>
      </c>
      <c r="K33" t="s">
        <v>315</v>
      </c>
      <c r="L33" t="s">
        <v>316</v>
      </c>
      <c r="M33" t="s">
        <v>317</v>
      </c>
      <c r="N33" t="s">
        <v>13025</v>
      </c>
      <c r="O33" t="s">
        <v>13026</v>
      </c>
      <c r="P33" t="s">
        <v>318</v>
      </c>
      <c r="Q33" t="s">
        <v>319</v>
      </c>
    </row>
    <row r="34" spans="1:17">
      <c r="A34" t="s">
        <v>320</v>
      </c>
      <c r="B34" t="s">
        <v>321</v>
      </c>
      <c r="C34" t="s">
        <v>18</v>
      </c>
      <c r="E34" s="3">
        <v>389</v>
      </c>
      <c r="F34" s="3">
        <v>1099</v>
      </c>
      <c r="G34" s="1">
        <v>0.65</v>
      </c>
      <c r="H34" s="8">
        <v>4.3</v>
      </c>
      <c r="I34" s="9">
        <v>974</v>
      </c>
      <c r="J34" t="s">
        <v>322</v>
      </c>
      <c r="K34" t="s">
        <v>323</v>
      </c>
      <c r="L34" t="s">
        <v>324</v>
      </c>
      <c r="M34" t="s">
        <v>325</v>
      </c>
      <c r="N34" t="s">
        <v>326</v>
      </c>
      <c r="O34" t="s">
        <v>327</v>
      </c>
      <c r="P34" t="s">
        <v>328</v>
      </c>
      <c r="Q34" t="s">
        <v>329</v>
      </c>
    </row>
    <row r="35" spans="1:17">
      <c r="A35" t="s">
        <v>330</v>
      </c>
      <c r="B35" t="s">
        <v>331</v>
      </c>
      <c r="C35" t="s">
        <v>18</v>
      </c>
      <c r="E35" s="3">
        <v>599</v>
      </c>
      <c r="F35" s="3">
        <v>599</v>
      </c>
      <c r="G35" s="1">
        <v>0</v>
      </c>
      <c r="H35" s="8">
        <v>4.3</v>
      </c>
      <c r="I35" s="9">
        <v>355</v>
      </c>
      <c r="J35" t="s">
        <v>332</v>
      </c>
      <c r="K35" t="s">
        <v>333</v>
      </c>
      <c r="L35" t="s">
        <v>334</v>
      </c>
      <c r="M35" t="s">
        <v>335</v>
      </c>
      <c r="N35" t="s">
        <v>336</v>
      </c>
      <c r="O35" t="s">
        <v>337</v>
      </c>
      <c r="P35" t="s">
        <v>338</v>
      </c>
      <c r="Q35" t="s">
        <v>339</v>
      </c>
    </row>
    <row r="36" spans="1:17">
      <c r="A36" t="s">
        <v>340</v>
      </c>
      <c r="B36" t="s">
        <v>341</v>
      </c>
      <c r="C36" t="s">
        <v>18</v>
      </c>
      <c r="E36" s="3">
        <v>199</v>
      </c>
      <c r="F36" s="3">
        <v>999</v>
      </c>
      <c r="G36" s="1">
        <v>0.8</v>
      </c>
      <c r="H36" s="8">
        <v>3.9</v>
      </c>
      <c r="I36" s="9">
        <v>1075</v>
      </c>
      <c r="J36" t="s">
        <v>342</v>
      </c>
      <c r="K36" t="s">
        <v>343</v>
      </c>
      <c r="L36" t="s">
        <v>344</v>
      </c>
      <c r="M36" t="s">
        <v>345</v>
      </c>
      <c r="N36" t="s">
        <v>346</v>
      </c>
      <c r="O36" t="s">
        <v>347</v>
      </c>
      <c r="P36" t="s">
        <v>348</v>
      </c>
      <c r="Q36" t="s">
        <v>349</v>
      </c>
    </row>
    <row r="37" spans="1:17">
      <c r="A37" t="s">
        <v>350</v>
      </c>
      <c r="B37" t="s">
        <v>351</v>
      </c>
      <c r="C37" t="s">
        <v>18</v>
      </c>
      <c r="E37" s="3">
        <v>99</v>
      </c>
      <c r="F37" s="3">
        <v>666.66</v>
      </c>
      <c r="G37" s="1">
        <v>0.85</v>
      </c>
      <c r="H37" s="8">
        <v>3.9</v>
      </c>
      <c r="I37" s="9">
        <v>24871</v>
      </c>
      <c r="J37" t="s">
        <v>352</v>
      </c>
      <c r="K37" t="s">
        <v>69</v>
      </c>
      <c r="L37" t="s">
        <v>70</v>
      </c>
      <c r="M37" t="s">
        <v>71</v>
      </c>
      <c r="N37" t="s">
        <v>72</v>
      </c>
      <c r="O37" t="s">
        <v>353</v>
      </c>
      <c r="P37" t="s">
        <v>354</v>
      </c>
      <c r="Q37" t="s">
        <v>355</v>
      </c>
    </row>
    <row r="38" spans="1:17">
      <c r="A38" t="s">
        <v>356</v>
      </c>
      <c r="B38" t="s">
        <v>357</v>
      </c>
      <c r="C38" t="s">
        <v>18</v>
      </c>
      <c r="E38" s="3">
        <v>899</v>
      </c>
      <c r="F38" s="3">
        <v>1900</v>
      </c>
      <c r="G38" s="1">
        <v>0.53</v>
      </c>
      <c r="H38" s="8">
        <v>4.4000000000000004</v>
      </c>
      <c r="I38" s="9">
        <v>13552</v>
      </c>
      <c r="J38" t="s">
        <v>358</v>
      </c>
      <c r="K38" t="s">
        <v>359</v>
      </c>
      <c r="L38" t="s">
        <v>360</v>
      </c>
      <c r="M38" t="s">
        <v>361</v>
      </c>
      <c r="N38" t="s">
        <v>362</v>
      </c>
      <c r="O38" t="s">
        <v>363</v>
      </c>
      <c r="P38" t="s">
        <v>364</v>
      </c>
      <c r="Q38" t="s">
        <v>365</v>
      </c>
    </row>
    <row r="39" spans="1:17">
      <c r="A39" t="s">
        <v>366</v>
      </c>
      <c r="B39" t="s">
        <v>367</v>
      </c>
      <c r="C39" t="s">
        <v>18</v>
      </c>
      <c r="E39" s="3">
        <v>199</v>
      </c>
      <c r="F39" s="3">
        <v>999</v>
      </c>
      <c r="G39" s="1">
        <v>0.8</v>
      </c>
      <c r="H39" s="8">
        <v>4</v>
      </c>
      <c r="I39" s="9">
        <v>576</v>
      </c>
      <c r="J39" t="s">
        <v>368</v>
      </c>
      <c r="K39" t="s">
        <v>369</v>
      </c>
      <c r="L39" t="s">
        <v>370</v>
      </c>
      <c r="M39" t="s">
        <v>371</v>
      </c>
      <c r="N39" t="s">
        <v>372</v>
      </c>
      <c r="O39" t="s">
        <v>373</v>
      </c>
      <c r="P39" t="s">
        <v>374</v>
      </c>
      <c r="Q39" t="s">
        <v>375</v>
      </c>
    </row>
    <row r="40" spans="1:17">
      <c r="A40" t="s">
        <v>376</v>
      </c>
      <c r="B40" t="s">
        <v>377</v>
      </c>
      <c r="C40" t="s">
        <v>169</v>
      </c>
      <c r="E40" s="3">
        <v>32999</v>
      </c>
      <c r="F40" s="3">
        <v>45999</v>
      </c>
      <c r="G40" s="1">
        <v>0.28000000000000003</v>
      </c>
      <c r="H40" s="8">
        <v>4.2</v>
      </c>
      <c r="I40" s="9">
        <v>7298</v>
      </c>
      <c r="J40" t="s">
        <v>378</v>
      </c>
      <c r="K40" t="s">
        <v>379</v>
      </c>
      <c r="L40" t="s">
        <v>380</v>
      </c>
      <c r="M40" t="s">
        <v>381</v>
      </c>
      <c r="N40" t="s">
        <v>382</v>
      </c>
      <c r="O40" t="s">
        <v>383</v>
      </c>
      <c r="P40" t="s">
        <v>384</v>
      </c>
      <c r="Q40" t="s">
        <v>385</v>
      </c>
    </row>
    <row r="41" spans="1:17">
      <c r="A41" t="s">
        <v>386</v>
      </c>
      <c r="B41" t="s">
        <v>387</v>
      </c>
      <c r="C41" t="s">
        <v>18</v>
      </c>
      <c r="E41" s="3">
        <v>970</v>
      </c>
      <c r="F41" s="3">
        <v>1999</v>
      </c>
      <c r="G41" s="1">
        <v>0.51</v>
      </c>
      <c r="H41" s="8">
        <v>4.2</v>
      </c>
      <c r="I41" s="9">
        <v>462</v>
      </c>
      <c r="J41" t="s">
        <v>388</v>
      </c>
      <c r="K41" t="s">
        <v>389</v>
      </c>
      <c r="L41" t="s">
        <v>390</v>
      </c>
      <c r="M41" t="s">
        <v>391</v>
      </c>
      <c r="N41" t="s">
        <v>392</v>
      </c>
      <c r="O41" t="s">
        <v>393</v>
      </c>
      <c r="P41" t="s">
        <v>394</v>
      </c>
      <c r="Q41" t="s">
        <v>395</v>
      </c>
    </row>
    <row r="42" spans="1:17">
      <c r="A42" t="s">
        <v>396</v>
      </c>
      <c r="B42" t="s">
        <v>397</v>
      </c>
      <c r="C42" t="s">
        <v>18</v>
      </c>
      <c r="E42" s="3">
        <v>209</v>
      </c>
      <c r="F42" s="3">
        <v>695</v>
      </c>
      <c r="G42" s="1">
        <v>0.7</v>
      </c>
      <c r="H42" s="8">
        <v>4.5</v>
      </c>
      <c r="I42" s="9">
        <v>107687</v>
      </c>
      <c r="J42" t="s">
        <v>398</v>
      </c>
      <c r="K42" t="s">
        <v>399</v>
      </c>
      <c r="L42" t="s">
        <v>400</v>
      </c>
      <c r="M42" t="s">
        <v>401</v>
      </c>
      <c r="N42" t="s">
        <v>402</v>
      </c>
      <c r="O42" t="s">
        <v>403</v>
      </c>
      <c r="P42" t="s">
        <v>404</v>
      </c>
      <c r="Q42" t="s">
        <v>405</v>
      </c>
    </row>
    <row r="43" spans="1:17">
      <c r="A43" t="s">
        <v>406</v>
      </c>
      <c r="B43" t="s">
        <v>407</v>
      </c>
      <c r="C43" t="s">
        <v>169</v>
      </c>
      <c r="E43" s="3">
        <v>19999</v>
      </c>
      <c r="F43" s="3">
        <v>34999</v>
      </c>
      <c r="G43" s="1">
        <v>0.43</v>
      </c>
      <c r="H43" s="8">
        <v>4.3</v>
      </c>
      <c r="I43" s="9">
        <v>27151</v>
      </c>
      <c r="J43" t="s">
        <v>408</v>
      </c>
      <c r="K43" t="s">
        <v>409</v>
      </c>
      <c r="L43" t="s">
        <v>410</v>
      </c>
      <c r="M43" t="s">
        <v>411</v>
      </c>
      <c r="N43" t="s">
        <v>412</v>
      </c>
      <c r="O43" t="s">
        <v>13027</v>
      </c>
      <c r="P43" t="s">
        <v>413</v>
      </c>
      <c r="Q43" t="s">
        <v>414</v>
      </c>
    </row>
    <row r="44" spans="1:17">
      <c r="A44" t="s">
        <v>415</v>
      </c>
      <c r="B44" t="s">
        <v>416</v>
      </c>
      <c r="C44" t="s">
        <v>18</v>
      </c>
      <c r="E44" s="3">
        <v>399</v>
      </c>
      <c r="F44" s="3">
        <v>1099</v>
      </c>
      <c r="G44" s="1">
        <v>0.64</v>
      </c>
      <c r="H44" s="8">
        <v>4.2</v>
      </c>
      <c r="I44" s="9">
        <v>24269</v>
      </c>
      <c r="J44" t="s">
        <v>417</v>
      </c>
      <c r="K44" t="s">
        <v>20</v>
      </c>
      <c r="L44" t="s">
        <v>21</v>
      </c>
      <c r="M44" t="s">
        <v>22</v>
      </c>
      <c r="N44" t="s">
        <v>23</v>
      </c>
      <c r="O44" t="s">
        <v>24</v>
      </c>
      <c r="P44" t="s">
        <v>418</v>
      </c>
      <c r="Q44" t="s">
        <v>419</v>
      </c>
    </row>
    <row r="45" spans="1:17">
      <c r="A45" t="s">
        <v>420</v>
      </c>
      <c r="B45" t="s">
        <v>421</v>
      </c>
      <c r="C45" t="s">
        <v>98</v>
      </c>
      <c r="E45" s="3">
        <v>999</v>
      </c>
      <c r="F45" s="3">
        <v>1599</v>
      </c>
      <c r="G45" s="1">
        <v>0.38</v>
      </c>
      <c r="H45" s="8">
        <v>4.3</v>
      </c>
      <c r="I45" s="9">
        <v>12093</v>
      </c>
      <c r="J45" t="s">
        <v>422</v>
      </c>
      <c r="K45" t="s">
        <v>423</v>
      </c>
      <c r="L45" t="s">
        <v>424</v>
      </c>
      <c r="M45" t="s">
        <v>425</v>
      </c>
      <c r="N45" t="s">
        <v>426</v>
      </c>
      <c r="O45" t="s">
        <v>427</v>
      </c>
      <c r="P45" t="s">
        <v>428</v>
      </c>
      <c r="Q45" t="s">
        <v>429</v>
      </c>
    </row>
    <row r="46" spans="1:17">
      <c r="A46" t="s">
        <v>430</v>
      </c>
      <c r="B46" t="s">
        <v>431</v>
      </c>
      <c r="C46" t="s">
        <v>18</v>
      </c>
      <c r="E46" s="3">
        <v>59</v>
      </c>
      <c r="F46" s="3">
        <v>199</v>
      </c>
      <c r="G46" s="1">
        <v>0.7</v>
      </c>
      <c r="H46" s="8">
        <v>4</v>
      </c>
      <c r="I46" s="9">
        <v>9378</v>
      </c>
      <c r="J46" t="s">
        <v>432</v>
      </c>
      <c r="K46" t="s">
        <v>236</v>
      </c>
      <c r="L46" t="s">
        <v>237</v>
      </c>
      <c r="M46" t="s">
        <v>238</v>
      </c>
      <c r="N46" t="s">
        <v>239</v>
      </c>
      <c r="O46" t="s">
        <v>240</v>
      </c>
      <c r="P46" t="s">
        <v>433</v>
      </c>
      <c r="Q46" t="s">
        <v>434</v>
      </c>
    </row>
    <row r="47" spans="1:17">
      <c r="A47" t="s">
        <v>435</v>
      </c>
      <c r="B47" t="s">
        <v>436</v>
      </c>
      <c r="C47" t="s">
        <v>18</v>
      </c>
      <c r="E47" s="3">
        <v>333</v>
      </c>
      <c r="F47" s="3">
        <v>999</v>
      </c>
      <c r="G47" s="1">
        <v>0.67</v>
      </c>
      <c r="H47" s="8">
        <v>3.3</v>
      </c>
      <c r="I47" s="9">
        <v>9792</v>
      </c>
      <c r="J47" t="s">
        <v>437</v>
      </c>
      <c r="K47" t="s">
        <v>438</v>
      </c>
      <c r="L47" t="s">
        <v>439</v>
      </c>
      <c r="M47" t="s">
        <v>440</v>
      </c>
      <c r="N47" t="s">
        <v>441</v>
      </c>
      <c r="O47" t="s">
        <v>442</v>
      </c>
      <c r="P47" t="s">
        <v>443</v>
      </c>
      <c r="Q47" t="s">
        <v>444</v>
      </c>
    </row>
    <row r="48" spans="1:17">
      <c r="A48" t="s">
        <v>445</v>
      </c>
      <c r="B48" t="s">
        <v>446</v>
      </c>
      <c r="C48" t="s">
        <v>98</v>
      </c>
      <c r="E48" s="3">
        <v>507</v>
      </c>
      <c r="F48" s="3">
        <v>1208</v>
      </c>
      <c r="G48" s="1">
        <v>0.57999999999999996</v>
      </c>
      <c r="H48" s="8">
        <v>4.0999999999999996</v>
      </c>
      <c r="I48" s="9">
        <v>8131</v>
      </c>
      <c r="J48" t="s">
        <v>447</v>
      </c>
      <c r="K48" t="s">
        <v>448</v>
      </c>
      <c r="L48" t="s">
        <v>449</v>
      </c>
      <c r="M48" t="s">
        <v>450</v>
      </c>
      <c r="N48" t="s">
        <v>451</v>
      </c>
      <c r="O48" t="s">
        <v>452</v>
      </c>
      <c r="P48" t="s">
        <v>453</v>
      </c>
      <c r="Q48" t="s">
        <v>454</v>
      </c>
    </row>
    <row r="49" spans="1:17">
      <c r="A49" t="s">
        <v>455</v>
      </c>
      <c r="B49" t="s">
        <v>456</v>
      </c>
      <c r="C49" t="s">
        <v>129</v>
      </c>
      <c r="E49" s="3">
        <v>309</v>
      </c>
      <c r="F49" s="3">
        <v>475</v>
      </c>
      <c r="G49" s="1">
        <v>0.35</v>
      </c>
      <c r="H49" s="8">
        <v>4.4000000000000004</v>
      </c>
      <c r="I49" s="9">
        <v>426973</v>
      </c>
      <c r="J49" t="s">
        <v>457</v>
      </c>
      <c r="K49" t="s">
        <v>131</v>
      </c>
      <c r="L49" t="s">
        <v>132</v>
      </c>
      <c r="M49" t="s">
        <v>133</v>
      </c>
      <c r="N49" t="s">
        <v>134</v>
      </c>
      <c r="O49" t="s">
        <v>135</v>
      </c>
      <c r="P49" t="s">
        <v>458</v>
      </c>
      <c r="Q49" t="s">
        <v>459</v>
      </c>
    </row>
    <row r="50" spans="1:17">
      <c r="A50" t="s">
        <v>460</v>
      </c>
      <c r="B50" t="s">
        <v>461</v>
      </c>
      <c r="C50" t="s">
        <v>462</v>
      </c>
      <c r="E50" s="3">
        <v>399</v>
      </c>
      <c r="F50" s="3">
        <v>999</v>
      </c>
      <c r="G50" s="1">
        <v>0.6</v>
      </c>
      <c r="H50" s="8">
        <v>3.6</v>
      </c>
      <c r="I50" s="9">
        <v>493</v>
      </c>
      <c r="J50" t="s">
        <v>463</v>
      </c>
      <c r="K50" t="s">
        <v>464</v>
      </c>
      <c r="L50" t="s">
        <v>465</v>
      </c>
      <c r="M50" t="s">
        <v>466</v>
      </c>
      <c r="N50" t="s">
        <v>467</v>
      </c>
      <c r="O50" t="s">
        <v>468</v>
      </c>
      <c r="P50" t="s">
        <v>469</v>
      </c>
      <c r="Q50" t="s">
        <v>470</v>
      </c>
    </row>
    <row r="51" spans="1:17">
      <c r="A51" t="s">
        <v>471</v>
      </c>
      <c r="B51" t="s">
        <v>472</v>
      </c>
      <c r="C51" t="s">
        <v>18</v>
      </c>
      <c r="E51" s="3">
        <v>199</v>
      </c>
      <c r="F51" s="3">
        <v>395</v>
      </c>
      <c r="G51" s="1">
        <v>0.5</v>
      </c>
      <c r="H51" s="8">
        <v>4.2</v>
      </c>
      <c r="I51" s="9">
        <v>92595</v>
      </c>
      <c r="J51" t="s">
        <v>473</v>
      </c>
      <c r="K51" t="s">
        <v>474</v>
      </c>
      <c r="L51" t="s">
        <v>475</v>
      </c>
      <c r="M51" t="s">
        <v>476</v>
      </c>
      <c r="N51" t="s">
        <v>477</v>
      </c>
      <c r="O51" t="s">
        <v>478</v>
      </c>
      <c r="P51" t="s">
        <v>479</v>
      </c>
      <c r="Q51" t="s">
        <v>480</v>
      </c>
    </row>
    <row r="52" spans="1:17">
      <c r="A52" t="s">
        <v>481</v>
      </c>
      <c r="B52" t="s">
        <v>482</v>
      </c>
      <c r="C52" t="s">
        <v>98</v>
      </c>
      <c r="E52" s="3">
        <v>1199</v>
      </c>
      <c r="F52" s="3">
        <v>2199</v>
      </c>
      <c r="G52" s="1">
        <v>0.45</v>
      </c>
      <c r="H52" s="8">
        <v>4.4000000000000004</v>
      </c>
      <c r="I52" s="9">
        <v>24780</v>
      </c>
      <c r="J52" t="s">
        <v>483</v>
      </c>
      <c r="K52" t="s">
        <v>484</v>
      </c>
      <c r="L52" t="s">
        <v>485</v>
      </c>
      <c r="M52" t="s">
        <v>486</v>
      </c>
      <c r="N52" t="s">
        <v>487</v>
      </c>
      <c r="O52" t="s">
        <v>488</v>
      </c>
      <c r="P52" t="s">
        <v>489</v>
      </c>
      <c r="Q52" t="s">
        <v>490</v>
      </c>
    </row>
    <row r="53" spans="1:17">
      <c r="A53" t="s">
        <v>491</v>
      </c>
      <c r="B53" t="s">
        <v>492</v>
      </c>
      <c r="C53" t="s">
        <v>18</v>
      </c>
      <c r="E53" s="3">
        <v>179</v>
      </c>
      <c r="F53" s="3">
        <v>500</v>
      </c>
      <c r="G53" s="1">
        <v>0.64</v>
      </c>
      <c r="H53" s="8">
        <v>4.2</v>
      </c>
      <c r="I53" s="9">
        <v>92595</v>
      </c>
      <c r="J53" t="s">
        <v>493</v>
      </c>
      <c r="K53" t="s">
        <v>474</v>
      </c>
      <c r="L53" t="s">
        <v>475</v>
      </c>
      <c r="M53" t="s">
        <v>476</v>
      </c>
      <c r="N53" t="s">
        <v>477</v>
      </c>
      <c r="O53" t="s">
        <v>478</v>
      </c>
      <c r="P53" t="s">
        <v>494</v>
      </c>
      <c r="Q53" t="s">
        <v>495</v>
      </c>
    </row>
    <row r="54" spans="1:17">
      <c r="A54" t="s">
        <v>496</v>
      </c>
      <c r="B54" t="s">
        <v>497</v>
      </c>
      <c r="C54" t="s">
        <v>18</v>
      </c>
      <c r="E54" s="3">
        <v>799</v>
      </c>
      <c r="F54" s="3">
        <v>2100</v>
      </c>
      <c r="G54" s="1">
        <v>0.62</v>
      </c>
      <c r="H54" s="8">
        <v>4.3</v>
      </c>
      <c r="I54" s="9">
        <v>8188</v>
      </c>
      <c r="J54" t="s">
        <v>498</v>
      </c>
      <c r="K54" t="s">
        <v>499</v>
      </c>
      <c r="L54" t="s">
        <v>500</v>
      </c>
      <c r="M54" t="s">
        <v>501</v>
      </c>
      <c r="N54" t="s">
        <v>502</v>
      </c>
      <c r="O54" t="s">
        <v>503</v>
      </c>
      <c r="P54" t="s">
        <v>504</v>
      </c>
      <c r="Q54" t="s">
        <v>505</v>
      </c>
    </row>
    <row r="55" spans="1:17">
      <c r="A55" t="s">
        <v>506</v>
      </c>
      <c r="B55" t="s">
        <v>507</v>
      </c>
      <c r="C55" t="s">
        <v>508</v>
      </c>
      <c r="E55" s="3">
        <v>6999</v>
      </c>
      <c r="F55" s="3">
        <v>12999</v>
      </c>
      <c r="G55" s="1">
        <v>0.46</v>
      </c>
      <c r="H55" s="8">
        <v>4.2</v>
      </c>
      <c r="I55" s="9">
        <v>4003</v>
      </c>
      <c r="J55" t="s">
        <v>509</v>
      </c>
      <c r="K55" t="s">
        <v>510</v>
      </c>
      <c r="L55" t="s">
        <v>511</v>
      </c>
      <c r="M55" t="s">
        <v>512</v>
      </c>
      <c r="N55" t="s">
        <v>513</v>
      </c>
      <c r="O55" t="s">
        <v>13028</v>
      </c>
      <c r="P55" t="s">
        <v>514</v>
      </c>
      <c r="Q55" t="s">
        <v>515</v>
      </c>
    </row>
    <row r="56" spans="1:17">
      <c r="A56" t="s">
        <v>516</v>
      </c>
      <c r="B56" t="s">
        <v>517</v>
      </c>
      <c r="C56" t="s">
        <v>18</v>
      </c>
      <c r="E56" s="3">
        <v>199</v>
      </c>
      <c r="F56" s="3">
        <v>349</v>
      </c>
      <c r="G56" s="1">
        <v>0.43</v>
      </c>
      <c r="H56" s="8">
        <v>4.0999999999999996</v>
      </c>
      <c r="I56" s="9">
        <v>314</v>
      </c>
      <c r="J56" t="s">
        <v>518</v>
      </c>
      <c r="K56" t="s">
        <v>519</v>
      </c>
      <c r="L56" t="s">
        <v>520</v>
      </c>
      <c r="M56" t="s">
        <v>521</v>
      </c>
      <c r="N56" t="s">
        <v>522</v>
      </c>
      <c r="O56" t="s">
        <v>523</v>
      </c>
      <c r="P56" t="s">
        <v>524</v>
      </c>
      <c r="Q56" t="s">
        <v>525</v>
      </c>
    </row>
    <row r="57" spans="1:17">
      <c r="A57" t="s">
        <v>526</v>
      </c>
      <c r="B57" t="s">
        <v>527</v>
      </c>
      <c r="C57" t="s">
        <v>462</v>
      </c>
      <c r="E57" s="3">
        <v>230</v>
      </c>
      <c r="F57" s="3">
        <v>499</v>
      </c>
      <c r="G57" s="1">
        <v>0.54</v>
      </c>
      <c r="H57" s="8">
        <v>3.7</v>
      </c>
      <c r="I57" s="9">
        <v>2960</v>
      </c>
      <c r="J57" t="s">
        <v>528</v>
      </c>
      <c r="K57" t="s">
        <v>529</v>
      </c>
      <c r="L57" t="s">
        <v>530</v>
      </c>
      <c r="M57" t="s">
        <v>531</v>
      </c>
      <c r="N57" t="s">
        <v>532</v>
      </c>
      <c r="O57" t="s">
        <v>533</v>
      </c>
      <c r="P57" t="s">
        <v>534</v>
      </c>
      <c r="Q57" t="s">
        <v>535</v>
      </c>
    </row>
    <row r="58" spans="1:17">
      <c r="A58" t="s">
        <v>536</v>
      </c>
      <c r="B58" t="s">
        <v>537</v>
      </c>
      <c r="C58" t="s">
        <v>98</v>
      </c>
      <c r="E58" s="3">
        <v>649</v>
      </c>
      <c r="F58" s="3">
        <v>1399</v>
      </c>
      <c r="G58" s="1">
        <v>0.54</v>
      </c>
      <c r="H58" s="8">
        <v>4.2</v>
      </c>
      <c r="I58" s="9">
        <v>179691</v>
      </c>
      <c r="J58" t="s">
        <v>538</v>
      </c>
      <c r="K58" t="s">
        <v>100</v>
      </c>
      <c r="L58" t="s">
        <v>101</v>
      </c>
      <c r="M58" t="s">
        <v>102</v>
      </c>
      <c r="N58" t="s">
        <v>103</v>
      </c>
      <c r="O58" t="s">
        <v>104</v>
      </c>
      <c r="P58" t="s">
        <v>539</v>
      </c>
      <c r="Q58" t="s">
        <v>540</v>
      </c>
    </row>
    <row r="59" spans="1:17">
      <c r="A59" t="s">
        <v>541</v>
      </c>
      <c r="B59" t="s">
        <v>542</v>
      </c>
      <c r="C59" t="s">
        <v>169</v>
      </c>
      <c r="E59" s="3">
        <v>15999</v>
      </c>
      <c r="F59" s="3">
        <v>21999</v>
      </c>
      <c r="G59" s="1">
        <v>0.27</v>
      </c>
      <c r="H59" s="8">
        <v>4.2</v>
      </c>
      <c r="I59" s="9">
        <v>34899</v>
      </c>
      <c r="J59" t="s">
        <v>543</v>
      </c>
      <c r="K59" t="s">
        <v>265</v>
      </c>
      <c r="L59" t="s">
        <v>266</v>
      </c>
      <c r="M59" t="s">
        <v>267</v>
      </c>
      <c r="N59" t="s">
        <v>268</v>
      </c>
      <c r="O59" t="s">
        <v>269</v>
      </c>
      <c r="P59" t="s">
        <v>544</v>
      </c>
      <c r="Q59" t="s">
        <v>545</v>
      </c>
    </row>
    <row r="60" spans="1:17">
      <c r="A60" t="s">
        <v>546</v>
      </c>
      <c r="B60" t="s">
        <v>547</v>
      </c>
      <c r="C60" t="s">
        <v>18</v>
      </c>
      <c r="E60" s="3">
        <v>348</v>
      </c>
      <c r="F60" s="3">
        <v>1499</v>
      </c>
      <c r="G60" s="1">
        <v>0.77</v>
      </c>
      <c r="H60" s="8">
        <v>4.2</v>
      </c>
      <c r="I60" s="9">
        <v>656</v>
      </c>
      <c r="J60" t="s">
        <v>548</v>
      </c>
      <c r="K60" t="s">
        <v>549</v>
      </c>
      <c r="L60" t="s">
        <v>550</v>
      </c>
      <c r="M60" t="s">
        <v>551</v>
      </c>
      <c r="N60" t="s">
        <v>552</v>
      </c>
      <c r="O60" t="s">
        <v>553</v>
      </c>
      <c r="P60" t="s">
        <v>554</v>
      </c>
      <c r="Q60" t="s">
        <v>555</v>
      </c>
    </row>
    <row r="61" spans="1:17">
      <c r="A61" t="s">
        <v>556</v>
      </c>
      <c r="B61" t="s">
        <v>557</v>
      </c>
      <c r="C61" t="s">
        <v>18</v>
      </c>
      <c r="E61" s="3">
        <v>154</v>
      </c>
      <c r="F61" s="3">
        <v>349</v>
      </c>
      <c r="G61" s="1">
        <v>0.56000000000000005</v>
      </c>
      <c r="H61" s="8">
        <v>4.3</v>
      </c>
      <c r="I61" s="9">
        <v>7064</v>
      </c>
      <c r="J61" t="s">
        <v>558</v>
      </c>
      <c r="K61" t="s">
        <v>559</v>
      </c>
      <c r="L61" t="s">
        <v>560</v>
      </c>
      <c r="M61" t="s">
        <v>561</v>
      </c>
      <c r="N61" t="s">
        <v>562</v>
      </c>
      <c r="O61" t="s">
        <v>563</v>
      </c>
      <c r="P61" t="s">
        <v>564</v>
      </c>
      <c r="Q61" t="s">
        <v>565</v>
      </c>
    </row>
    <row r="62" spans="1:17">
      <c r="A62" t="s">
        <v>566</v>
      </c>
      <c r="B62" t="s">
        <v>567</v>
      </c>
      <c r="C62" t="s">
        <v>462</v>
      </c>
      <c r="E62" s="3">
        <v>179</v>
      </c>
      <c r="F62" s="3">
        <v>799</v>
      </c>
      <c r="G62" s="1">
        <v>0.78</v>
      </c>
      <c r="H62" s="8">
        <v>3.7</v>
      </c>
      <c r="I62" s="9">
        <v>2201</v>
      </c>
      <c r="J62" t="s">
        <v>568</v>
      </c>
      <c r="K62" t="s">
        <v>569</v>
      </c>
      <c r="L62" t="s">
        <v>570</v>
      </c>
      <c r="M62" t="s">
        <v>571</v>
      </c>
      <c r="N62" t="s">
        <v>572</v>
      </c>
      <c r="O62" t="s">
        <v>573</v>
      </c>
      <c r="P62" t="s">
        <v>574</v>
      </c>
      <c r="Q62" t="s">
        <v>575</v>
      </c>
    </row>
    <row r="63" spans="1:17">
      <c r="A63" t="s">
        <v>576</v>
      </c>
      <c r="B63" t="s">
        <v>577</v>
      </c>
      <c r="C63" t="s">
        <v>169</v>
      </c>
      <c r="E63" s="3">
        <v>32990</v>
      </c>
      <c r="F63" s="3">
        <v>47900</v>
      </c>
      <c r="G63" s="1">
        <v>0.31</v>
      </c>
      <c r="H63" s="8">
        <v>4.3</v>
      </c>
      <c r="I63" s="9">
        <v>7109</v>
      </c>
      <c r="J63" t="s">
        <v>578</v>
      </c>
      <c r="K63" t="s">
        <v>579</v>
      </c>
      <c r="L63" t="s">
        <v>580</v>
      </c>
      <c r="M63" t="s">
        <v>581</v>
      </c>
      <c r="N63" t="s">
        <v>582</v>
      </c>
      <c r="O63" t="s">
        <v>583</v>
      </c>
      <c r="P63" t="s">
        <v>584</v>
      </c>
      <c r="Q63" t="s">
        <v>585</v>
      </c>
    </row>
    <row r="64" spans="1:17">
      <c r="A64" t="s">
        <v>586</v>
      </c>
      <c r="B64" t="s">
        <v>587</v>
      </c>
      <c r="C64" t="s">
        <v>18</v>
      </c>
      <c r="E64" s="3">
        <v>139</v>
      </c>
      <c r="F64" s="3">
        <v>999</v>
      </c>
      <c r="G64" s="1">
        <v>0.86</v>
      </c>
      <c r="H64" s="8">
        <v>4</v>
      </c>
      <c r="I64" s="9">
        <v>1313</v>
      </c>
      <c r="J64" t="s">
        <v>588</v>
      </c>
      <c r="K64" t="s">
        <v>589</v>
      </c>
      <c r="L64" t="s">
        <v>590</v>
      </c>
      <c r="M64" t="s">
        <v>591</v>
      </c>
      <c r="N64" t="s">
        <v>592</v>
      </c>
      <c r="O64" t="s">
        <v>593</v>
      </c>
      <c r="P64" t="s">
        <v>594</v>
      </c>
      <c r="Q64" t="s">
        <v>595</v>
      </c>
    </row>
    <row r="65" spans="1:17">
      <c r="A65" t="s">
        <v>596</v>
      </c>
      <c r="B65" t="s">
        <v>597</v>
      </c>
      <c r="C65" t="s">
        <v>18</v>
      </c>
      <c r="E65" s="3">
        <v>329</v>
      </c>
      <c r="F65" s="3">
        <v>845</v>
      </c>
      <c r="G65" s="1">
        <v>0.61</v>
      </c>
      <c r="H65" s="8">
        <v>4.2</v>
      </c>
      <c r="I65" s="9">
        <v>29746</v>
      </c>
      <c r="J65" t="s">
        <v>598</v>
      </c>
      <c r="K65" t="s">
        <v>599</v>
      </c>
      <c r="L65" t="s">
        <v>600</v>
      </c>
      <c r="M65" t="s">
        <v>601</v>
      </c>
      <c r="N65" t="s">
        <v>602</v>
      </c>
      <c r="O65" t="s">
        <v>603</v>
      </c>
      <c r="P65" t="s">
        <v>604</v>
      </c>
      <c r="Q65" t="s">
        <v>605</v>
      </c>
    </row>
    <row r="66" spans="1:17">
      <c r="A66" t="s">
        <v>606</v>
      </c>
      <c r="B66" t="s">
        <v>607</v>
      </c>
      <c r="C66" t="s">
        <v>169</v>
      </c>
      <c r="E66" s="3">
        <v>13999</v>
      </c>
      <c r="F66" s="3">
        <v>24999</v>
      </c>
      <c r="G66" s="1">
        <v>0.44</v>
      </c>
      <c r="H66" s="8">
        <v>4.2</v>
      </c>
      <c r="I66" s="9">
        <v>45238</v>
      </c>
      <c r="J66" t="s">
        <v>608</v>
      </c>
      <c r="K66" t="s">
        <v>609</v>
      </c>
      <c r="L66" t="s">
        <v>610</v>
      </c>
      <c r="M66" t="s">
        <v>611</v>
      </c>
      <c r="N66" t="s">
        <v>612</v>
      </c>
      <c r="O66" t="s">
        <v>613</v>
      </c>
      <c r="P66" t="s">
        <v>614</v>
      </c>
      <c r="Q66" t="s">
        <v>615</v>
      </c>
    </row>
    <row r="67" spans="1:17">
      <c r="A67" t="s">
        <v>616</v>
      </c>
      <c r="B67" t="s">
        <v>617</v>
      </c>
      <c r="C67" t="s">
        <v>129</v>
      </c>
      <c r="E67" s="3">
        <v>309</v>
      </c>
      <c r="F67" s="3">
        <v>1400</v>
      </c>
      <c r="G67" s="1">
        <v>0.78</v>
      </c>
      <c r="H67" s="8">
        <v>4.4000000000000004</v>
      </c>
      <c r="I67" s="9">
        <v>426973</v>
      </c>
      <c r="J67" t="s">
        <v>618</v>
      </c>
      <c r="K67" t="s">
        <v>131</v>
      </c>
      <c r="L67" t="s">
        <v>132</v>
      </c>
      <c r="M67" t="s">
        <v>133</v>
      </c>
      <c r="N67" t="s">
        <v>134</v>
      </c>
      <c r="O67" t="s">
        <v>135</v>
      </c>
      <c r="P67" t="s">
        <v>619</v>
      </c>
      <c r="Q67" t="s">
        <v>620</v>
      </c>
    </row>
    <row r="68" spans="1:17">
      <c r="A68" t="s">
        <v>621</v>
      </c>
      <c r="B68" t="s">
        <v>622</v>
      </c>
      <c r="C68" t="s">
        <v>18</v>
      </c>
      <c r="E68" s="3">
        <v>263</v>
      </c>
      <c r="F68" s="3">
        <v>699</v>
      </c>
      <c r="G68" s="1">
        <v>0.62</v>
      </c>
      <c r="H68" s="8">
        <v>4.0999999999999996</v>
      </c>
      <c r="I68" s="9">
        <v>450</v>
      </c>
      <c r="J68" t="s">
        <v>623</v>
      </c>
      <c r="K68" t="s">
        <v>624</v>
      </c>
      <c r="L68" t="s">
        <v>625</v>
      </c>
      <c r="M68" t="s">
        <v>626</v>
      </c>
      <c r="N68" t="s">
        <v>627</v>
      </c>
      <c r="O68" t="s">
        <v>628</v>
      </c>
      <c r="P68" t="s">
        <v>629</v>
      </c>
      <c r="Q68" t="s">
        <v>630</v>
      </c>
    </row>
    <row r="69" spans="1:17">
      <c r="A69" t="s">
        <v>631</v>
      </c>
      <c r="B69" t="s">
        <v>632</v>
      </c>
      <c r="C69" t="s">
        <v>508</v>
      </c>
      <c r="E69" s="3">
        <v>7999</v>
      </c>
      <c r="F69" s="3">
        <v>14990</v>
      </c>
      <c r="G69" s="1">
        <v>0.47</v>
      </c>
      <c r="H69" s="8">
        <v>4.3</v>
      </c>
      <c r="I69" s="9">
        <v>457</v>
      </c>
      <c r="J69" t="s">
        <v>633</v>
      </c>
      <c r="K69" t="s">
        <v>634</v>
      </c>
      <c r="L69" t="s">
        <v>635</v>
      </c>
      <c r="M69" t="s">
        <v>636</v>
      </c>
      <c r="N69" t="s">
        <v>637</v>
      </c>
      <c r="O69" t="s">
        <v>638</v>
      </c>
      <c r="P69" t="s">
        <v>639</v>
      </c>
      <c r="Q69" t="s">
        <v>640</v>
      </c>
    </row>
    <row r="70" spans="1:17">
      <c r="A70" t="s">
        <v>641</v>
      </c>
      <c r="B70" t="s">
        <v>642</v>
      </c>
      <c r="C70" t="s">
        <v>643</v>
      </c>
      <c r="E70" s="3">
        <v>1599</v>
      </c>
      <c r="F70" s="3">
        <v>2999</v>
      </c>
      <c r="G70" s="1">
        <v>0.47</v>
      </c>
      <c r="H70" s="8">
        <v>4.2</v>
      </c>
      <c r="I70" s="9">
        <v>2727</v>
      </c>
      <c r="J70" t="s">
        <v>644</v>
      </c>
      <c r="K70" t="s">
        <v>645</v>
      </c>
      <c r="L70" t="s">
        <v>646</v>
      </c>
      <c r="M70" t="s">
        <v>647</v>
      </c>
      <c r="N70" t="s">
        <v>648</v>
      </c>
      <c r="O70" t="s">
        <v>649</v>
      </c>
      <c r="P70" t="s">
        <v>650</v>
      </c>
      <c r="Q70" t="s">
        <v>651</v>
      </c>
    </row>
    <row r="71" spans="1:17">
      <c r="A71" t="s">
        <v>652</v>
      </c>
      <c r="B71" t="s">
        <v>653</v>
      </c>
      <c r="C71" t="s">
        <v>18</v>
      </c>
      <c r="E71" s="3">
        <v>219</v>
      </c>
      <c r="F71" s="3">
        <v>700</v>
      </c>
      <c r="G71" s="1">
        <v>0.69</v>
      </c>
      <c r="H71" s="8">
        <v>4.3</v>
      </c>
      <c r="I71" s="9">
        <v>20053</v>
      </c>
      <c r="J71" t="s">
        <v>654</v>
      </c>
      <c r="K71" t="s">
        <v>655</v>
      </c>
      <c r="L71" t="s">
        <v>656</v>
      </c>
      <c r="M71" t="s">
        <v>657</v>
      </c>
      <c r="N71" t="s">
        <v>658</v>
      </c>
      <c r="O71" t="s">
        <v>659</v>
      </c>
      <c r="P71" t="s">
        <v>660</v>
      </c>
      <c r="Q71" t="s">
        <v>661</v>
      </c>
    </row>
    <row r="72" spans="1:17">
      <c r="A72" t="s">
        <v>662</v>
      </c>
      <c r="B72" t="s">
        <v>663</v>
      </c>
      <c r="C72" t="s">
        <v>18</v>
      </c>
      <c r="E72" s="3">
        <v>349</v>
      </c>
      <c r="F72" s="3">
        <v>899</v>
      </c>
      <c r="G72" s="1">
        <v>0.61</v>
      </c>
      <c r="H72" s="8">
        <v>4.5</v>
      </c>
      <c r="I72" s="9">
        <v>149</v>
      </c>
      <c r="J72" t="s">
        <v>664</v>
      </c>
      <c r="K72" t="s">
        <v>665</v>
      </c>
      <c r="L72" t="s">
        <v>666</v>
      </c>
      <c r="M72" t="s">
        <v>667</v>
      </c>
      <c r="N72" t="s">
        <v>668</v>
      </c>
      <c r="O72" t="s">
        <v>669</v>
      </c>
      <c r="P72" t="s">
        <v>670</v>
      </c>
      <c r="Q72" t="s">
        <v>671</v>
      </c>
    </row>
    <row r="73" spans="1:17">
      <c r="A73" t="s">
        <v>672</v>
      </c>
      <c r="B73" t="s">
        <v>673</v>
      </c>
      <c r="C73" t="s">
        <v>18</v>
      </c>
      <c r="E73" s="3">
        <v>349</v>
      </c>
      <c r="F73" s="3">
        <v>599</v>
      </c>
      <c r="G73" s="1">
        <v>0.42</v>
      </c>
      <c r="H73" s="8">
        <v>4.0999999999999996</v>
      </c>
      <c r="I73" s="9">
        <v>210</v>
      </c>
      <c r="J73" t="s">
        <v>674</v>
      </c>
      <c r="K73" t="s">
        <v>675</v>
      </c>
      <c r="L73" t="s">
        <v>676</v>
      </c>
      <c r="M73" t="s">
        <v>677</v>
      </c>
      <c r="N73" t="s">
        <v>678</v>
      </c>
      <c r="O73" t="s">
        <v>679</v>
      </c>
      <c r="P73" t="s">
        <v>680</v>
      </c>
      <c r="Q73" t="s">
        <v>681</v>
      </c>
    </row>
    <row r="74" spans="1:17">
      <c r="A74" t="s">
        <v>682</v>
      </c>
      <c r="B74" t="s">
        <v>683</v>
      </c>
      <c r="C74" t="s">
        <v>169</v>
      </c>
      <c r="E74" s="3">
        <v>26999</v>
      </c>
      <c r="F74" s="3">
        <v>42999</v>
      </c>
      <c r="G74" s="1">
        <v>0.37</v>
      </c>
      <c r="H74" s="8">
        <v>4.2</v>
      </c>
      <c r="I74" s="9">
        <v>45238</v>
      </c>
      <c r="J74" t="s">
        <v>684</v>
      </c>
      <c r="K74" t="s">
        <v>609</v>
      </c>
      <c r="L74" t="s">
        <v>610</v>
      </c>
      <c r="M74" t="s">
        <v>611</v>
      </c>
      <c r="N74" t="s">
        <v>612</v>
      </c>
      <c r="O74" t="s">
        <v>613</v>
      </c>
      <c r="P74" t="s">
        <v>685</v>
      </c>
      <c r="Q74" t="s">
        <v>686</v>
      </c>
    </row>
    <row r="75" spans="1:17">
      <c r="A75" t="s">
        <v>687</v>
      </c>
      <c r="B75" t="s">
        <v>688</v>
      </c>
      <c r="C75" t="s">
        <v>18</v>
      </c>
      <c r="E75" s="3">
        <v>115</v>
      </c>
      <c r="F75" s="3">
        <v>499</v>
      </c>
      <c r="G75" s="1">
        <v>0.77</v>
      </c>
      <c r="H75" s="8">
        <v>4</v>
      </c>
      <c r="I75" s="9">
        <v>7732</v>
      </c>
      <c r="J75" t="s">
        <v>689</v>
      </c>
      <c r="K75" t="s">
        <v>690</v>
      </c>
      <c r="L75" t="s">
        <v>691</v>
      </c>
      <c r="M75" t="s">
        <v>692</v>
      </c>
      <c r="N75" t="s">
        <v>693</v>
      </c>
      <c r="O75" t="s">
        <v>694</v>
      </c>
      <c r="P75" t="s">
        <v>695</v>
      </c>
      <c r="Q75" t="s">
        <v>696</v>
      </c>
    </row>
    <row r="76" spans="1:17">
      <c r="A76" t="s">
        <v>697</v>
      </c>
      <c r="B76" t="s">
        <v>698</v>
      </c>
      <c r="C76" t="s">
        <v>18</v>
      </c>
      <c r="E76" s="3">
        <v>399</v>
      </c>
      <c r="F76" s="3">
        <v>999</v>
      </c>
      <c r="G76" s="1">
        <v>0.6</v>
      </c>
      <c r="H76" s="8">
        <v>4.0999999999999996</v>
      </c>
      <c r="I76" s="9">
        <v>1780</v>
      </c>
      <c r="J76" t="s">
        <v>699</v>
      </c>
      <c r="K76" t="s">
        <v>700</v>
      </c>
      <c r="L76" t="s">
        <v>701</v>
      </c>
      <c r="M76" t="s">
        <v>702</v>
      </c>
      <c r="N76" t="s">
        <v>703</v>
      </c>
      <c r="O76" t="s">
        <v>704</v>
      </c>
      <c r="P76" t="s">
        <v>705</v>
      </c>
      <c r="Q76" t="s">
        <v>706</v>
      </c>
    </row>
    <row r="77" spans="1:17">
      <c r="A77" t="s">
        <v>707</v>
      </c>
      <c r="B77" t="s">
        <v>708</v>
      </c>
      <c r="C77" t="s">
        <v>18</v>
      </c>
      <c r="E77" s="3">
        <v>199</v>
      </c>
      <c r="F77" s="3">
        <v>499</v>
      </c>
      <c r="G77" s="1">
        <v>0.6</v>
      </c>
      <c r="H77" s="8">
        <v>4.0999999999999996</v>
      </c>
      <c r="I77" s="9">
        <v>602</v>
      </c>
      <c r="J77" t="s">
        <v>709</v>
      </c>
      <c r="K77" t="s">
        <v>710</v>
      </c>
      <c r="L77" t="s">
        <v>711</v>
      </c>
      <c r="M77" t="s">
        <v>712</v>
      </c>
      <c r="N77" t="s">
        <v>713</v>
      </c>
      <c r="O77" t="s">
        <v>714</v>
      </c>
      <c r="P77" t="s">
        <v>715</v>
      </c>
      <c r="Q77" t="s">
        <v>716</v>
      </c>
    </row>
    <row r="78" spans="1:17">
      <c r="A78" t="s">
        <v>717</v>
      </c>
      <c r="B78" t="s">
        <v>718</v>
      </c>
      <c r="C78" t="s">
        <v>18</v>
      </c>
      <c r="E78" s="3">
        <v>179</v>
      </c>
      <c r="F78" s="3">
        <v>399</v>
      </c>
      <c r="G78" s="1">
        <v>0.55000000000000004</v>
      </c>
      <c r="H78" s="8">
        <v>4</v>
      </c>
      <c r="I78" s="9">
        <v>1423</v>
      </c>
      <c r="J78" t="s">
        <v>719</v>
      </c>
      <c r="K78" t="s">
        <v>720</v>
      </c>
      <c r="L78" t="s">
        <v>721</v>
      </c>
      <c r="M78" t="s">
        <v>722</v>
      </c>
      <c r="N78" t="s">
        <v>723</v>
      </c>
      <c r="O78" t="s">
        <v>13029</v>
      </c>
      <c r="P78" t="s">
        <v>724</v>
      </c>
      <c r="Q78" t="s">
        <v>725</v>
      </c>
    </row>
    <row r="79" spans="1:17">
      <c r="A79" t="s">
        <v>726</v>
      </c>
      <c r="B79" t="s">
        <v>727</v>
      </c>
      <c r="C79" t="s">
        <v>169</v>
      </c>
      <c r="E79" s="3">
        <v>10901</v>
      </c>
      <c r="F79" s="3">
        <v>30990</v>
      </c>
      <c r="G79" s="1">
        <v>0.65</v>
      </c>
      <c r="H79" s="8">
        <v>4.0999999999999996</v>
      </c>
      <c r="I79" s="9">
        <v>398</v>
      </c>
      <c r="J79" t="s">
        <v>728</v>
      </c>
      <c r="K79" t="s">
        <v>729</v>
      </c>
      <c r="L79" t="s">
        <v>730</v>
      </c>
      <c r="M79" t="s">
        <v>731</v>
      </c>
      <c r="N79" t="s">
        <v>732</v>
      </c>
      <c r="O79" t="s">
        <v>733</v>
      </c>
      <c r="P79" t="s">
        <v>734</v>
      </c>
      <c r="Q79" t="s">
        <v>735</v>
      </c>
    </row>
    <row r="80" spans="1:17">
      <c r="A80" t="s">
        <v>736</v>
      </c>
      <c r="B80" t="s">
        <v>737</v>
      </c>
      <c r="C80" t="s">
        <v>18</v>
      </c>
      <c r="E80" s="3">
        <v>209</v>
      </c>
      <c r="F80" s="3">
        <v>499</v>
      </c>
      <c r="G80" s="1">
        <v>0.57999999999999996</v>
      </c>
      <c r="H80" s="8">
        <v>3.9</v>
      </c>
      <c r="I80" s="9">
        <v>536</v>
      </c>
      <c r="J80" t="s">
        <v>738</v>
      </c>
      <c r="K80" t="s">
        <v>739</v>
      </c>
      <c r="L80" t="s">
        <v>740</v>
      </c>
      <c r="M80" t="s">
        <v>741</v>
      </c>
      <c r="N80" t="s">
        <v>742</v>
      </c>
      <c r="O80" t="s">
        <v>743</v>
      </c>
      <c r="P80" t="s">
        <v>744</v>
      </c>
      <c r="Q80" t="s">
        <v>745</v>
      </c>
    </row>
    <row r="81" spans="1:17">
      <c r="A81" t="s">
        <v>746</v>
      </c>
      <c r="B81" t="s">
        <v>747</v>
      </c>
      <c r="C81" t="s">
        <v>462</v>
      </c>
      <c r="E81" s="3">
        <v>1434</v>
      </c>
      <c r="F81" s="3">
        <v>3999</v>
      </c>
      <c r="G81" s="1">
        <v>0.64</v>
      </c>
      <c r="H81" s="8">
        <v>4</v>
      </c>
      <c r="I81" s="9">
        <v>32</v>
      </c>
      <c r="J81" t="s">
        <v>748</v>
      </c>
      <c r="K81" t="s">
        <v>749</v>
      </c>
      <c r="L81" t="s">
        <v>750</v>
      </c>
      <c r="M81" t="s">
        <v>751</v>
      </c>
      <c r="N81" t="s">
        <v>752</v>
      </c>
      <c r="O81" t="s">
        <v>753</v>
      </c>
      <c r="P81" t="s">
        <v>754</v>
      </c>
      <c r="Q81" t="s">
        <v>755</v>
      </c>
    </row>
    <row r="82" spans="1:17">
      <c r="A82" t="s">
        <v>756</v>
      </c>
      <c r="B82" t="s">
        <v>757</v>
      </c>
      <c r="C82" t="s">
        <v>18</v>
      </c>
      <c r="E82" s="3">
        <v>399</v>
      </c>
      <c r="F82" s="3">
        <v>1099</v>
      </c>
      <c r="G82" s="1">
        <v>0.64</v>
      </c>
      <c r="H82" s="8">
        <v>4.2</v>
      </c>
      <c r="I82" s="9">
        <v>24269</v>
      </c>
      <c r="J82" t="s">
        <v>758</v>
      </c>
      <c r="K82" t="s">
        <v>20</v>
      </c>
      <c r="L82" t="s">
        <v>21</v>
      </c>
      <c r="M82" t="s">
        <v>22</v>
      </c>
      <c r="N82" t="s">
        <v>23</v>
      </c>
      <c r="O82" t="s">
        <v>759</v>
      </c>
      <c r="P82" t="s">
        <v>760</v>
      </c>
      <c r="Q82" t="s">
        <v>761</v>
      </c>
    </row>
    <row r="83" spans="1:17">
      <c r="A83" t="s">
        <v>762</v>
      </c>
      <c r="B83" t="s">
        <v>763</v>
      </c>
      <c r="C83" t="s">
        <v>18</v>
      </c>
      <c r="E83" s="3">
        <v>139</v>
      </c>
      <c r="F83" s="3">
        <v>249</v>
      </c>
      <c r="G83" s="1">
        <v>0.44</v>
      </c>
      <c r="H83" s="8">
        <v>4</v>
      </c>
      <c r="I83" s="9">
        <v>9378</v>
      </c>
      <c r="J83" t="s">
        <v>764</v>
      </c>
      <c r="K83" t="s">
        <v>236</v>
      </c>
      <c r="L83" t="s">
        <v>237</v>
      </c>
      <c r="M83" t="s">
        <v>238</v>
      </c>
      <c r="N83" t="s">
        <v>239</v>
      </c>
      <c r="O83" t="s">
        <v>765</v>
      </c>
      <c r="P83" t="s">
        <v>766</v>
      </c>
      <c r="Q83" t="s">
        <v>767</v>
      </c>
    </row>
    <row r="84" spans="1:17">
      <c r="A84" t="s">
        <v>768</v>
      </c>
      <c r="B84" t="s">
        <v>769</v>
      </c>
      <c r="C84" t="s">
        <v>169</v>
      </c>
      <c r="E84" s="3">
        <v>7299</v>
      </c>
      <c r="F84" s="3">
        <v>19125</v>
      </c>
      <c r="G84" s="1">
        <v>0.62</v>
      </c>
      <c r="H84" s="8">
        <v>3.4</v>
      </c>
      <c r="I84" s="9">
        <v>902</v>
      </c>
      <c r="J84" t="s">
        <v>770</v>
      </c>
      <c r="K84" t="s">
        <v>771</v>
      </c>
      <c r="L84" t="s">
        <v>772</v>
      </c>
      <c r="M84" t="s">
        <v>773</v>
      </c>
      <c r="N84" t="s">
        <v>774</v>
      </c>
      <c r="O84" t="s">
        <v>775</v>
      </c>
      <c r="P84" t="s">
        <v>776</v>
      </c>
      <c r="Q84" t="s">
        <v>777</v>
      </c>
    </row>
    <row r="85" spans="1:17">
      <c r="A85" t="s">
        <v>778</v>
      </c>
      <c r="B85" t="s">
        <v>779</v>
      </c>
      <c r="C85" t="s">
        <v>18</v>
      </c>
      <c r="E85" s="3">
        <v>299</v>
      </c>
      <c r="F85" s="3">
        <v>799</v>
      </c>
      <c r="G85" s="1">
        <v>0.63</v>
      </c>
      <c r="H85" s="8">
        <v>4.4000000000000004</v>
      </c>
      <c r="I85" s="9">
        <v>28791</v>
      </c>
      <c r="J85" t="s">
        <v>780</v>
      </c>
      <c r="K85" t="s">
        <v>781</v>
      </c>
      <c r="L85" t="s">
        <v>782</v>
      </c>
      <c r="M85" t="s">
        <v>783</v>
      </c>
      <c r="N85" t="s">
        <v>784</v>
      </c>
      <c r="O85" t="s">
        <v>785</v>
      </c>
      <c r="P85" t="s">
        <v>786</v>
      </c>
      <c r="Q85" t="s">
        <v>787</v>
      </c>
    </row>
    <row r="86" spans="1:17">
      <c r="A86" t="s">
        <v>788</v>
      </c>
      <c r="B86" t="s">
        <v>789</v>
      </c>
      <c r="C86" t="s">
        <v>18</v>
      </c>
      <c r="E86" s="3">
        <v>325</v>
      </c>
      <c r="F86" s="3">
        <v>1299</v>
      </c>
      <c r="G86" s="1">
        <v>0.75</v>
      </c>
      <c r="H86" s="8">
        <v>4.2</v>
      </c>
      <c r="I86" s="9">
        <v>10576</v>
      </c>
      <c r="J86" t="s">
        <v>790</v>
      </c>
      <c r="K86" t="s">
        <v>791</v>
      </c>
      <c r="L86" t="s">
        <v>792</v>
      </c>
      <c r="M86" t="s">
        <v>793</v>
      </c>
      <c r="N86" t="s">
        <v>794</v>
      </c>
      <c r="O86" t="s">
        <v>795</v>
      </c>
      <c r="P86" t="s">
        <v>796</v>
      </c>
      <c r="Q86" t="s">
        <v>797</v>
      </c>
    </row>
    <row r="87" spans="1:17">
      <c r="A87" t="s">
        <v>798</v>
      </c>
      <c r="B87" t="s">
        <v>799</v>
      </c>
      <c r="C87" t="s">
        <v>169</v>
      </c>
      <c r="E87" s="3">
        <v>29999</v>
      </c>
      <c r="F87" s="3">
        <v>39999</v>
      </c>
      <c r="G87" s="1">
        <v>0.25</v>
      </c>
      <c r="H87" s="8">
        <v>4.2</v>
      </c>
      <c r="I87" s="9">
        <v>7298</v>
      </c>
      <c r="J87" t="s">
        <v>800</v>
      </c>
      <c r="K87" t="s">
        <v>379</v>
      </c>
      <c r="L87" t="s">
        <v>380</v>
      </c>
      <c r="M87" t="s">
        <v>381</v>
      </c>
      <c r="N87" t="s">
        <v>382</v>
      </c>
      <c r="O87" t="s">
        <v>383</v>
      </c>
      <c r="P87" t="s">
        <v>801</v>
      </c>
      <c r="Q87" t="s">
        <v>802</v>
      </c>
    </row>
    <row r="88" spans="1:17">
      <c r="A88" t="s">
        <v>803</v>
      </c>
      <c r="B88" t="s">
        <v>804</v>
      </c>
      <c r="C88" t="s">
        <v>169</v>
      </c>
      <c r="E88" s="3">
        <v>27999</v>
      </c>
      <c r="F88" s="3">
        <v>40990</v>
      </c>
      <c r="G88" s="1">
        <v>0.32</v>
      </c>
      <c r="H88" s="8">
        <v>4.3</v>
      </c>
      <c r="I88" s="9">
        <v>4703</v>
      </c>
      <c r="J88" t="s">
        <v>805</v>
      </c>
      <c r="K88" t="s">
        <v>246</v>
      </c>
      <c r="L88" t="s">
        <v>247</v>
      </c>
      <c r="M88" t="s">
        <v>248</v>
      </c>
      <c r="N88" t="s">
        <v>249</v>
      </c>
      <c r="O88" t="s">
        <v>13024</v>
      </c>
      <c r="P88" t="s">
        <v>806</v>
      </c>
      <c r="Q88" t="s">
        <v>807</v>
      </c>
    </row>
    <row r="89" spans="1:17">
      <c r="A89" t="s">
        <v>808</v>
      </c>
      <c r="B89" t="s">
        <v>809</v>
      </c>
      <c r="C89" t="s">
        <v>169</v>
      </c>
      <c r="E89" s="3">
        <v>30990</v>
      </c>
      <c r="F89" s="3">
        <v>52900</v>
      </c>
      <c r="G89" s="1">
        <v>0.41</v>
      </c>
      <c r="H89" s="8">
        <v>4.3</v>
      </c>
      <c r="I89" s="9">
        <v>7109</v>
      </c>
      <c r="J89" t="s">
        <v>810</v>
      </c>
      <c r="K89" t="s">
        <v>579</v>
      </c>
      <c r="L89" t="s">
        <v>580</v>
      </c>
      <c r="M89" t="s">
        <v>581</v>
      </c>
      <c r="N89" t="s">
        <v>582</v>
      </c>
      <c r="O89" t="s">
        <v>583</v>
      </c>
      <c r="P89" t="s">
        <v>811</v>
      </c>
      <c r="Q89" t="s">
        <v>812</v>
      </c>
    </row>
    <row r="90" spans="1:17">
      <c r="A90" t="s">
        <v>813</v>
      </c>
      <c r="B90" t="s">
        <v>814</v>
      </c>
      <c r="C90" t="s">
        <v>18</v>
      </c>
      <c r="E90" s="3">
        <v>199</v>
      </c>
      <c r="F90" s="3">
        <v>999</v>
      </c>
      <c r="G90" s="1">
        <v>0.8</v>
      </c>
      <c r="H90" s="8">
        <v>4.5</v>
      </c>
      <c r="I90" s="9">
        <v>127</v>
      </c>
      <c r="J90" t="s">
        <v>815</v>
      </c>
      <c r="K90" t="s">
        <v>816</v>
      </c>
      <c r="L90" t="s">
        <v>817</v>
      </c>
      <c r="M90" t="s">
        <v>818</v>
      </c>
      <c r="N90" t="s">
        <v>819</v>
      </c>
      <c r="O90" t="s">
        <v>820</v>
      </c>
      <c r="P90" t="s">
        <v>821</v>
      </c>
      <c r="Q90" t="s">
        <v>822</v>
      </c>
    </row>
    <row r="91" spans="1:17">
      <c r="A91" t="s">
        <v>823</v>
      </c>
      <c r="B91" t="s">
        <v>824</v>
      </c>
      <c r="C91" t="s">
        <v>18</v>
      </c>
      <c r="E91" s="3">
        <v>649</v>
      </c>
      <c r="F91" s="3">
        <v>1999</v>
      </c>
      <c r="G91" s="1">
        <v>0.68</v>
      </c>
      <c r="H91" s="8">
        <v>4.2</v>
      </c>
      <c r="I91" s="9">
        <v>24269</v>
      </c>
      <c r="J91" t="s">
        <v>417</v>
      </c>
      <c r="K91" t="s">
        <v>20</v>
      </c>
      <c r="L91" t="s">
        <v>21</v>
      </c>
      <c r="M91" t="s">
        <v>22</v>
      </c>
      <c r="N91" t="s">
        <v>23</v>
      </c>
      <c r="O91" t="s">
        <v>825</v>
      </c>
      <c r="P91" t="s">
        <v>826</v>
      </c>
      <c r="Q91" t="s">
        <v>827</v>
      </c>
    </row>
    <row r="92" spans="1:17">
      <c r="A92" t="s">
        <v>828</v>
      </c>
      <c r="B92" t="s">
        <v>829</v>
      </c>
      <c r="C92" t="s">
        <v>98</v>
      </c>
      <c r="E92" s="3">
        <v>269</v>
      </c>
      <c r="F92" s="3">
        <v>800</v>
      </c>
      <c r="G92" s="1">
        <v>0.66</v>
      </c>
      <c r="H92" s="8">
        <v>3.6</v>
      </c>
      <c r="I92" s="9">
        <v>10134</v>
      </c>
      <c r="J92" t="s">
        <v>830</v>
      </c>
      <c r="K92" t="s">
        <v>831</v>
      </c>
      <c r="L92" t="s">
        <v>832</v>
      </c>
      <c r="M92" t="s">
        <v>833</v>
      </c>
      <c r="N92" t="s">
        <v>834</v>
      </c>
      <c r="O92" t="s">
        <v>835</v>
      </c>
      <c r="P92" t="s">
        <v>836</v>
      </c>
      <c r="Q92" t="s">
        <v>837</v>
      </c>
    </row>
    <row r="93" spans="1:17">
      <c r="A93" t="s">
        <v>838</v>
      </c>
      <c r="B93" t="s">
        <v>839</v>
      </c>
      <c r="C93" t="s">
        <v>169</v>
      </c>
      <c r="E93" s="3">
        <v>24999</v>
      </c>
      <c r="F93" s="3">
        <v>31999</v>
      </c>
      <c r="G93" s="1">
        <v>0.22</v>
      </c>
      <c r="H93" s="8">
        <v>4.2</v>
      </c>
      <c r="I93" s="9">
        <v>34899</v>
      </c>
      <c r="J93" t="s">
        <v>840</v>
      </c>
      <c r="K93" t="s">
        <v>265</v>
      </c>
      <c r="L93" t="s">
        <v>266</v>
      </c>
      <c r="M93" t="s">
        <v>267</v>
      </c>
      <c r="N93" t="s">
        <v>268</v>
      </c>
      <c r="O93" t="s">
        <v>269</v>
      </c>
      <c r="P93" t="s">
        <v>841</v>
      </c>
      <c r="Q93" t="s">
        <v>842</v>
      </c>
    </row>
    <row r="94" spans="1:17">
      <c r="A94" t="s">
        <v>843</v>
      </c>
      <c r="B94" t="s">
        <v>844</v>
      </c>
      <c r="C94" t="s">
        <v>18</v>
      </c>
      <c r="E94" s="3">
        <v>299</v>
      </c>
      <c r="F94" s="3">
        <v>699</v>
      </c>
      <c r="G94" s="1">
        <v>0.56999999999999995</v>
      </c>
      <c r="H94" s="8">
        <v>4.2</v>
      </c>
      <c r="I94" s="9">
        <v>94363</v>
      </c>
      <c r="J94" t="s">
        <v>49</v>
      </c>
      <c r="K94" t="s">
        <v>50</v>
      </c>
      <c r="L94" t="s">
        <v>51</v>
      </c>
      <c r="M94" t="s">
        <v>52</v>
      </c>
      <c r="N94" t="s">
        <v>53</v>
      </c>
      <c r="O94" t="s">
        <v>54</v>
      </c>
      <c r="P94" t="s">
        <v>845</v>
      </c>
      <c r="Q94" t="s">
        <v>846</v>
      </c>
    </row>
    <row r="95" spans="1:17">
      <c r="A95" t="s">
        <v>847</v>
      </c>
      <c r="B95" t="s">
        <v>848</v>
      </c>
      <c r="C95" t="s">
        <v>18</v>
      </c>
      <c r="E95" s="3">
        <v>199</v>
      </c>
      <c r="F95" s="3">
        <v>999</v>
      </c>
      <c r="G95" s="1">
        <v>0.8</v>
      </c>
      <c r="H95" s="8">
        <v>4.0999999999999996</v>
      </c>
      <c r="I95" s="9">
        <v>425</v>
      </c>
      <c r="J95" t="s">
        <v>849</v>
      </c>
      <c r="K95" t="s">
        <v>850</v>
      </c>
      <c r="L95" t="s">
        <v>851</v>
      </c>
      <c r="M95" t="s">
        <v>852</v>
      </c>
      <c r="N95" t="s">
        <v>853</v>
      </c>
      <c r="O95" t="s">
        <v>854</v>
      </c>
      <c r="P95" t="s">
        <v>855</v>
      </c>
      <c r="Q95" t="s">
        <v>856</v>
      </c>
    </row>
    <row r="96" spans="1:17">
      <c r="A96" t="s">
        <v>857</v>
      </c>
      <c r="B96" t="s">
        <v>858</v>
      </c>
      <c r="C96" t="s">
        <v>169</v>
      </c>
      <c r="E96" s="3">
        <v>18990</v>
      </c>
      <c r="F96" s="3">
        <v>40990</v>
      </c>
      <c r="G96" s="1">
        <v>0.54</v>
      </c>
      <c r="H96" s="8">
        <v>4.2</v>
      </c>
      <c r="I96" s="9">
        <v>6659</v>
      </c>
      <c r="J96" t="s">
        <v>859</v>
      </c>
      <c r="K96" t="s">
        <v>860</v>
      </c>
      <c r="L96" t="s">
        <v>861</v>
      </c>
      <c r="M96" t="s">
        <v>862</v>
      </c>
      <c r="N96" t="s">
        <v>863</v>
      </c>
      <c r="O96" t="s">
        <v>864</v>
      </c>
      <c r="P96" t="s">
        <v>865</v>
      </c>
      <c r="Q96" t="s">
        <v>866</v>
      </c>
    </row>
    <row r="97" spans="1:17">
      <c r="A97" t="s">
        <v>867</v>
      </c>
      <c r="B97" t="s">
        <v>868</v>
      </c>
      <c r="C97" t="s">
        <v>98</v>
      </c>
      <c r="E97" s="3">
        <v>290</v>
      </c>
      <c r="F97" s="3">
        <v>349</v>
      </c>
      <c r="G97" s="1">
        <v>0.17</v>
      </c>
      <c r="H97" s="8">
        <v>3.7</v>
      </c>
      <c r="I97" s="9">
        <v>1977</v>
      </c>
      <c r="J97" t="s">
        <v>869</v>
      </c>
      <c r="K97" t="s">
        <v>870</v>
      </c>
      <c r="L97" t="s">
        <v>871</v>
      </c>
      <c r="M97" t="s">
        <v>872</v>
      </c>
      <c r="N97" t="s">
        <v>873</v>
      </c>
      <c r="O97" t="s">
        <v>874</v>
      </c>
      <c r="P97" t="s">
        <v>875</v>
      </c>
      <c r="Q97" t="s">
        <v>876</v>
      </c>
    </row>
    <row r="98" spans="1:17">
      <c r="A98" t="s">
        <v>877</v>
      </c>
      <c r="B98" t="s">
        <v>878</v>
      </c>
      <c r="C98" t="s">
        <v>462</v>
      </c>
      <c r="E98" s="3">
        <v>249</v>
      </c>
      <c r="F98" s="3">
        <v>799</v>
      </c>
      <c r="G98" s="1">
        <v>0.69</v>
      </c>
      <c r="H98" s="8">
        <v>3.8</v>
      </c>
      <c r="I98" s="9">
        <v>1079</v>
      </c>
      <c r="J98" t="s">
        <v>879</v>
      </c>
      <c r="K98" t="s">
        <v>880</v>
      </c>
      <c r="L98" t="s">
        <v>881</v>
      </c>
      <c r="M98" t="s">
        <v>882</v>
      </c>
      <c r="N98" t="s">
        <v>883</v>
      </c>
      <c r="O98" t="s">
        <v>884</v>
      </c>
      <c r="P98" t="s">
        <v>885</v>
      </c>
      <c r="Q98" t="s">
        <v>886</v>
      </c>
    </row>
    <row r="99" spans="1:17">
      <c r="A99" t="s">
        <v>887</v>
      </c>
      <c r="B99" t="s">
        <v>888</v>
      </c>
      <c r="C99" t="s">
        <v>18</v>
      </c>
      <c r="E99" s="3">
        <v>345</v>
      </c>
      <c r="F99" s="3">
        <v>999</v>
      </c>
      <c r="G99" s="1">
        <v>0.65</v>
      </c>
      <c r="H99" s="8">
        <v>3.7</v>
      </c>
      <c r="I99" s="9">
        <v>1097</v>
      </c>
      <c r="J99" t="s">
        <v>889</v>
      </c>
      <c r="K99" t="s">
        <v>890</v>
      </c>
      <c r="L99" t="s">
        <v>891</v>
      </c>
      <c r="M99" t="s">
        <v>892</v>
      </c>
      <c r="N99" t="s">
        <v>893</v>
      </c>
      <c r="O99" t="s">
        <v>894</v>
      </c>
      <c r="P99" t="s">
        <v>895</v>
      </c>
      <c r="Q99" t="s">
        <v>896</v>
      </c>
    </row>
    <row r="100" spans="1:17">
      <c r="A100" t="s">
        <v>897</v>
      </c>
      <c r="B100" t="s">
        <v>898</v>
      </c>
      <c r="C100" t="s">
        <v>98</v>
      </c>
      <c r="E100" s="3">
        <v>1099</v>
      </c>
      <c r="F100" s="3">
        <v>1899</v>
      </c>
      <c r="G100" s="1">
        <v>0.42</v>
      </c>
      <c r="H100" s="8">
        <v>4.5</v>
      </c>
      <c r="I100" s="9">
        <v>22420</v>
      </c>
      <c r="J100" t="s">
        <v>899</v>
      </c>
      <c r="K100" t="s">
        <v>900</v>
      </c>
      <c r="L100" t="s">
        <v>901</v>
      </c>
      <c r="M100" t="s">
        <v>902</v>
      </c>
      <c r="N100" t="s">
        <v>903</v>
      </c>
      <c r="O100" t="s">
        <v>904</v>
      </c>
      <c r="P100" t="s">
        <v>905</v>
      </c>
      <c r="Q100" t="s">
        <v>906</v>
      </c>
    </row>
    <row r="101" spans="1:17">
      <c r="A101" t="s">
        <v>907</v>
      </c>
      <c r="B101" t="s">
        <v>908</v>
      </c>
      <c r="C101" t="s">
        <v>18</v>
      </c>
      <c r="E101" s="3">
        <v>719</v>
      </c>
      <c r="F101" s="3">
        <v>1499</v>
      </c>
      <c r="G101" s="1">
        <v>0.52</v>
      </c>
      <c r="H101" s="8">
        <v>4.0999999999999996</v>
      </c>
      <c r="I101" s="9">
        <v>1045</v>
      </c>
      <c r="J101" t="s">
        <v>909</v>
      </c>
      <c r="K101" t="s">
        <v>910</v>
      </c>
      <c r="L101" t="s">
        <v>911</v>
      </c>
      <c r="M101" t="s">
        <v>912</v>
      </c>
      <c r="N101" t="s">
        <v>913</v>
      </c>
      <c r="O101" t="s">
        <v>914</v>
      </c>
      <c r="P101" t="s">
        <v>915</v>
      </c>
      <c r="Q101" t="s">
        <v>916</v>
      </c>
    </row>
    <row r="102" spans="1:17">
      <c r="A102" t="s">
        <v>917</v>
      </c>
      <c r="B102" t="s">
        <v>918</v>
      </c>
      <c r="C102" t="s">
        <v>462</v>
      </c>
      <c r="E102" s="3">
        <v>349</v>
      </c>
      <c r="F102" s="3">
        <v>1499</v>
      </c>
      <c r="G102" s="1">
        <v>0.77</v>
      </c>
      <c r="H102" s="8">
        <v>4.3</v>
      </c>
      <c r="I102" s="9">
        <v>4145</v>
      </c>
      <c r="J102" t="s">
        <v>919</v>
      </c>
      <c r="K102" t="s">
        <v>920</v>
      </c>
      <c r="L102" t="s">
        <v>921</v>
      </c>
      <c r="M102" t="s">
        <v>922</v>
      </c>
      <c r="N102" t="s">
        <v>923</v>
      </c>
      <c r="O102" t="s">
        <v>924</v>
      </c>
      <c r="P102" t="s">
        <v>925</v>
      </c>
      <c r="Q102" t="s">
        <v>926</v>
      </c>
    </row>
    <row r="103" spans="1:17">
      <c r="A103" t="s">
        <v>927</v>
      </c>
      <c r="B103" t="s">
        <v>928</v>
      </c>
      <c r="C103" t="s">
        <v>18</v>
      </c>
      <c r="E103" s="3">
        <v>849</v>
      </c>
      <c r="F103" s="3">
        <v>1809</v>
      </c>
      <c r="G103" s="1">
        <v>0.53</v>
      </c>
      <c r="H103" s="8">
        <v>4.3</v>
      </c>
      <c r="I103" s="9">
        <v>6547</v>
      </c>
      <c r="J103" t="s">
        <v>498</v>
      </c>
      <c r="K103" t="s">
        <v>929</v>
      </c>
      <c r="L103" t="s">
        <v>930</v>
      </c>
      <c r="M103" t="s">
        <v>931</v>
      </c>
      <c r="N103" t="s">
        <v>932</v>
      </c>
      <c r="O103" t="s">
        <v>933</v>
      </c>
      <c r="P103" t="s">
        <v>504</v>
      </c>
      <c r="Q103" t="s">
        <v>934</v>
      </c>
    </row>
    <row r="104" spans="1:17">
      <c r="A104" t="s">
        <v>935</v>
      </c>
      <c r="B104" t="s">
        <v>936</v>
      </c>
      <c r="C104" t="s">
        <v>462</v>
      </c>
      <c r="E104" s="3">
        <v>299</v>
      </c>
      <c r="F104" s="3">
        <v>899</v>
      </c>
      <c r="G104" s="1">
        <v>0.67</v>
      </c>
      <c r="H104" s="8">
        <v>4</v>
      </c>
      <c r="I104" s="9">
        <v>1588</v>
      </c>
      <c r="J104" t="s">
        <v>937</v>
      </c>
      <c r="K104" t="s">
        <v>938</v>
      </c>
      <c r="L104" t="s">
        <v>939</v>
      </c>
      <c r="M104" t="s">
        <v>940</v>
      </c>
      <c r="N104" t="s">
        <v>941</v>
      </c>
      <c r="O104" t="s">
        <v>942</v>
      </c>
      <c r="P104" t="s">
        <v>943</v>
      </c>
      <c r="Q104" t="s">
        <v>944</v>
      </c>
    </row>
    <row r="105" spans="1:17">
      <c r="A105" t="s">
        <v>945</v>
      </c>
      <c r="B105" t="s">
        <v>946</v>
      </c>
      <c r="C105" t="s">
        <v>169</v>
      </c>
      <c r="E105" s="3">
        <v>21999</v>
      </c>
      <c r="F105" s="3">
        <v>29999</v>
      </c>
      <c r="G105" s="1">
        <v>0.27</v>
      </c>
      <c r="H105" s="8">
        <v>4.2</v>
      </c>
      <c r="I105" s="9">
        <v>32840</v>
      </c>
      <c r="J105" t="s">
        <v>947</v>
      </c>
      <c r="K105" t="s">
        <v>171</v>
      </c>
      <c r="L105" t="s">
        <v>172</v>
      </c>
      <c r="M105" t="s">
        <v>173</v>
      </c>
      <c r="N105" t="s">
        <v>174</v>
      </c>
      <c r="O105" t="s">
        <v>948</v>
      </c>
      <c r="P105" t="s">
        <v>949</v>
      </c>
      <c r="Q105" t="s">
        <v>950</v>
      </c>
    </row>
    <row r="106" spans="1:17">
      <c r="A106" t="s">
        <v>951</v>
      </c>
      <c r="B106" t="s">
        <v>952</v>
      </c>
      <c r="C106" t="s">
        <v>18</v>
      </c>
      <c r="E106" s="3">
        <v>349</v>
      </c>
      <c r="F106" s="3">
        <v>999</v>
      </c>
      <c r="G106" s="1">
        <v>0.65</v>
      </c>
      <c r="H106" s="8">
        <v>4.2</v>
      </c>
      <c r="I106" s="9">
        <v>13120</v>
      </c>
      <c r="J106" t="s">
        <v>953</v>
      </c>
      <c r="K106" t="s">
        <v>954</v>
      </c>
      <c r="L106" t="s">
        <v>955</v>
      </c>
      <c r="M106" t="s">
        <v>956</v>
      </c>
      <c r="N106" t="s">
        <v>957</v>
      </c>
      <c r="O106" t="s">
        <v>958</v>
      </c>
      <c r="P106" t="s">
        <v>959</v>
      </c>
      <c r="Q106" t="s">
        <v>960</v>
      </c>
    </row>
    <row r="107" spans="1:17">
      <c r="A107" t="s">
        <v>961</v>
      </c>
      <c r="B107" t="s">
        <v>962</v>
      </c>
      <c r="C107" t="s">
        <v>18</v>
      </c>
      <c r="E107" s="3">
        <v>399</v>
      </c>
      <c r="F107" s="3">
        <v>999</v>
      </c>
      <c r="G107" s="1">
        <v>0.6</v>
      </c>
      <c r="H107" s="8">
        <v>4.3</v>
      </c>
      <c r="I107" s="9">
        <v>2806</v>
      </c>
      <c r="J107" t="s">
        <v>963</v>
      </c>
      <c r="K107" t="s">
        <v>964</v>
      </c>
      <c r="L107" t="s">
        <v>965</v>
      </c>
      <c r="M107" t="s">
        <v>966</v>
      </c>
      <c r="N107" t="s">
        <v>967</v>
      </c>
      <c r="O107" t="s">
        <v>968</v>
      </c>
      <c r="P107" t="s">
        <v>969</v>
      </c>
      <c r="Q107" t="s">
        <v>970</v>
      </c>
    </row>
    <row r="108" spans="1:17">
      <c r="A108" t="s">
        <v>971</v>
      </c>
      <c r="B108" t="s">
        <v>972</v>
      </c>
      <c r="C108" t="s">
        <v>18</v>
      </c>
      <c r="E108" s="3">
        <v>449</v>
      </c>
      <c r="F108" s="3">
        <v>1299</v>
      </c>
      <c r="G108" s="1">
        <v>0.65</v>
      </c>
      <c r="H108" s="8">
        <v>4.2</v>
      </c>
      <c r="I108" s="9">
        <v>24269</v>
      </c>
      <c r="J108" t="s">
        <v>973</v>
      </c>
      <c r="K108" t="s">
        <v>20</v>
      </c>
      <c r="L108" t="s">
        <v>21</v>
      </c>
      <c r="M108" t="s">
        <v>22</v>
      </c>
      <c r="N108" t="s">
        <v>23</v>
      </c>
      <c r="O108" t="s">
        <v>24</v>
      </c>
      <c r="P108" t="s">
        <v>25</v>
      </c>
      <c r="Q108" t="s">
        <v>974</v>
      </c>
    </row>
    <row r="109" spans="1:17">
      <c r="A109" t="s">
        <v>975</v>
      </c>
      <c r="B109" t="s">
        <v>976</v>
      </c>
      <c r="C109" t="s">
        <v>18</v>
      </c>
      <c r="E109" s="3">
        <v>299</v>
      </c>
      <c r="F109" s="3">
        <v>999</v>
      </c>
      <c r="G109" s="1">
        <v>0.7</v>
      </c>
      <c r="H109" s="8">
        <v>4.3</v>
      </c>
      <c r="I109" s="9">
        <v>766</v>
      </c>
      <c r="J109" t="s">
        <v>977</v>
      </c>
      <c r="K109" t="s">
        <v>978</v>
      </c>
      <c r="L109" t="s">
        <v>979</v>
      </c>
      <c r="M109" t="s">
        <v>980</v>
      </c>
      <c r="N109" t="s">
        <v>981</v>
      </c>
      <c r="O109" t="s">
        <v>982</v>
      </c>
      <c r="P109" t="s">
        <v>983</v>
      </c>
      <c r="Q109" t="s">
        <v>984</v>
      </c>
    </row>
    <row r="110" spans="1:17">
      <c r="A110" t="s">
        <v>985</v>
      </c>
      <c r="B110" t="s">
        <v>986</v>
      </c>
      <c r="C110" t="s">
        <v>169</v>
      </c>
      <c r="E110" s="3">
        <v>37999</v>
      </c>
      <c r="F110" s="3">
        <v>65000</v>
      </c>
      <c r="G110" s="1">
        <v>0.42</v>
      </c>
      <c r="H110" s="8">
        <v>4.3</v>
      </c>
      <c r="I110" s="9">
        <v>3587</v>
      </c>
      <c r="J110" t="s">
        <v>987</v>
      </c>
      <c r="K110" t="s">
        <v>988</v>
      </c>
      <c r="L110" t="s">
        <v>989</v>
      </c>
      <c r="M110" t="s">
        <v>990</v>
      </c>
      <c r="N110" t="s">
        <v>991</v>
      </c>
      <c r="O110" t="s">
        <v>992</v>
      </c>
      <c r="P110" t="s">
        <v>993</v>
      </c>
      <c r="Q110" t="s">
        <v>994</v>
      </c>
    </row>
    <row r="111" spans="1:17">
      <c r="A111" t="s">
        <v>995</v>
      </c>
      <c r="B111" t="s">
        <v>996</v>
      </c>
      <c r="C111" t="s">
        <v>18</v>
      </c>
      <c r="E111" s="3">
        <v>99</v>
      </c>
      <c r="F111" s="3">
        <v>800</v>
      </c>
      <c r="G111" s="1">
        <v>0.88</v>
      </c>
      <c r="H111" s="8">
        <v>3.9</v>
      </c>
      <c r="I111" s="9">
        <v>24871</v>
      </c>
      <c r="J111" t="s">
        <v>997</v>
      </c>
      <c r="K111" t="s">
        <v>69</v>
      </c>
      <c r="L111" t="s">
        <v>70</v>
      </c>
      <c r="M111" t="s">
        <v>71</v>
      </c>
      <c r="N111" t="s">
        <v>72</v>
      </c>
      <c r="O111" t="s">
        <v>998</v>
      </c>
      <c r="P111" t="s">
        <v>999</v>
      </c>
      <c r="Q111" t="s">
        <v>1000</v>
      </c>
    </row>
    <row r="112" spans="1:17">
      <c r="A112" t="s">
        <v>1001</v>
      </c>
      <c r="B112" t="s">
        <v>1002</v>
      </c>
      <c r="C112" t="s">
        <v>508</v>
      </c>
      <c r="E112" s="3">
        <v>7390</v>
      </c>
      <c r="F112" s="3">
        <v>20000</v>
      </c>
      <c r="G112" s="1">
        <v>0.63</v>
      </c>
      <c r="H112" s="8">
        <v>4.0999999999999996</v>
      </c>
      <c r="I112" s="9">
        <v>2581</v>
      </c>
      <c r="J112" t="s">
        <v>1003</v>
      </c>
      <c r="K112" t="s">
        <v>1004</v>
      </c>
      <c r="L112" t="s">
        <v>1005</v>
      </c>
      <c r="M112" t="s">
        <v>1006</v>
      </c>
      <c r="N112" t="s">
        <v>1007</v>
      </c>
      <c r="O112" t="s">
        <v>1008</v>
      </c>
      <c r="P112" t="s">
        <v>1009</v>
      </c>
      <c r="Q112" t="s">
        <v>1010</v>
      </c>
    </row>
    <row r="113" spans="1:17">
      <c r="A113" t="s">
        <v>1011</v>
      </c>
      <c r="B113" t="s">
        <v>1012</v>
      </c>
      <c r="C113" t="s">
        <v>18</v>
      </c>
      <c r="E113" s="3">
        <v>273.10000000000002</v>
      </c>
      <c r="F113" s="3">
        <v>999</v>
      </c>
      <c r="G113" s="1">
        <v>0.73</v>
      </c>
      <c r="H113" s="8">
        <v>4.3</v>
      </c>
      <c r="I113" s="9">
        <v>20850</v>
      </c>
      <c r="J113" t="s">
        <v>1013</v>
      </c>
      <c r="K113" t="s">
        <v>295</v>
      </c>
      <c r="L113" t="s">
        <v>296</v>
      </c>
      <c r="M113" t="s">
        <v>297</v>
      </c>
      <c r="N113" t="s">
        <v>298</v>
      </c>
      <c r="O113" t="s">
        <v>299</v>
      </c>
      <c r="P113" t="s">
        <v>1014</v>
      </c>
      <c r="Q113" t="s">
        <v>1015</v>
      </c>
    </row>
    <row r="114" spans="1:17">
      <c r="A114" t="s">
        <v>1016</v>
      </c>
      <c r="B114" t="s">
        <v>1017</v>
      </c>
      <c r="C114" t="s">
        <v>169</v>
      </c>
      <c r="E114" s="3">
        <v>15990</v>
      </c>
      <c r="F114" s="3">
        <v>23990</v>
      </c>
      <c r="G114" s="1">
        <v>0.33</v>
      </c>
      <c r="H114" s="8">
        <v>4.3</v>
      </c>
      <c r="I114" s="9">
        <v>1035</v>
      </c>
      <c r="J114" t="s">
        <v>1018</v>
      </c>
      <c r="K114" t="s">
        <v>1019</v>
      </c>
      <c r="L114" t="s">
        <v>1020</v>
      </c>
      <c r="M114" t="s">
        <v>1021</v>
      </c>
      <c r="N114" t="s">
        <v>1022</v>
      </c>
      <c r="O114" t="s">
        <v>1023</v>
      </c>
      <c r="P114" t="s">
        <v>1024</v>
      </c>
      <c r="Q114" t="s">
        <v>1025</v>
      </c>
    </row>
    <row r="115" spans="1:17">
      <c r="A115" t="s">
        <v>1026</v>
      </c>
      <c r="B115" t="s">
        <v>1027</v>
      </c>
      <c r="C115" t="s">
        <v>18</v>
      </c>
      <c r="E115" s="3">
        <v>399</v>
      </c>
      <c r="F115" s="3">
        <v>999</v>
      </c>
      <c r="G115" s="1">
        <v>0.6</v>
      </c>
      <c r="H115" s="8">
        <v>4.0999999999999996</v>
      </c>
      <c r="I115" s="9">
        <v>1780</v>
      </c>
      <c r="J115" t="s">
        <v>1028</v>
      </c>
      <c r="K115" t="s">
        <v>700</v>
      </c>
      <c r="L115" t="s">
        <v>701</v>
      </c>
      <c r="M115" t="s">
        <v>702</v>
      </c>
      <c r="N115" t="s">
        <v>703</v>
      </c>
      <c r="O115" t="s">
        <v>704</v>
      </c>
      <c r="P115" t="s">
        <v>1029</v>
      </c>
      <c r="Q115" t="s">
        <v>1030</v>
      </c>
    </row>
    <row r="116" spans="1:17">
      <c r="A116" t="s">
        <v>1031</v>
      </c>
      <c r="B116" t="s">
        <v>1032</v>
      </c>
      <c r="C116" t="s">
        <v>462</v>
      </c>
      <c r="E116" s="3">
        <v>399</v>
      </c>
      <c r="F116" s="3">
        <v>1999</v>
      </c>
      <c r="G116" s="1">
        <v>0.8</v>
      </c>
      <c r="H116" s="8">
        <v>4.5</v>
      </c>
      <c r="I116" s="9">
        <v>505</v>
      </c>
      <c r="J116" t="s">
        <v>1033</v>
      </c>
      <c r="K116" t="s">
        <v>1034</v>
      </c>
      <c r="L116" t="s">
        <v>1035</v>
      </c>
      <c r="M116" t="s">
        <v>1036</v>
      </c>
      <c r="N116" t="s">
        <v>1037</v>
      </c>
      <c r="O116" t="s">
        <v>1038</v>
      </c>
      <c r="P116" t="s">
        <v>1039</v>
      </c>
      <c r="Q116" t="s">
        <v>1040</v>
      </c>
    </row>
    <row r="117" spans="1:17">
      <c r="A117" t="s">
        <v>1041</v>
      </c>
      <c r="B117" t="s">
        <v>1042</v>
      </c>
      <c r="C117" t="s">
        <v>18</v>
      </c>
      <c r="E117" s="3">
        <v>210</v>
      </c>
      <c r="F117" s="3">
        <v>399</v>
      </c>
      <c r="G117" s="1">
        <v>0.47</v>
      </c>
      <c r="H117" s="8">
        <v>4.0999999999999996</v>
      </c>
      <c r="I117" s="9">
        <v>1717</v>
      </c>
      <c r="J117" t="s">
        <v>1043</v>
      </c>
      <c r="K117" t="s">
        <v>1044</v>
      </c>
      <c r="L117" t="s">
        <v>1045</v>
      </c>
      <c r="M117" t="s">
        <v>1046</v>
      </c>
      <c r="N117" t="s">
        <v>1047</v>
      </c>
      <c r="O117" t="s">
        <v>1048</v>
      </c>
      <c r="P117" t="s">
        <v>1049</v>
      </c>
      <c r="Q117" t="s">
        <v>1050</v>
      </c>
    </row>
    <row r="118" spans="1:17">
      <c r="A118" t="s">
        <v>1051</v>
      </c>
      <c r="B118" t="s">
        <v>1052</v>
      </c>
      <c r="C118" t="s">
        <v>462</v>
      </c>
      <c r="E118" s="3">
        <v>1299</v>
      </c>
      <c r="F118" s="3">
        <v>1999</v>
      </c>
      <c r="G118" s="1">
        <v>0.35</v>
      </c>
      <c r="H118" s="8">
        <v>3.6</v>
      </c>
      <c r="I118" s="9">
        <v>590</v>
      </c>
      <c r="J118" t="s">
        <v>1053</v>
      </c>
      <c r="K118" t="s">
        <v>1054</v>
      </c>
      <c r="L118" t="s">
        <v>1055</v>
      </c>
      <c r="M118" t="s">
        <v>1056</v>
      </c>
      <c r="N118" t="s">
        <v>1057</v>
      </c>
      <c r="O118" t="s">
        <v>1058</v>
      </c>
      <c r="P118" t="s">
        <v>1059</v>
      </c>
      <c r="Q118" t="s">
        <v>1060</v>
      </c>
    </row>
    <row r="119" spans="1:17">
      <c r="A119" t="s">
        <v>1061</v>
      </c>
      <c r="B119" t="s">
        <v>1062</v>
      </c>
      <c r="C119" t="s">
        <v>18</v>
      </c>
      <c r="E119" s="3">
        <v>347</v>
      </c>
      <c r="F119" s="3">
        <v>999</v>
      </c>
      <c r="G119" s="1">
        <v>0.65</v>
      </c>
      <c r="H119" s="8">
        <v>3.5</v>
      </c>
      <c r="I119" s="9">
        <v>1121</v>
      </c>
      <c r="J119" t="s">
        <v>1063</v>
      </c>
      <c r="K119" t="s">
        <v>1064</v>
      </c>
      <c r="L119" t="s">
        <v>1065</v>
      </c>
      <c r="M119" t="s">
        <v>1066</v>
      </c>
      <c r="N119" t="s">
        <v>1067</v>
      </c>
      <c r="O119" t="s">
        <v>1068</v>
      </c>
      <c r="P119" t="s">
        <v>1069</v>
      </c>
      <c r="Q119" t="s">
        <v>1070</v>
      </c>
    </row>
    <row r="120" spans="1:17">
      <c r="A120" t="s">
        <v>1071</v>
      </c>
      <c r="B120" t="s">
        <v>1072</v>
      </c>
      <c r="C120" t="s">
        <v>18</v>
      </c>
      <c r="E120" s="3">
        <v>149</v>
      </c>
      <c r="F120" s="3">
        <v>999</v>
      </c>
      <c r="G120" s="1">
        <v>0.85</v>
      </c>
      <c r="H120" s="8">
        <v>4</v>
      </c>
      <c r="I120" s="9">
        <v>1313</v>
      </c>
      <c r="J120" t="s">
        <v>1073</v>
      </c>
      <c r="K120" t="s">
        <v>589</v>
      </c>
      <c r="L120" t="s">
        <v>590</v>
      </c>
      <c r="M120" t="s">
        <v>591</v>
      </c>
      <c r="N120" t="s">
        <v>592</v>
      </c>
      <c r="O120" t="s">
        <v>593</v>
      </c>
      <c r="P120" t="s">
        <v>1074</v>
      </c>
      <c r="Q120" t="s">
        <v>1075</v>
      </c>
    </row>
    <row r="121" spans="1:17">
      <c r="A121" t="s">
        <v>1076</v>
      </c>
      <c r="B121" t="s">
        <v>1077</v>
      </c>
      <c r="C121" t="s">
        <v>18</v>
      </c>
      <c r="E121" s="3">
        <v>228</v>
      </c>
      <c r="F121" s="3">
        <v>899</v>
      </c>
      <c r="G121" s="1">
        <v>0.75</v>
      </c>
      <c r="H121" s="8">
        <v>3.8</v>
      </c>
      <c r="I121" s="9">
        <v>132</v>
      </c>
      <c r="J121" t="s">
        <v>1078</v>
      </c>
      <c r="K121" t="s">
        <v>1079</v>
      </c>
      <c r="L121" t="s">
        <v>1080</v>
      </c>
      <c r="M121" t="s">
        <v>1081</v>
      </c>
      <c r="N121" t="s">
        <v>1082</v>
      </c>
      <c r="O121" t="s">
        <v>1083</v>
      </c>
      <c r="P121" t="s">
        <v>1084</v>
      </c>
      <c r="Q121" t="s">
        <v>1085</v>
      </c>
    </row>
    <row r="122" spans="1:17">
      <c r="A122" t="s">
        <v>1086</v>
      </c>
      <c r="B122" t="s">
        <v>1087</v>
      </c>
      <c r="C122" t="s">
        <v>18</v>
      </c>
      <c r="E122" s="3">
        <v>1599</v>
      </c>
      <c r="F122" s="3">
        <v>1999</v>
      </c>
      <c r="G122" s="1">
        <v>0.2</v>
      </c>
      <c r="H122" s="8">
        <v>4.4000000000000004</v>
      </c>
      <c r="I122" s="9">
        <v>1951</v>
      </c>
      <c r="J122" t="s">
        <v>1088</v>
      </c>
      <c r="K122" t="s">
        <v>1089</v>
      </c>
      <c r="L122" t="s">
        <v>1090</v>
      </c>
      <c r="M122" t="s">
        <v>1091</v>
      </c>
      <c r="N122" t="s">
        <v>1092</v>
      </c>
      <c r="O122" t="s">
        <v>1093</v>
      </c>
      <c r="P122" t="s">
        <v>1094</v>
      </c>
      <c r="Q122" t="s">
        <v>1095</v>
      </c>
    </row>
    <row r="123" spans="1:17">
      <c r="A123" t="s">
        <v>1096</v>
      </c>
      <c r="B123" t="s">
        <v>1097</v>
      </c>
      <c r="C123" t="s">
        <v>462</v>
      </c>
      <c r="E123" s="3">
        <v>1499</v>
      </c>
      <c r="F123" s="3">
        <v>3999</v>
      </c>
      <c r="G123" s="1">
        <v>0.63</v>
      </c>
      <c r="H123" s="8">
        <v>3.7</v>
      </c>
      <c r="I123" s="9">
        <v>37</v>
      </c>
      <c r="J123" t="s">
        <v>1098</v>
      </c>
      <c r="K123" t="s">
        <v>1099</v>
      </c>
      <c r="L123" t="s">
        <v>1100</v>
      </c>
      <c r="M123" t="s">
        <v>1101</v>
      </c>
      <c r="N123" t="s">
        <v>1102</v>
      </c>
      <c r="O123" t="s">
        <v>1103</v>
      </c>
      <c r="P123" t="s">
        <v>1104</v>
      </c>
      <c r="Q123" t="s">
        <v>1105</v>
      </c>
    </row>
    <row r="124" spans="1:17">
      <c r="A124" t="s">
        <v>1106</v>
      </c>
      <c r="B124" t="s">
        <v>1107</v>
      </c>
      <c r="C124" t="s">
        <v>169</v>
      </c>
      <c r="E124" s="3">
        <v>8499</v>
      </c>
      <c r="F124" s="3">
        <v>15999</v>
      </c>
      <c r="G124" s="1">
        <v>0.47</v>
      </c>
      <c r="H124" s="8">
        <v>4.3</v>
      </c>
      <c r="I124" s="9">
        <v>592</v>
      </c>
      <c r="J124" t="s">
        <v>1108</v>
      </c>
      <c r="K124" t="s">
        <v>1109</v>
      </c>
      <c r="L124" t="s">
        <v>1110</v>
      </c>
      <c r="M124" t="s">
        <v>1111</v>
      </c>
      <c r="N124" t="s">
        <v>1112</v>
      </c>
      <c r="O124" t="s">
        <v>1113</v>
      </c>
      <c r="P124" t="s">
        <v>1114</v>
      </c>
      <c r="Q124" t="s">
        <v>1115</v>
      </c>
    </row>
    <row r="125" spans="1:17">
      <c r="A125" t="s">
        <v>1116</v>
      </c>
      <c r="B125" t="s">
        <v>1117</v>
      </c>
      <c r="C125" t="s">
        <v>169</v>
      </c>
      <c r="E125" s="3">
        <v>20990</v>
      </c>
      <c r="F125" s="3">
        <v>44990</v>
      </c>
      <c r="G125" s="1">
        <v>0.53</v>
      </c>
      <c r="H125" s="8">
        <v>4.0999999999999996</v>
      </c>
      <c r="I125" s="9">
        <v>1259</v>
      </c>
      <c r="J125" t="s">
        <v>1118</v>
      </c>
      <c r="K125" t="s">
        <v>1119</v>
      </c>
      <c r="L125" t="s">
        <v>1120</v>
      </c>
      <c r="M125" t="s">
        <v>1121</v>
      </c>
      <c r="N125" t="s">
        <v>1122</v>
      </c>
      <c r="O125" t="s">
        <v>1123</v>
      </c>
      <c r="P125" t="s">
        <v>1124</v>
      </c>
      <c r="Q125" t="s">
        <v>1125</v>
      </c>
    </row>
    <row r="126" spans="1:17">
      <c r="A126" t="s">
        <v>1126</v>
      </c>
      <c r="B126" t="s">
        <v>1127</v>
      </c>
      <c r="C126" t="s">
        <v>169</v>
      </c>
      <c r="E126" s="3">
        <v>32999</v>
      </c>
      <c r="F126" s="3">
        <v>44999</v>
      </c>
      <c r="G126" s="1">
        <v>0.27</v>
      </c>
      <c r="H126" s="8">
        <v>4.2</v>
      </c>
      <c r="I126" s="9">
        <v>45238</v>
      </c>
      <c r="J126" t="s">
        <v>1128</v>
      </c>
      <c r="K126" t="s">
        <v>609</v>
      </c>
      <c r="L126" t="s">
        <v>610</v>
      </c>
      <c r="M126" t="s">
        <v>611</v>
      </c>
      <c r="N126" t="s">
        <v>612</v>
      </c>
      <c r="O126" t="s">
        <v>613</v>
      </c>
      <c r="P126" t="s">
        <v>1129</v>
      </c>
      <c r="Q126" t="s">
        <v>1130</v>
      </c>
    </row>
    <row r="127" spans="1:17">
      <c r="A127" t="s">
        <v>1131</v>
      </c>
      <c r="B127" t="s">
        <v>1132</v>
      </c>
      <c r="C127" t="s">
        <v>129</v>
      </c>
      <c r="E127" s="3">
        <v>799</v>
      </c>
      <c r="F127" s="3">
        <v>1700</v>
      </c>
      <c r="G127" s="1">
        <v>0.53</v>
      </c>
      <c r="H127" s="8">
        <v>4.0999999999999996</v>
      </c>
      <c r="I127" s="9">
        <v>28638</v>
      </c>
      <c r="J127" t="s">
        <v>1133</v>
      </c>
      <c r="K127" t="s">
        <v>1134</v>
      </c>
      <c r="L127" t="s">
        <v>1135</v>
      </c>
      <c r="M127" t="s">
        <v>1136</v>
      </c>
      <c r="N127" t="s">
        <v>1137</v>
      </c>
      <c r="O127" t="s">
        <v>1138</v>
      </c>
      <c r="P127" t="s">
        <v>1139</v>
      </c>
      <c r="Q127" t="s">
        <v>1140</v>
      </c>
    </row>
    <row r="128" spans="1:17">
      <c r="A128" t="s">
        <v>1141</v>
      </c>
      <c r="B128" t="s">
        <v>1142</v>
      </c>
      <c r="C128" t="s">
        <v>129</v>
      </c>
      <c r="E128" s="3">
        <v>229</v>
      </c>
      <c r="F128" s="3">
        <v>595</v>
      </c>
      <c r="G128" s="1">
        <v>0.62</v>
      </c>
      <c r="H128" s="8">
        <v>4.3</v>
      </c>
      <c r="I128" s="9">
        <v>12835</v>
      </c>
      <c r="J128" t="s">
        <v>1143</v>
      </c>
      <c r="K128" t="s">
        <v>1144</v>
      </c>
      <c r="L128" t="s">
        <v>1145</v>
      </c>
      <c r="M128" t="s">
        <v>1146</v>
      </c>
      <c r="N128" t="s">
        <v>1147</v>
      </c>
      <c r="O128" t="s">
        <v>1148</v>
      </c>
      <c r="P128" t="s">
        <v>1149</v>
      </c>
      <c r="Q128" t="s">
        <v>1150</v>
      </c>
    </row>
    <row r="129" spans="1:17">
      <c r="A129" t="s">
        <v>1151</v>
      </c>
      <c r="B129" t="s">
        <v>1152</v>
      </c>
      <c r="C129" t="s">
        <v>169</v>
      </c>
      <c r="E129" s="3">
        <v>9999</v>
      </c>
      <c r="F129" s="3">
        <v>27990</v>
      </c>
      <c r="G129" s="1">
        <v>0.64</v>
      </c>
      <c r="H129" s="8">
        <v>4.2</v>
      </c>
      <c r="I129" s="9">
        <v>1269</v>
      </c>
      <c r="J129" t="s">
        <v>1153</v>
      </c>
      <c r="K129" t="s">
        <v>1154</v>
      </c>
      <c r="L129" t="s">
        <v>1155</v>
      </c>
      <c r="M129" t="s">
        <v>1156</v>
      </c>
      <c r="N129" t="s">
        <v>1157</v>
      </c>
      <c r="O129" t="s">
        <v>1158</v>
      </c>
      <c r="P129" t="s">
        <v>1159</v>
      </c>
      <c r="Q129" t="s">
        <v>1160</v>
      </c>
    </row>
    <row r="130" spans="1:17">
      <c r="A130" t="s">
        <v>1161</v>
      </c>
      <c r="B130" t="s">
        <v>1162</v>
      </c>
      <c r="C130" t="s">
        <v>462</v>
      </c>
      <c r="E130" s="3">
        <v>349</v>
      </c>
      <c r="F130" s="3">
        <v>599</v>
      </c>
      <c r="G130" s="1">
        <v>0.42</v>
      </c>
      <c r="H130" s="8">
        <v>4.2</v>
      </c>
      <c r="I130" s="9">
        <v>284</v>
      </c>
      <c r="J130" t="s">
        <v>1163</v>
      </c>
      <c r="K130" t="s">
        <v>1164</v>
      </c>
      <c r="L130" t="s">
        <v>1165</v>
      </c>
      <c r="M130" t="s">
        <v>1166</v>
      </c>
      <c r="N130" t="s">
        <v>1167</v>
      </c>
      <c r="O130" t="s">
        <v>1168</v>
      </c>
      <c r="P130" t="s">
        <v>1169</v>
      </c>
      <c r="Q130" t="s">
        <v>1170</v>
      </c>
    </row>
    <row r="131" spans="1:17">
      <c r="A131" t="s">
        <v>1171</v>
      </c>
      <c r="B131" t="s">
        <v>1172</v>
      </c>
      <c r="C131" t="s">
        <v>1173</v>
      </c>
      <c r="E131" s="3">
        <v>489</v>
      </c>
      <c r="F131" s="3">
        <v>1200</v>
      </c>
      <c r="G131" s="1">
        <v>0.59</v>
      </c>
      <c r="H131" s="8">
        <v>4.4000000000000004</v>
      </c>
      <c r="I131" s="9">
        <v>69538</v>
      </c>
      <c r="J131" t="s">
        <v>1174</v>
      </c>
      <c r="K131" t="s">
        <v>1175</v>
      </c>
      <c r="L131" t="s">
        <v>1176</v>
      </c>
      <c r="M131" t="s">
        <v>1177</v>
      </c>
      <c r="N131" t="s">
        <v>1178</v>
      </c>
      <c r="O131" t="s">
        <v>1179</v>
      </c>
      <c r="P131" t="s">
        <v>1180</v>
      </c>
      <c r="Q131" t="s">
        <v>1181</v>
      </c>
    </row>
    <row r="132" spans="1:17">
      <c r="A132" t="s">
        <v>1182</v>
      </c>
      <c r="B132" t="s">
        <v>1183</v>
      </c>
      <c r="C132" t="s">
        <v>169</v>
      </c>
      <c r="E132" s="3">
        <v>23999</v>
      </c>
      <c r="F132" s="3">
        <v>34990</v>
      </c>
      <c r="G132" s="1">
        <v>0.31</v>
      </c>
      <c r="H132" s="8">
        <v>4.3</v>
      </c>
      <c r="I132" s="9">
        <v>4703</v>
      </c>
      <c r="J132" t="s">
        <v>805</v>
      </c>
      <c r="K132" t="s">
        <v>246</v>
      </c>
      <c r="L132" t="s">
        <v>247</v>
      </c>
      <c r="M132" t="s">
        <v>248</v>
      </c>
      <c r="N132" t="s">
        <v>249</v>
      </c>
      <c r="O132" t="s">
        <v>13024</v>
      </c>
      <c r="P132" t="s">
        <v>1184</v>
      </c>
      <c r="Q132" t="s">
        <v>1185</v>
      </c>
    </row>
    <row r="133" spans="1:17">
      <c r="A133" t="s">
        <v>1186</v>
      </c>
      <c r="B133" t="s">
        <v>1187</v>
      </c>
      <c r="C133" t="s">
        <v>18</v>
      </c>
      <c r="E133" s="3">
        <v>399</v>
      </c>
      <c r="F133" s="3">
        <v>999</v>
      </c>
      <c r="G133" s="1">
        <v>0.6</v>
      </c>
      <c r="H133" s="8">
        <v>4.3</v>
      </c>
      <c r="I133" s="9">
        <v>2806</v>
      </c>
      <c r="J133" t="s">
        <v>1188</v>
      </c>
      <c r="K133" t="s">
        <v>964</v>
      </c>
      <c r="L133" t="s">
        <v>965</v>
      </c>
      <c r="M133" t="s">
        <v>966</v>
      </c>
      <c r="N133" t="s">
        <v>967</v>
      </c>
      <c r="O133" t="s">
        <v>968</v>
      </c>
      <c r="P133" t="s">
        <v>1189</v>
      </c>
      <c r="Q133" t="s">
        <v>1190</v>
      </c>
    </row>
    <row r="134" spans="1:17">
      <c r="A134" t="s">
        <v>1191</v>
      </c>
      <c r="B134" t="s">
        <v>1192</v>
      </c>
      <c r="C134" t="s">
        <v>1193</v>
      </c>
      <c r="E134" s="3">
        <v>349</v>
      </c>
      <c r="F134" s="3">
        <v>1299</v>
      </c>
      <c r="G134" s="1">
        <v>0.73</v>
      </c>
      <c r="H134" s="8">
        <v>4</v>
      </c>
      <c r="I134" s="9">
        <v>3295</v>
      </c>
      <c r="J134" t="s">
        <v>1194</v>
      </c>
      <c r="K134" t="s">
        <v>1195</v>
      </c>
      <c r="L134" t="s">
        <v>1196</v>
      </c>
      <c r="M134" t="s">
        <v>1197</v>
      </c>
      <c r="N134" t="s">
        <v>1198</v>
      </c>
      <c r="O134" t="s">
        <v>1199</v>
      </c>
      <c r="P134" t="s">
        <v>1200</v>
      </c>
      <c r="Q134" t="s">
        <v>1201</v>
      </c>
    </row>
    <row r="135" spans="1:17">
      <c r="A135" t="s">
        <v>1202</v>
      </c>
      <c r="B135" t="s">
        <v>1203</v>
      </c>
      <c r="C135" t="s">
        <v>18</v>
      </c>
      <c r="E135" s="3">
        <v>179</v>
      </c>
      <c r="F135" s="3">
        <v>299</v>
      </c>
      <c r="G135" s="1">
        <v>0.4</v>
      </c>
      <c r="H135" s="8">
        <v>3.9</v>
      </c>
      <c r="I135" s="9">
        <v>81</v>
      </c>
      <c r="J135" t="s">
        <v>1204</v>
      </c>
      <c r="K135" t="s">
        <v>1205</v>
      </c>
      <c r="L135" t="s">
        <v>1206</v>
      </c>
      <c r="M135" t="s">
        <v>1207</v>
      </c>
      <c r="N135" t="s">
        <v>1208</v>
      </c>
      <c r="O135" t="s">
        <v>1209</v>
      </c>
      <c r="P135" t="s">
        <v>1210</v>
      </c>
      <c r="Q135" t="s">
        <v>1211</v>
      </c>
    </row>
    <row r="136" spans="1:17">
      <c r="A136" t="s">
        <v>1212</v>
      </c>
      <c r="B136" t="s">
        <v>1213</v>
      </c>
      <c r="C136" t="s">
        <v>18</v>
      </c>
      <c r="E136" s="3">
        <v>689</v>
      </c>
      <c r="F136" s="3">
        <v>1500</v>
      </c>
      <c r="G136" s="1">
        <v>0.54</v>
      </c>
      <c r="H136" s="8">
        <v>4.2</v>
      </c>
      <c r="I136" s="9">
        <v>42301</v>
      </c>
      <c r="J136" t="s">
        <v>1214</v>
      </c>
      <c r="K136" t="s">
        <v>1215</v>
      </c>
      <c r="L136" t="s">
        <v>1216</v>
      </c>
      <c r="M136" t="s">
        <v>1217</v>
      </c>
      <c r="N136" t="s">
        <v>1218</v>
      </c>
      <c r="O136" t="s">
        <v>1219</v>
      </c>
      <c r="P136" t="s">
        <v>1220</v>
      </c>
      <c r="Q136" t="s">
        <v>1221</v>
      </c>
    </row>
    <row r="137" spans="1:17">
      <c r="A137" t="s">
        <v>1222</v>
      </c>
      <c r="B137" t="s">
        <v>1223</v>
      </c>
      <c r="C137" t="s">
        <v>169</v>
      </c>
      <c r="E137" s="3">
        <v>30990</v>
      </c>
      <c r="F137" s="3">
        <v>49990</v>
      </c>
      <c r="G137" s="1">
        <v>0.38</v>
      </c>
      <c r="H137" s="8">
        <v>4.3</v>
      </c>
      <c r="I137" s="9">
        <v>1376</v>
      </c>
      <c r="J137" t="s">
        <v>1224</v>
      </c>
      <c r="K137" t="s">
        <v>1225</v>
      </c>
      <c r="L137" t="s">
        <v>1226</v>
      </c>
      <c r="M137" t="s">
        <v>1227</v>
      </c>
      <c r="N137" t="s">
        <v>1228</v>
      </c>
      <c r="O137" t="s">
        <v>1229</v>
      </c>
      <c r="P137" t="s">
        <v>1230</v>
      </c>
      <c r="Q137" t="s">
        <v>1231</v>
      </c>
    </row>
    <row r="138" spans="1:17">
      <c r="A138" t="s">
        <v>1232</v>
      </c>
      <c r="B138" t="s">
        <v>1233</v>
      </c>
      <c r="C138" t="s">
        <v>18</v>
      </c>
      <c r="E138" s="3">
        <v>249</v>
      </c>
      <c r="F138" s="3">
        <v>931</v>
      </c>
      <c r="G138" s="1">
        <v>0.73</v>
      </c>
      <c r="H138" s="8">
        <v>3.9</v>
      </c>
      <c r="I138" s="9">
        <v>1075</v>
      </c>
      <c r="J138" t="s">
        <v>1234</v>
      </c>
      <c r="K138" t="s">
        <v>343</v>
      </c>
      <c r="L138" t="s">
        <v>344</v>
      </c>
      <c r="M138" t="s">
        <v>345</v>
      </c>
      <c r="N138" t="s">
        <v>346</v>
      </c>
      <c r="O138" t="s">
        <v>347</v>
      </c>
      <c r="P138" t="s">
        <v>1235</v>
      </c>
      <c r="Q138" t="s">
        <v>1236</v>
      </c>
    </row>
    <row r="139" spans="1:17">
      <c r="A139" t="s">
        <v>1237</v>
      </c>
      <c r="B139" t="s">
        <v>1238</v>
      </c>
      <c r="C139" t="s">
        <v>129</v>
      </c>
      <c r="E139" s="3">
        <v>999</v>
      </c>
      <c r="F139" s="3">
        <v>2399</v>
      </c>
      <c r="G139" s="1">
        <v>0.57999999999999996</v>
      </c>
      <c r="H139" s="8">
        <v>4.5999999999999996</v>
      </c>
      <c r="I139" s="9">
        <v>3664</v>
      </c>
      <c r="J139" t="s">
        <v>1239</v>
      </c>
      <c r="K139" t="s">
        <v>1240</v>
      </c>
      <c r="L139" t="s">
        <v>1241</v>
      </c>
      <c r="M139" t="s">
        <v>1242</v>
      </c>
      <c r="N139" t="s">
        <v>1243</v>
      </c>
      <c r="O139" t="s">
        <v>1244</v>
      </c>
      <c r="P139" t="s">
        <v>1245</v>
      </c>
      <c r="Q139" t="s">
        <v>1246</v>
      </c>
    </row>
    <row r="140" spans="1:17">
      <c r="A140" t="s">
        <v>1247</v>
      </c>
      <c r="B140" t="s">
        <v>1248</v>
      </c>
      <c r="C140" t="s">
        <v>462</v>
      </c>
      <c r="E140" s="3">
        <v>399</v>
      </c>
      <c r="F140" s="3">
        <v>399</v>
      </c>
      <c r="G140" s="1">
        <v>0</v>
      </c>
      <c r="H140" s="8">
        <v>3.9</v>
      </c>
      <c r="I140" s="9">
        <v>1951</v>
      </c>
      <c r="J140" t="s">
        <v>1249</v>
      </c>
      <c r="K140" t="s">
        <v>1250</v>
      </c>
      <c r="L140" t="s">
        <v>1251</v>
      </c>
      <c r="M140" t="s">
        <v>1252</v>
      </c>
      <c r="N140" t="s">
        <v>1253</v>
      </c>
      <c r="O140" t="s">
        <v>1254</v>
      </c>
      <c r="P140" t="s">
        <v>1255</v>
      </c>
      <c r="Q140" t="s">
        <v>1256</v>
      </c>
    </row>
    <row r="141" spans="1:17">
      <c r="A141" t="s">
        <v>1257</v>
      </c>
      <c r="B141" t="s">
        <v>1258</v>
      </c>
      <c r="C141" t="s">
        <v>18</v>
      </c>
      <c r="E141" s="3">
        <v>349</v>
      </c>
      <c r="F141" s="3">
        <v>699</v>
      </c>
      <c r="G141" s="1">
        <v>0.5</v>
      </c>
      <c r="H141" s="8">
        <v>4.3</v>
      </c>
      <c r="I141" s="9">
        <v>20850</v>
      </c>
      <c r="J141" t="s">
        <v>1259</v>
      </c>
      <c r="K141" t="s">
        <v>295</v>
      </c>
      <c r="L141" t="s">
        <v>296</v>
      </c>
      <c r="M141" t="s">
        <v>297</v>
      </c>
      <c r="N141" t="s">
        <v>298</v>
      </c>
      <c r="O141" t="s">
        <v>299</v>
      </c>
      <c r="P141" t="s">
        <v>1260</v>
      </c>
      <c r="Q141" t="s">
        <v>1261</v>
      </c>
    </row>
    <row r="142" spans="1:17">
      <c r="A142" t="s">
        <v>1262</v>
      </c>
      <c r="B142" t="s">
        <v>1263</v>
      </c>
      <c r="C142" t="s">
        <v>18</v>
      </c>
      <c r="E142" s="3">
        <v>399</v>
      </c>
      <c r="F142" s="3">
        <v>1099</v>
      </c>
      <c r="G142" s="1">
        <v>0.64</v>
      </c>
      <c r="H142" s="8">
        <v>4.0999999999999996</v>
      </c>
      <c r="I142" s="9">
        <v>2685</v>
      </c>
      <c r="J142" t="s">
        <v>1264</v>
      </c>
      <c r="K142" t="s">
        <v>1265</v>
      </c>
      <c r="L142" t="s">
        <v>1266</v>
      </c>
      <c r="M142" t="s">
        <v>1267</v>
      </c>
      <c r="N142" t="s">
        <v>1268</v>
      </c>
      <c r="O142" t="s">
        <v>1269</v>
      </c>
      <c r="P142" t="s">
        <v>1270</v>
      </c>
      <c r="Q142" t="s">
        <v>1271</v>
      </c>
    </row>
    <row r="143" spans="1:17">
      <c r="A143" t="s">
        <v>1272</v>
      </c>
      <c r="B143" t="s">
        <v>1273</v>
      </c>
      <c r="C143" t="s">
        <v>98</v>
      </c>
      <c r="E143" s="3">
        <v>1699</v>
      </c>
      <c r="F143" s="3">
        <v>2999</v>
      </c>
      <c r="G143" s="1">
        <v>0.43</v>
      </c>
      <c r="H143" s="8">
        <v>4.4000000000000004</v>
      </c>
      <c r="I143" s="9">
        <v>24780</v>
      </c>
      <c r="J143" t="s">
        <v>1274</v>
      </c>
      <c r="K143" t="s">
        <v>484</v>
      </c>
      <c r="L143" t="s">
        <v>485</v>
      </c>
      <c r="M143" t="s">
        <v>486</v>
      </c>
      <c r="N143" t="s">
        <v>487</v>
      </c>
      <c r="O143" t="s">
        <v>488</v>
      </c>
      <c r="P143" t="s">
        <v>1275</v>
      </c>
      <c r="Q143" t="s">
        <v>1276</v>
      </c>
    </row>
    <row r="144" spans="1:17">
      <c r="A144" t="s">
        <v>1277</v>
      </c>
      <c r="B144" t="s">
        <v>1278</v>
      </c>
      <c r="C144" t="s">
        <v>462</v>
      </c>
      <c r="E144" s="3">
        <v>655</v>
      </c>
      <c r="F144" s="3">
        <v>1099</v>
      </c>
      <c r="G144" s="1">
        <v>0.4</v>
      </c>
      <c r="H144" s="8">
        <v>3.2</v>
      </c>
      <c r="I144" s="9">
        <v>285</v>
      </c>
      <c r="J144" t="s">
        <v>1279</v>
      </c>
      <c r="K144" t="s">
        <v>1280</v>
      </c>
      <c r="L144" t="s">
        <v>1281</v>
      </c>
      <c r="M144" t="s">
        <v>1282</v>
      </c>
      <c r="N144" t="s">
        <v>1283</v>
      </c>
      <c r="O144" t="s">
        <v>1284</v>
      </c>
      <c r="P144" t="s">
        <v>1285</v>
      </c>
      <c r="Q144" t="s">
        <v>1286</v>
      </c>
    </row>
    <row r="145" spans="1:17">
      <c r="A145" t="s">
        <v>1287</v>
      </c>
      <c r="B145" t="s">
        <v>1288</v>
      </c>
      <c r="C145" t="s">
        <v>98</v>
      </c>
      <c r="E145" s="3">
        <v>749</v>
      </c>
      <c r="F145" s="3">
        <v>1339</v>
      </c>
      <c r="G145" s="1">
        <v>0.44</v>
      </c>
      <c r="H145" s="8">
        <v>4.2</v>
      </c>
      <c r="I145" s="9">
        <v>179692</v>
      </c>
      <c r="J145" t="s">
        <v>1289</v>
      </c>
      <c r="K145" t="s">
        <v>100</v>
      </c>
      <c r="L145" t="s">
        <v>101</v>
      </c>
      <c r="M145" t="s">
        <v>102</v>
      </c>
      <c r="N145" t="s">
        <v>103</v>
      </c>
      <c r="O145" t="s">
        <v>104</v>
      </c>
      <c r="P145" t="s">
        <v>1290</v>
      </c>
      <c r="Q145" t="s">
        <v>1291</v>
      </c>
    </row>
    <row r="146" spans="1:17">
      <c r="A146" t="s">
        <v>1292</v>
      </c>
      <c r="B146" t="s">
        <v>1293</v>
      </c>
      <c r="C146" t="s">
        <v>169</v>
      </c>
      <c r="E146" s="3">
        <v>9999</v>
      </c>
      <c r="F146" s="3">
        <v>12999</v>
      </c>
      <c r="G146" s="1">
        <v>0.23</v>
      </c>
      <c r="H146" s="8">
        <v>4.2</v>
      </c>
      <c r="I146" s="9">
        <v>6088</v>
      </c>
      <c r="J146" t="s">
        <v>1294</v>
      </c>
      <c r="K146" t="s">
        <v>1295</v>
      </c>
      <c r="L146" t="s">
        <v>1296</v>
      </c>
      <c r="M146" t="s">
        <v>1297</v>
      </c>
      <c r="N146" t="s">
        <v>1298</v>
      </c>
      <c r="O146" t="s">
        <v>1299</v>
      </c>
      <c r="P146" t="s">
        <v>1300</v>
      </c>
      <c r="Q146" t="s">
        <v>1301</v>
      </c>
    </row>
    <row r="147" spans="1:17">
      <c r="A147" t="s">
        <v>1302</v>
      </c>
      <c r="B147" t="s">
        <v>1303</v>
      </c>
      <c r="C147" t="s">
        <v>462</v>
      </c>
      <c r="E147" s="3">
        <v>195</v>
      </c>
      <c r="F147" s="3">
        <v>499</v>
      </c>
      <c r="G147" s="1">
        <v>0.61</v>
      </c>
      <c r="H147" s="8">
        <v>3.7</v>
      </c>
      <c r="I147" s="9">
        <v>1383</v>
      </c>
      <c r="J147" t="s">
        <v>1304</v>
      </c>
      <c r="K147" t="s">
        <v>1305</v>
      </c>
      <c r="L147" t="s">
        <v>1306</v>
      </c>
      <c r="M147" t="s">
        <v>1307</v>
      </c>
      <c r="N147" t="s">
        <v>1308</v>
      </c>
      <c r="O147" t="s">
        <v>1309</v>
      </c>
      <c r="P147" t="s">
        <v>1310</v>
      </c>
      <c r="Q147" t="s">
        <v>1311</v>
      </c>
    </row>
    <row r="148" spans="1:17">
      <c r="A148" t="s">
        <v>1312</v>
      </c>
      <c r="B148" t="s">
        <v>1313</v>
      </c>
      <c r="C148" t="s">
        <v>18</v>
      </c>
      <c r="E148" s="3">
        <v>999</v>
      </c>
      <c r="F148" s="3">
        <v>2100</v>
      </c>
      <c r="G148" s="1">
        <v>0.52</v>
      </c>
      <c r="H148" s="8">
        <v>4.5</v>
      </c>
      <c r="I148" s="9">
        <v>5492</v>
      </c>
      <c r="J148" t="s">
        <v>498</v>
      </c>
      <c r="K148" t="s">
        <v>1314</v>
      </c>
      <c r="L148" t="s">
        <v>1315</v>
      </c>
      <c r="M148" t="s">
        <v>1316</v>
      </c>
      <c r="N148" t="s">
        <v>1317</v>
      </c>
      <c r="O148" t="s">
        <v>1318</v>
      </c>
      <c r="P148" t="s">
        <v>1319</v>
      </c>
      <c r="Q148" t="s">
        <v>1320</v>
      </c>
    </row>
    <row r="149" spans="1:17">
      <c r="A149" t="s">
        <v>1321</v>
      </c>
      <c r="B149" t="s">
        <v>1322</v>
      </c>
      <c r="C149" t="s">
        <v>18</v>
      </c>
      <c r="E149" s="3">
        <v>499</v>
      </c>
      <c r="F149" s="3">
        <v>899</v>
      </c>
      <c r="G149" s="1">
        <v>0.44</v>
      </c>
      <c r="H149" s="8">
        <v>4.2</v>
      </c>
      <c r="I149" s="9">
        <v>919</v>
      </c>
      <c r="J149" t="s">
        <v>1323</v>
      </c>
      <c r="K149" t="s">
        <v>1324</v>
      </c>
      <c r="L149" t="s">
        <v>1325</v>
      </c>
      <c r="M149" t="s">
        <v>1326</v>
      </c>
      <c r="N149" t="s">
        <v>1327</v>
      </c>
      <c r="O149" t="s">
        <v>1328</v>
      </c>
      <c r="P149" t="s">
        <v>1329</v>
      </c>
      <c r="Q149" t="s">
        <v>1330</v>
      </c>
    </row>
    <row r="150" spans="1:17">
      <c r="A150" t="s">
        <v>1331</v>
      </c>
      <c r="B150" t="s">
        <v>1332</v>
      </c>
      <c r="C150" t="s">
        <v>1333</v>
      </c>
      <c r="E150" s="3">
        <v>416</v>
      </c>
      <c r="F150" s="3">
        <v>599</v>
      </c>
      <c r="G150" s="1">
        <v>0.31</v>
      </c>
      <c r="H150" s="8">
        <v>4.2</v>
      </c>
      <c r="I150" s="9">
        <v>30023</v>
      </c>
      <c r="J150" t="s">
        <v>1334</v>
      </c>
      <c r="K150" t="s">
        <v>1335</v>
      </c>
      <c r="L150" t="s">
        <v>1336</v>
      </c>
      <c r="M150" t="s">
        <v>1337</v>
      </c>
      <c r="N150" t="s">
        <v>1338</v>
      </c>
      <c r="O150" t="s">
        <v>1339</v>
      </c>
      <c r="P150" t="s">
        <v>1340</v>
      </c>
      <c r="Q150" t="s">
        <v>1341</v>
      </c>
    </row>
    <row r="151" spans="1:17">
      <c r="A151" t="s">
        <v>1342</v>
      </c>
      <c r="B151" t="s">
        <v>1343</v>
      </c>
      <c r="C151" t="s">
        <v>18</v>
      </c>
      <c r="E151" s="3">
        <v>368</v>
      </c>
      <c r="F151" s="3">
        <v>699</v>
      </c>
      <c r="G151" s="1">
        <v>0.47</v>
      </c>
      <c r="H151" s="8">
        <v>4.2</v>
      </c>
      <c r="I151" s="9">
        <v>387</v>
      </c>
      <c r="J151" t="s">
        <v>1344</v>
      </c>
      <c r="K151" t="s">
        <v>1345</v>
      </c>
      <c r="L151" t="s">
        <v>1346</v>
      </c>
      <c r="M151" t="s">
        <v>1347</v>
      </c>
      <c r="N151" t="s">
        <v>1348</v>
      </c>
      <c r="O151" t="s">
        <v>1349</v>
      </c>
      <c r="P151" t="s">
        <v>1350</v>
      </c>
      <c r="Q151" t="s">
        <v>1351</v>
      </c>
    </row>
    <row r="152" spans="1:17">
      <c r="A152" t="s">
        <v>1352</v>
      </c>
      <c r="B152" t="s">
        <v>1353</v>
      </c>
      <c r="C152" t="s">
        <v>169</v>
      </c>
      <c r="E152" s="3">
        <v>29990</v>
      </c>
      <c r="F152" s="3">
        <v>65000</v>
      </c>
      <c r="G152" s="1">
        <v>0.54</v>
      </c>
      <c r="H152" s="8">
        <v>4.0999999999999996</v>
      </c>
      <c r="I152" s="9">
        <v>211</v>
      </c>
      <c r="J152" t="s">
        <v>1354</v>
      </c>
      <c r="K152" t="s">
        <v>1355</v>
      </c>
      <c r="L152" t="s">
        <v>1356</v>
      </c>
      <c r="M152" t="s">
        <v>1357</v>
      </c>
      <c r="N152" t="s">
        <v>1358</v>
      </c>
      <c r="O152" t="s">
        <v>1359</v>
      </c>
      <c r="P152" t="s">
        <v>1360</v>
      </c>
      <c r="Q152" t="s">
        <v>1361</v>
      </c>
    </row>
    <row r="153" spans="1:17">
      <c r="A153" t="s">
        <v>1362</v>
      </c>
      <c r="B153" t="s">
        <v>1363</v>
      </c>
      <c r="C153" t="s">
        <v>18</v>
      </c>
      <c r="E153" s="3">
        <v>339</v>
      </c>
      <c r="F153" s="3">
        <v>1099</v>
      </c>
      <c r="G153" s="1">
        <v>0.69</v>
      </c>
      <c r="H153" s="8">
        <v>4.3</v>
      </c>
      <c r="I153" s="9">
        <v>974</v>
      </c>
      <c r="J153" t="s">
        <v>1364</v>
      </c>
      <c r="K153" t="s">
        <v>323</v>
      </c>
      <c r="L153" t="s">
        <v>324</v>
      </c>
      <c r="M153" t="s">
        <v>325</v>
      </c>
      <c r="N153" t="s">
        <v>326</v>
      </c>
      <c r="O153" t="s">
        <v>327</v>
      </c>
      <c r="P153" t="s">
        <v>1365</v>
      </c>
      <c r="Q153" t="s">
        <v>1366</v>
      </c>
    </row>
    <row r="154" spans="1:17">
      <c r="A154" t="s">
        <v>1367</v>
      </c>
      <c r="B154" t="s">
        <v>1368</v>
      </c>
      <c r="C154" t="s">
        <v>169</v>
      </c>
      <c r="E154" s="3">
        <v>15490</v>
      </c>
      <c r="F154" s="3">
        <v>20900</v>
      </c>
      <c r="G154" s="1">
        <v>0.26</v>
      </c>
      <c r="H154" s="8">
        <v>4.3</v>
      </c>
      <c r="I154" s="9">
        <v>16299</v>
      </c>
      <c r="J154" t="s">
        <v>1369</v>
      </c>
      <c r="K154" t="s">
        <v>226</v>
      </c>
      <c r="L154" t="s">
        <v>227</v>
      </c>
      <c r="M154" t="s">
        <v>228</v>
      </c>
      <c r="N154" t="s">
        <v>229</v>
      </c>
      <c r="O154" t="s">
        <v>230</v>
      </c>
      <c r="P154" t="s">
        <v>1370</v>
      </c>
      <c r="Q154" t="s">
        <v>1371</v>
      </c>
    </row>
    <row r="155" spans="1:17">
      <c r="A155" t="s">
        <v>1372</v>
      </c>
      <c r="B155" t="s">
        <v>1373</v>
      </c>
      <c r="C155" t="s">
        <v>18</v>
      </c>
      <c r="E155" s="3">
        <v>499</v>
      </c>
      <c r="F155" s="3">
        <v>1299</v>
      </c>
      <c r="G155" s="1">
        <v>0.62</v>
      </c>
      <c r="H155" s="8">
        <v>4.3</v>
      </c>
      <c r="I155" s="9">
        <v>30411</v>
      </c>
      <c r="J155" t="s">
        <v>1374</v>
      </c>
      <c r="K155" t="s">
        <v>89</v>
      </c>
      <c r="L155" t="s">
        <v>90</v>
      </c>
      <c r="M155" t="s">
        <v>91</v>
      </c>
      <c r="N155" t="s">
        <v>92</v>
      </c>
      <c r="O155" t="s">
        <v>93</v>
      </c>
      <c r="P155" t="s">
        <v>1375</v>
      </c>
      <c r="Q155" t="s">
        <v>1376</v>
      </c>
    </row>
    <row r="156" spans="1:17">
      <c r="A156" t="s">
        <v>1377</v>
      </c>
      <c r="B156" t="s">
        <v>1378</v>
      </c>
      <c r="C156" t="s">
        <v>98</v>
      </c>
      <c r="E156" s="3">
        <v>249</v>
      </c>
      <c r="F156" s="3">
        <v>399</v>
      </c>
      <c r="G156" s="1">
        <v>0.38</v>
      </c>
      <c r="H156" s="8">
        <v>3.4</v>
      </c>
      <c r="I156" s="9">
        <v>4642</v>
      </c>
      <c r="J156" t="s">
        <v>1379</v>
      </c>
      <c r="K156" t="s">
        <v>1380</v>
      </c>
      <c r="L156" t="s">
        <v>1381</v>
      </c>
      <c r="M156" t="s">
        <v>1382</v>
      </c>
      <c r="N156" t="s">
        <v>1383</v>
      </c>
      <c r="O156" t="s">
        <v>1384</v>
      </c>
      <c r="P156" t="s">
        <v>1385</v>
      </c>
      <c r="Q156" t="s">
        <v>1386</v>
      </c>
    </row>
    <row r="157" spans="1:17">
      <c r="A157" t="s">
        <v>1387</v>
      </c>
      <c r="B157" t="s">
        <v>1388</v>
      </c>
      <c r="C157" t="s">
        <v>462</v>
      </c>
      <c r="E157" s="3">
        <v>399</v>
      </c>
      <c r="F157" s="3">
        <v>799</v>
      </c>
      <c r="G157" s="1">
        <v>0.5</v>
      </c>
      <c r="H157" s="8">
        <v>4.3</v>
      </c>
      <c r="I157" s="9">
        <v>12</v>
      </c>
      <c r="J157" t="s">
        <v>1389</v>
      </c>
      <c r="K157" t="s">
        <v>1390</v>
      </c>
      <c r="L157" t="s">
        <v>1391</v>
      </c>
      <c r="M157" t="s">
        <v>1392</v>
      </c>
      <c r="N157" t="s">
        <v>1393</v>
      </c>
      <c r="O157" t="s">
        <v>1394</v>
      </c>
      <c r="P157" t="s">
        <v>1395</v>
      </c>
      <c r="Q157" t="s">
        <v>1396</v>
      </c>
    </row>
    <row r="158" spans="1:17">
      <c r="A158" t="s">
        <v>1397</v>
      </c>
      <c r="B158" t="s">
        <v>1398</v>
      </c>
      <c r="C158" t="s">
        <v>18</v>
      </c>
      <c r="E158" s="3">
        <v>1499</v>
      </c>
      <c r="F158" s="3">
        <v>1999</v>
      </c>
      <c r="G158" s="1">
        <v>0.25</v>
      </c>
      <c r="H158" s="8">
        <v>4.4000000000000004</v>
      </c>
      <c r="I158" s="9">
        <v>1951</v>
      </c>
      <c r="J158" t="s">
        <v>1399</v>
      </c>
      <c r="K158" t="s">
        <v>1089</v>
      </c>
      <c r="L158" t="s">
        <v>1090</v>
      </c>
      <c r="M158" t="s">
        <v>1091</v>
      </c>
      <c r="N158" t="s">
        <v>1092</v>
      </c>
      <c r="O158" t="s">
        <v>1093</v>
      </c>
      <c r="P158" t="s">
        <v>1400</v>
      </c>
      <c r="Q158" t="s">
        <v>1401</v>
      </c>
    </row>
    <row r="159" spans="1:17">
      <c r="A159" t="s">
        <v>1402</v>
      </c>
      <c r="B159" t="s">
        <v>1403</v>
      </c>
      <c r="C159" t="s">
        <v>1404</v>
      </c>
      <c r="E159" s="3">
        <v>9490</v>
      </c>
      <c r="F159" s="3">
        <v>15990</v>
      </c>
      <c r="G159" s="1">
        <v>0.41</v>
      </c>
      <c r="H159" s="8">
        <v>3.9</v>
      </c>
      <c r="I159" s="9">
        <v>10480</v>
      </c>
      <c r="J159" t="s">
        <v>1405</v>
      </c>
      <c r="K159" t="s">
        <v>1406</v>
      </c>
      <c r="L159" t="s">
        <v>1407</v>
      </c>
      <c r="M159" t="s">
        <v>1408</v>
      </c>
      <c r="N159" t="s">
        <v>1409</v>
      </c>
      <c r="O159" t="s">
        <v>1410</v>
      </c>
      <c r="P159" t="s">
        <v>1411</v>
      </c>
      <c r="Q159" t="s">
        <v>1412</v>
      </c>
    </row>
    <row r="160" spans="1:17">
      <c r="A160" t="s">
        <v>1413</v>
      </c>
      <c r="B160" t="s">
        <v>1414</v>
      </c>
      <c r="C160" t="s">
        <v>129</v>
      </c>
      <c r="E160" s="3">
        <v>637</v>
      </c>
      <c r="F160" s="3">
        <v>1499</v>
      </c>
      <c r="G160" s="1">
        <v>0.57999999999999996</v>
      </c>
      <c r="H160" s="8">
        <v>4.0999999999999996</v>
      </c>
      <c r="I160" s="9">
        <v>24</v>
      </c>
      <c r="J160" t="s">
        <v>1415</v>
      </c>
      <c r="K160" t="s">
        <v>1416</v>
      </c>
      <c r="L160" t="s">
        <v>1417</v>
      </c>
      <c r="M160" t="s">
        <v>1418</v>
      </c>
      <c r="N160" t="s">
        <v>1419</v>
      </c>
      <c r="O160" t="s">
        <v>1420</v>
      </c>
      <c r="P160" t="s">
        <v>1421</v>
      </c>
      <c r="Q160" t="s">
        <v>1422</v>
      </c>
    </row>
    <row r="161" spans="1:17">
      <c r="A161" t="s">
        <v>1423</v>
      </c>
      <c r="B161" t="s">
        <v>1424</v>
      </c>
      <c r="C161" t="s">
        <v>462</v>
      </c>
      <c r="E161" s="3">
        <v>399</v>
      </c>
      <c r="F161" s="3">
        <v>899</v>
      </c>
      <c r="G161" s="1">
        <v>0.56000000000000005</v>
      </c>
      <c r="H161" s="8">
        <v>3.9</v>
      </c>
      <c r="I161" s="9">
        <v>254</v>
      </c>
      <c r="J161" t="s">
        <v>1425</v>
      </c>
      <c r="K161" t="s">
        <v>1426</v>
      </c>
      <c r="L161" t="s">
        <v>1427</v>
      </c>
      <c r="M161" t="s">
        <v>1428</v>
      </c>
      <c r="N161" t="s">
        <v>1429</v>
      </c>
      <c r="O161" t="s">
        <v>1430</v>
      </c>
      <c r="P161" t="s">
        <v>1431</v>
      </c>
      <c r="Q161" t="s">
        <v>1432</v>
      </c>
    </row>
    <row r="162" spans="1:17">
      <c r="A162" t="s">
        <v>1433</v>
      </c>
      <c r="B162" t="s">
        <v>1434</v>
      </c>
      <c r="C162" t="s">
        <v>1333</v>
      </c>
      <c r="E162" s="3">
        <v>1089</v>
      </c>
      <c r="F162" s="3">
        <v>1600</v>
      </c>
      <c r="G162" s="1">
        <v>0.32</v>
      </c>
      <c r="H162" s="8">
        <v>4</v>
      </c>
      <c r="I162" s="9">
        <v>3565</v>
      </c>
      <c r="J162" t="s">
        <v>1435</v>
      </c>
      <c r="K162" t="s">
        <v>1436</v>
      </c>
      <c r="L162" t="s">
        <v>1437</v>
      </c>
      <c r="M162" t="s">
        <v>1438</v>
      </c>
      <c r="N162" t="s">
        <v>1439</v>
      </c>
      <c r="O162" t="s">
        <v>1440</v>
      </c>
      <c r="P162" t="s">
        <v>1441</v>
      </c>
      <c r="Q162" t="s">
        <v>1442</v>
      </c>
    </row>
    <row r="163" spans="1:17">
      <c r="A163" t="s">
        <v>1443</v>
      </c>
      <c r="B163" t="s">
        <v>1444</v>
      </c>
      <c r="C163" t="s">
        <v>18</v>
      </c>
      <c r="E163" s="3">
        <v>339</v>
      </c>
      <c r="F163" s="3">
        <v>999</v>
      </c>
      <c r="G163" s="1">
        <v>0.66</v>
      </c>
      <c r="H163" s="8">
        <v>4.3</v>
      </c>
      <c r="I163" s="9">
        <v>6255</v>
      </c>
      <c r="J163" t="s">
        <v>1445</v>
      </c>
      <c r="K163" t="s">
        <v>1446</v>
      </c>
      <c r="L163" t="s">
        <v>1447</v>
      </c>
      <c r="M163" t="s">
        <v>1448</v>
      </c>
      <c r="N163" t="s">
        <v>1449</v>
      </c>
      <c r="O163" t="s">
        <v>13030</v>
      </c>
      <c r="P163" t="s">
        <v>1450</v>
      </c>
      <c r="Q163" t="s">
        <v>1451</v>
      </c>
    </row>
    <row r="164" spans="1:17">
      <c r="A164" t="s">
        <v>1452</v>
      </c>
      <c r="B164" t="s">
        <v>1453</v>
      </c>
      <c r="C164" t="s">
        <v>18</v>
      </c>
      <c r="E164" s="3">
        <v>149</v>
      </c>
      <c r="F164" s="3">
        <v>499</v>
      </c>
      <c r="G164" s="1">
        <v>0.7</v>
      </c>
      <c r="H164" s="8">
        <v>4</v>
      </c>
      <c r="I164" s="9">
        <v>7732</v>
      </c>
      <c r="J164" t="s">
        <v>1454</v>
      </c>
      <c r="K164" t="s">
        <v>690</v>
      </c>
      <c r="L164" t="s">
        <v>691</v>
      </c>
      <c r="M164" t="s">
        <v>692</v>
      </c>
      <c r="N164" t="s">
        <v>693</v>
      </c>
      <c r="O164" t="s">
        <v>694</v>
      </c>
      <c r="P164" t="s">
        <v>1455</v>
      </c>
      <c r="Q164" t="s">
        <v>1456</v>
      </c>
    </row>
    <row r="165" spans="1:17">
      <c r="A165" t="s">
        <v>1457</v>
      </c>
      <c r="B165" t="s">
        <v>1458</v>
      </c>
      <c r="C165" t="s">
        <v>18</v>
      </c>
      <c r="E165" s="3">
        <v>149</v>
      </c>
      <c r="F165" s="3">
        <v>399</v>
      </c>
      <c r="G165" s="1">
        <v>0.63</v>
      </c>
      <c r="H165" s="8">
        <v>3.9</v>
      </c>
      <c r="I165" s="9">
        <v>57</v>
      </c>
      <c r="J165" t="s">
        <v>1459</v>
      </c>
      <c r="K165" t="s">
        <v>1460</v>
      </c>
      <c r="L165" t="s">
        <v>1461</v>
      </c>
      <c r="M165" t="s">
        <v>1462</v>
      </c>
      <c r="N165" t="s">
        <v>13031</v>
      </c>
      <c r="O165" t="s">
        <v>1463</v>
      </c>
      <c r="P165" t="s">
        <v>1464</v>
      </c>
      <c r="Q165" t="s">
        <v>1465</v>
      </c>
    </row>
    <row r="166" spans="1:17">
      <c r="A166" t="s">
        <v>1466</v>
      </c>
      <c r="B166" t="s">
        <v>1467</v>
      </c>
      <c r="C166" t="s">
        <v>18</v>
      </c>
      <c r="E166" s="3">
        <v>599</v>
      </c>
      <c r="F166" s="3">
        <v>849</v>
      </c>
      <c r="G166" s="1">
        <v>0.28999999999999998</v>
      </c>
      <c r="H166" s="8">
        <v>4.5</v>
      </c>
      <c r="I166" s="9">
        <v>577</v>
      </c>
      <c r="J166" t="s">
        <v>1468</v>
      </c>
      <c r="K166" t="s">
        <v>1469</v>
      </c>
      <c r="L166" t="s">
        <v>1470</v>
      </c>
      <c r="M166" t="s">
        <v>1471</v>
      </c>
      <c r="N166" t="s">
        <v>1472</v>
      </c>
      <c r="O166" t="s">
        <v>1473</v>
      </c>
      <c r="P166" t="s">
        <v>1474</v>
      </c>
      <c r="Q166" t="s">
        <v>1475</v>
      </c>
    </row>
    <row r="167" spans="1:17">
      <c r="A167" t="s">
        <v>1476</v>
      </c>
      <c r="B167" t="s">
        <v>1477</v>
      </c>
      <c r="C167" t="s">
        <v>462</v>
      </c>
      <c r="E167" s="3">
        <v>299</v>
      </c>
      <c r="F167" s="3">
        <v>1199</v>
      </c>
      <c r="G167" s="1">
        <v>0.75</v>
      </c>
      <c r="H167" s="8">
        <v>3.9</v>
      </c>
      <c r="I167" s="9">
        <v>1193</v>
      </c>
      <c r="J167" t="s">
        <v>1478</v>
      </c>
      <c r="K167" t="s">
        <v>1479</v>
      </c>
      <c r="L167" t="s">
        <v>1480</v>
      </c>
      <c r="M167" t="s">
        <v>1481</v>
      </c>
      <c r="N167" t="s">
        <v>1482</v>
      </c>
      <c r="O167" t="s">
        <v>1483</v>
      </c>
      <c r="P167" t="s">
        <v>1484</v>
      </c>
      <c r="Q167" t="s">
        <v>1485</v>
      </c>
    </row>
    <row r="168" spans="1:17">
      <c r="A168" t="s">
        <v>1486</v>
      </c>
      <c r="B168" t="s">
        <v>1487</v>
      </c>
      <c r="C168" t="s">
        <v>18</v>
      </c>
      <c r="E168" s="3">
        <v>399</v>
      </c>
      <c r="F168" s="3">
        <v>1299</v>
      </c>
      <c r="G168" s="1">
        <v>0.69</v>
      </c>
      <c r="H168" s="8">
        <v>4.2</v>
      </c>
      <c r="I168" s="9">
        <v>13120</v>
      </c>
      <c r="J168" t="s">
        <v>1488</v>
      </c>
      <c r="K168" t="s">
        <v>954</v>
      </c>
      <c r="L168" t="s">
        <v>955</v>
      </c>
      <c r="M168" t="s">
        <v>956</v>
      </c>
      <c r="N168" t="s">
        <v>957</v>
      </c>
      <c r="O168" t="s">
        <v>958</v>
      </c>
      <c r="P168" t="s">
        <v>1489</v>
      </c>
      <c r="Q168" t="s">
        <v>1490</v>
      </c>
    </row>
    <row r="169" spans="1:17">
      <c r="A169" t="s">
        <v>1491</v>
      </c>
      <c r="B169" t="s">
        <v>1492</v>
      </c>
      <c r="C169" t="s">
        <v>462</v>
      </c>
      <c r="E169" s="3">
        <v>339</v>
      </c>
      <c r="F169" s="3">
        <v>1999</v>
      </c>
      <c r="G169" s="1">
        <v>0.83</v>
      </c>
      <c r="H169" s="8">
        <v>4</v>
      </c>
      <c r="I169" s="9">
        <v>343</v>
      </c>
      <c r="J169" t="s">
        <v>1493</v>
      </c>
      <c r="K169" t="s">
        <v>1494</v>
      </c>
      <c r="L169" t="s">
        <v>1495</v>
      </c>
      <c r="M169" t="s">
        <v>1496</v>
      </c>
      <c r="N169" t="s">
        <v>1497</v>
      </c>
      <c r="O169" t="s">
        <v>1498</v>
      </c>
      <c r="P169" t="s">
        <v>1499</v>
      </c>
      <c r="Q169" t="s">
        <v>1500</v>
      </c>
    </row>
    <row r="170" spans="1:17">
      <c r="A170" t="s">
        <v>1501</v>
      </c>
      <c r="B170" t="s">
        <v>1502</v>
      </c>
      <c r="C170" t="s">
        <v>169</v>
      </c>
      <c r="E170" s="3">
        <v>12499</v>
      </c>
      <c r="F170" s="3">
        <v>22990</v>
      </c>
      <c r="G170" s="1">
        <v>0.46</v>
      </c>
      <c r="H170" s="8">
        <v>4.3</v>
      </c>
      <c r="I170" s="9">
        <v>1611</v>
      </c>
      <c r="J170" t="s">
        <v>1503</v>
      </c>
      <c r="K170" t="s">
        <v>1504</v>
      </c>
      <c r="L170" t="s">
        <v>1505</v>
      </c>
      <c r="M170" t="s">
        <v>1506</v>
      </c>
      <c r="N170" t="s">
        <v>1507</v>
      </c>
      <c r="O170" t="s">
        <v>1508</v>
      </c>
      <c r="P170" t="s">
        <v>1509</v>
      </c>
      <c r="Q170" t="s">
        <v>1510</v>
      </c>
    </row>
    <row r="171" spans="1:17">
      <c r="A171" t="s">
        <v>1511</v>
      </c>
      <c r="B171" t="s">
        <v>1512</v>
      </c>
      <c r="C171" t="s">
        <v>18</v>
      </c>
      <c r="E171" s="3">
        <v>249</v>
      </c>
      <c r="F171" s="3">
        <v>399</v>
      </c>
      <c r="G171" s="1">
        <v>0.38</v>
      </c>
      <c r="H171" s="8">
        <v>4</v>
      </c>
      <c r="I171" s="9">
        <v>6558</v>
      </c>
      <c r="J171" t="s">
        <v>1513</v>
      </c>
      <c r="K171" t="s">
        <v>1514</v>
      </c>
      <c r="L171" t="s">
        <v>1515</v>
      </c>
      <c r="M171" t="s">
        <v>1516</v>
      </c>
      <c r="N171" t="s">
        <v>1517</v>
      </c>
      <c r="O171" t="s">
        <v>1518</v>
      </c>
      <c r="P171" t="s">
        <v>1519</v>
      </c>
      <c r="Q171" t="s">
        <v>1520</v>
      </c>
    </row>
    <row r="172" spans="1:17">
      <c r="A172" t="s">
        <v>1521</v>
      </c>
      <c r="B172" t="s">
        <v>1522</v>
      </c>
      <c r="C172" t="s">
        <v>98</v>
      </c>
      <c r="E172" s="3">
        <v>1399</v>
      </c>
      <c r="F172" s="3">
        <v>2499</v>
      </c>
      <c r="G172" s="1">
        <v>0.44</v>
      </c>
      <c r="H172" s="8">
        <v>4.4000000000000004</v>
      </c>
      <c r="I172" s="9">
        <v>23169</v>
      </c>
      <c r="J172" t="s">
        <v>1523</v>
      </c>
      <c r="K172" t="s">
        <v>1524</v>
      </c>
      <c r="L172" t="s">
        <v>1525</v>
      </c>
      <c r="M172" t="s">
        <v>1526</v>
      </c>
      <c r="N172" t="s">
        <v>1527</v>
      </c>
      <c r="O172" t="s">
        <v>1528</v>
      </c>
      <c r="P172" t="s">
        <v>1529</v>
      </c>
      <c r="Q172" t="s">
        <v>1530</v>
      </c>
    </row>
    <row r="173" spans="1:17">
      <c r="A173" t="s">
        <v>1531</v>
      </c>
      <c r="B173" t="s">
        <v>1532</v>
      </c>
      <c r="C173" t="s">
        <v>169</v>
      </c>
      <c r="E173" s="3">
        <v>32999</v>
      </c>
      <c r="F173" s="3">
        <v>47990</v>
      </c>
      <c r="G173" s="1">
        <v>0.31</v>
      </c>
      <c r="H173" s="8">
        <v>4.3</v>
      </c>
      <c r="I173" s="9">
        <v>4703</v>
      </c>
      <c r="J173" t="s">
        <v>805</v>
      </c>
      <c r="K173" t="s">
        <v>246</v>
      </c>
      <c r="L173" t="s">
        <v>247</v>
      </c>
      <c r="M173" t="s">
        <v>248</v>
      </c>
      <c r="N173" t="s">
        <v>249</v>
      </c>
      <c r="O173" t="s">
        <v>13024</v>
      </c>
      <c r="P173" t="s">
        <v>1533</v>
      </c>
      <c r="Q173" t="s">
        <v>1534</v>
      </c>
    </row>
    <row r="174" spans="1:17">
      <c r="A174" t="s">
        <v>1535</v>
      </c>
      <c r="B174" t="s">
        <v>1536</v>
      </c>
      <c r="C174" t="s">
        <v>18</v>
      </c>
      <c r="E174" s="3">
        <v>149</v>
      </c>
      <c r="F174" s="3">
        <v>399</v>
      </c>
      <c r="G174" s="1">
        <v>0.63</v>
      </c>
      <c r="H174" s="8">
        <v>4</v>
      </c>
      <c r="I174" s="9">
        <v>1423</v>
      </c>
      <c r="J174" t="s">
        <v>1537</v>
      </c>
      <c r="K174" t="s">
        <v>720</v>
      </c>
      <c r="L174" t="s">
        <v>721</v>
      </c>
      <c r="M174" t="s">
        <v>722</v>
      </c>
      <c r="N174" t="s">
        <v>723</v>
      </c>
      <c r="O174" t="s">
        <v>13029</v>
      </c>
      <c r="P174" t="s">
        <v>1538</v>
      </c>
      <c r="Q174" t="s">
        <v>1539</v>
      </c>
    </row>
    <row r="175" spans="1:17">
      <c r="A175" t="s">
        <v>1540</v>
      </c>
      <c r="B175" t="s">
        <v>1541</v>
      </c>
      <c r="C175" t="s">
        <v>18</v>
      </c>
      <c r="E175" s="3">
        <v>325</v>
      </c>
      <c r="F175" s="3">
        <v>999</v>
      </c>
      <c r="G175" s="1">
        <v>0.67</v>
      </c>
      <c r="H175" s="8">
        <v>4.3</v>
      </c>
      <c r="I175" s="9">
        <v>2651</v>
      </c>
      <c r="J175" t="s">
        <v>1542</v>
      </c>
      <c r="K175" t="s">
        <v>1543</v>
      </c>
      <c r="L175" t="s">
        <v>1544</v>
      </c>
      <c r="M175" t="s">
        <v>1545</v>
      </c>
      <c r="N175" t="s">
        <v>1546</v>
      </c>
      <c r="O175" t="s">
        <v>1547</v>
      </c>
      <c r="P175" t="s">
        <v>1548</v>
      </c>
      <c r="Q175" t="s">
        <v>1549</v>
      </c>
    </row>
    <row r="176" spans="1:17">
      <c r="A176" t="s">
        <v>1550</v>
      </c>
      <c r="B176" t="s">
        <v>1551</v>
      </c>
      <c r="C176" t="s">
        <v>18</v>
      </c>
      <c r="E176" s="3">
        <v>399</v>
      </c>
      <c r="F176" s="3">
        <v>1999</v>
      </c>
      <c r="G176" s="1">
        <v>0.8</v>
      </c>
      <c r="H176" s="8">
        <v>5</v>
      </c>
      <c r="I176" s="9">
        <v>5</v>
      </c>
      <c r="J176" t="s">
        <v>1552</v>
      </c>
      <c r="K176" t="s">
        <v>1553</v>
      </c>
      <c r="L176" t="s">
        <v>1554</v>
      </c>
      <c r="M176" t="s">
        <v>1555</v>
      </c>
      <c r="N176" t="s">
        <v>1556</v>
      </c>
      <c r="O176" t="s">
        <v>1557</v>
      </c>
      <c r="P176" t="s">
        <v>1558</v>
      </c>
      <c r="Q176" t="s">
        <v>1559</v>
      </c>
    </row>
    <row r="177" spans="1:17">
      <c r="A177" t="s">
        <v>1560</v>
      </c>
      <c r="B177" t="s">
        <v>1561</v>
      </c>
      <c r="C177" t="s">
        <v>98</v>
      </c>
      <c r="E177" s="3">
        <v>199</v>
      </c>
      <c r="F177" s="3">
        <v>499</v>
      </c>
      <c r="G177" s="1">
        <v>0.6</v>
      </c>
      <c r="H177" s="8">
        <v>3.7</v>
      </c>
      <c r="I177" s="9">
        <v>612</v>
      </c>
      <c r="J177" t="s">
        <v>1562</v>
      </c>
      <c r="K177" t="s">
        <v>1563</v>
      </c>
      <c r="L177" t="s">
        <v>1564</v>
      </c>
      <c r="M177" t="s">
        <v>1565</v>
      </c>
      <c r="N177" t="s">
        <v>1566</v>
      </c>
      <c r="O177" t="s">
        <v>1567</v>
      </c>
      <c r="P177" t="s">
        <v>1568</v>
      </c>
      <c r="Q177" t="s">
        <v>1569</v>
      </c>
    </row>
    <row r="178" spans="1:17">
      <c r="A178" t="s">
        <v>1570</v>
      </c>
      <c r="B178" t="s">
        <v>1571</v>
      </c>
      <c r="C178" t="s">
        <v>18</v>
      </c>
      <c r="E178" s="3">
        <v>88</v>
      </c>
      <c r="F178" s="3">
        <v>299</v>
      </c>
      <c r="G178" s="1">
        <v>0.71</v>
      </c>
      <c r="H178" s="8">
        <v>4</v>
      </c>
      <c r="I178" s="9">
        <v>9378</v>
      </c>
      <c r="J178" t="s">
        <v>1572</v>
      </c>
      <c r="K178" t="s">
        <v>236</v>
      </c>
      <c r="L178" t="s">
        <v>237</v>
      </c>
      <c r="M178" t="s">
        <v>238</v>
      </c>
      <c r="N178" t="s">
        <v>239</v>
      </c>
      <c r="O178" t="s">
        <v>1573</v>
      </c>
      <c r="P178" t="s">
        <v>1574</v>
      </c>
      <c r="Q178" t="s">
        <v>1575</v>
      </c>
    </row>
    <row r="179" spans="1:17">
      <c r="A179" t="s">
        <v>1576</v>
      </c>
      <c r="B179" t="s">
        <v>1577</v>
      </c>
      <c r="C179" t="s">
        <v>18</v>
      </c>
      <c r="E179" s="3">
        <v>399</v>
      </c>
      <c r="F179" s="3">
        <v>1099</v>
      </c>
      <c r="G179" s="1">
        <v>0.64</v>
      </c>
      <c r="H179" s="8">
        <v>4.0999999999999996</v>
      </c>
      <c r="I179" s="9">
        <v>2685</v>
      </c>
      <c r="J179" t="s">
        <v>1578</v>
      </c>
      <c r="K179" t="s">
        <v>1265</v>
      </c>
      <c r="L179" t="s">
        <v>1266</v>
      </c>
      <c r="M179" t="s">
        <v>1267</v>
      </c>
      <c r="N179" t="s">
        <v>1268</v>
      </c>
      <c r="O179" t="s">
        <v>1269</v>
      </c>
      <c r="P179" t="s">
        <v>1579</v>
      </c>
      <c r="Q179" t="s">
        <v>1580</v>
      </c>
    </row>
    <row r="180" spans="1:17">
      <c r="A180" t="s">
        <v>1581</v>
      </c>
      <c r="B180" t="s">
        <v>1582</v>
      </c>
      <c r="C180" t="s">
        <v>18</v>
      </c>
      <c r="E180" s="3">
        <v>57.89</v>
      </c>
      <c r="F180" s="3">
        <v>199</v>
      </c>
      <c r="G180" s="1">
        <v>0.71</v>
      </c>
      <c r="H180" s="8">
        <v>4</v>
      </c>
      <c r="I180" s="9">
        <v>9378</v>
      </c>
      <c r="J180" t="s">
        <v>1583</v>
      </c>
      <c r="K180" t="s">
        <v>236</v>
      </c>
      <c r="L180" t="s">
        <v>237</v>
      </c>
      <c r="M180" t="s">
        <v>238</v>
      </c>
      <c r="N180" t="s">
        <v>239</v>
      </c>
      <c r="O180" t="s">
        <v>240</v>
      </c>
      <c r="P180" t="s">
        <v>1584</v>
      </c>
      <c r="Q180" t="s">
        <v>1585</v>
      </c>
    </row>
    <row r="181" spans="1:17">
      <c r="A181" t="s">
        <v>1586</v>
      </c>
      <c r="B181" t="s">
        <v>1587</v>
      </c>
      <c r="C181" t="s">
        <v>462</v>
      </c>
      <c r="E181" s="3">
        <v>799</v>
      </c>
      <c r="F181" s="3">
        <v>1999</v>
      </c>
      <c r="G181" s="1">
        <v>0.6</v>
      </c>
      <c r="H181" s="8">
        <v>3.3</v>
      </c>
      <c r="I181" s="9">
        <v>576</v>
      </c>
      <c r="J181" t="s">
        <v>1588</v>
      </c>
      <c r="K181" t="s">
        <v>1589</v>
      </c>
      <c r="L181" t="s">
        <v>1590</v>
      </c>
      <c r="M181" t="s">
        <v>1591</v>
      </c>
      <c r="N181" t="s">
        <v>1592</v>
      </c>
      <c r="O181" t="s">
        <v>1593</v>
      </c>
      <c r="P181" t="s">
        <v>1594</v>
      </c>
      <c r="Q181" t="s">
        <v>1595</v>
      </c>
    </row>
    <row r="182" spans="1:17">
      <c r="A182" t="s">
        <v>1596</v>
      </c>
      <c r="B182" t="s">
        <v>1597</v>
      </c>
      <c r="C182" t="s">
        <v>462</v>
      </c>
      <c r="E182" s="3">
        <v>205</v>
      </c>
      <c r="F182" s="3">
        <v>499</v>
      </c>
      <c r="G182" s="1">
        <v>0.59</v>
      </c>
      <c r="H182" s="8">
        <v>3.8</v>
      </c>
      <c r="I182" s="9">
        <v>313</v>
      </c>
      <c r="J182" t="s">
        <v>1598</v>
      </c>
      <c r="K182" t="s">
        <v>1599</v>
      </c>
      <c r="L182" t="s">
        <v>1600</v>
      </c>
      <c r="M182" t="s">
        <v>1601</v>
      </c>
      <c r="N182" t="s">
        <v>1602</v>
      </c>
      <c r="O182" t="s">
        <v>1603</v>
      </c>
      <c r="P182" t="s">
        <v>1604</v>
      </c>
      <c r="Q182" t="s">
        <v>1605</v>
      </c>
    </row>
    <row r="183" spans="1:17">
      <c r="A183" t="s">
        <v>1606</v>
      </c>
      <c r="B183" t="s">
        <v>1607</v>
      </c>
      <c r="C183" t="s">
        <v>18</v>
      </c>
      <c r="E183" s="3">
        <v>299</v>
      </c>
      <c r="F183" s="3">
        <v>699</v>
      </c>
      <c r="G183" s="1">
        <v>0.56999999999999995</v>
      </c>
      <c r="H183" s="8">
        <v>4.0999999999999996</v>
      </c>
      <c r="I183" s="9">
        <v>2957</v>
      </c>
      <c r="J183" t="s">
        <v>1608</v>
      </c>
      <c r="K183" t="s">
        <v>1609</v>
      </c>
      <c r="L183" t="s">
        <v>1610</v>
      </c>
      <c r="M183" t="s">
        <v>1611</v>
      </c>
      <c r="N183" t="s">
        <v>1612</v>
      </c>
      <c r="O183" t="s">
        <v>1613</v>
      </c>
      <c r="P183" t="s">
        <v>1614</v>
      </c>
      <c r="Q183" t="s">
        <v>1615</v>
      </c>
    </row>
    <row r="184" spans="1:17">
      <c r="A184" t="s">
        <v>1616</v>
      </c>
      <c r="B184" t="s">
        <v>1617</v>
      </c>
      <c r="C184" t="s">
        <v>18</v>
      </c>
      <c r="E184" s="3">
        <v>849</v>
      </c>
      <c r="F184" s="3">
        <v>999</v>
      </c>
      <c r="G184" s="1">
        <v>0.15</v>
      </c>
      <c r="H184" s="8">
        <v>4.0999999999999996</v>
      </c>
      <c r="I184" s="9">
        <v>6736</v>
      </c>
      <c r="J184" t="s">
        <v>1618</v>
      </c>
      <c r="K184" t="s">
        <v>1619</v>
      </c>
      <c r="L184" t="s">
        <v>1620</v>
      </c>
      <c r="M184" t="s">
        <v>1621</v>
      </c>
      <c r="N184" t="s">
        <v>1622</v>
      </c>
      <c r="O184" t="s">
        <v>1623</v>
      </c>
      <c r="P184" t="s">
        <v>1624</v>
      </c>
      <c r="Q184" t="s">
        <v>1625</v>
      </c>
    </row>
    <row r="185" spans="1:17">
      <c r="A185" t="s">
        <v>1626</v>
      </c>
      <c r="B185" t="s">
        <v>1627</v>
      </c>
      <c r="C185" t="s">
        <v>18</v>
      </c>
      <c r="E185" s="3">
        <v>949</v>
      </c>
      <c r="F185" s="3">
        <v>1999</v>
      </c>
      <c r="G185" s="1">
        <v>0.53</v>
      </c>
      <c r="H185" s="8">
        <v>4.4000000000000004</v>
      </c>
      <c r="I185" s="9">
        <v>13552</v>
      </c>
      <c r="J185" t="s">
        <v>1628</v>
      </c>
      <c r="K185" t="s">
        <v>359</v>
      </c>
      <c r="L185" t="s">
        <v>360</v>
      </c>
      <c r="M185" t="s">
        <v>361</v>
      </c>
      <c r="N185" t="s">
        <v>362</v>
      </c>
      <c r="O185" t="s">
        <v>363</v>
      </c>
      <c r="P185" t="s">
        <v>1629</v>
      </c>
      <c r="Q185" t="s">
        <v>1630</v>
      </c>
    </row>
    <row r="186" spans="1:17">
      <c r="A186" t="s">
        <v>1631</v>
      </c>
      <c r="B186" t="s">
        <v>1632</v>
      </c>
      <c r="C186" t="s">
        <v>18</v>
      </c>
      <c r="E186" s="3">
        <v>499</v>
      </c>
      <c r="F186" s="3">
        <v>1200</v>
      </c>
      <c r="G186" s="1">
        <v>0.57999999999999996</v>
      </c>
      <c r="H186" s="8">
        <v>4.3</v>
      </c>
      <c r="I186" s="9">
        <v>5451</v>
      </c>
      <c r="J186" t="s">
        <v>1633</v>
      </c>
      <c r="K186" t="s">
        <v>1634</v>
      </c>
      <c r="L186" t="s">
        <v>1635</v>
      </c>
      <c r="M186" t="s">
        <v>1636</v>
      </c>
      <c r="N186" t="s">
        <v>1637</v>
      </c>
      <c r="O186" t="s">
        <v>1638</v>
      </c>
      <c r="P186" t="s">
        <v>1639</v>
      </c>
      <c r="Q186" t="s">
        <v>1640</v>
      </c>
    </row>
    <row r="187" spans="1:17">
      <c r="A187" t="s">
        <v>1641</v>
      </c>
      <c r="B187" t="s">
        <v>1642</v>
      </c>
      <c r="C187" t="s">
        <v>18</v>
      </c>
      <c r="E187" s="3">
        <v>299</v>
      </c>
      <c r="F187" s="3">
        <v>485</v>
      </c>
      <c r="G187" s="1">
        <v>0.38</v>
      </c>
      <c r="H187" s="8">
        <v>4.3</v>
      </c>
      <c r="I187" s="9">
        <v>10911</v>
      </c>
      <c r="J187" t="s">
        <v>1643</v>
      </c>
      <c r="K187" t="s">
        <v>1644</v>
      </c>
      <c r="L187" t="s">
        <v>1645</v>
      </c>
      <c r="M187" t="s">
        <v>1646</v>
      </c>
      <c r="N187" t="s">
        <v>1647</v>
      </c>
      <c r="O187" t="s">
        <v>1648</v>
      </c>
      <c r="P187" t="s">
        <v>1649</v>
      </c>
      <c r="Q187" t="s">
        <v>1650</v>
      </c>
    </row>
    <row r="188" spans="1:17">
      <c r="A188" t="s">
        <v>1651</v>
      </c>
      <c r="B188" t="s">
        <v>1652</v>
      </c>
      <c r="C188" t="s">
        <v>18</v>
      </c>
      <c r="E188" s="3">
        <v>949</v>
      </c>
      <c r="F188" s="3">
        <v>1999</v>
      </c>
      <c r="G188" s="1">
        <v>0.53</v>
      </c>
      <c r="H188" s="8">
        <v>4.4000000000000004</v>
      </c>
      <c r="I188" s="9">
        <v>13552</v>
      </c>
      <c r="J188" t="s">
        <v>1653</v>
      </c>
      <c r="K188" t="s">
        <v>359</v>
      </c>
      <c r="L188" t="s">
        <v>360</v>
      </c>
      <c r="M188" t="s">
        <v>361</v>
      </c>
      <c r="N188" t="s">
        <v>362</v>
      </c>
      <c r="O188" t="s">
        <v>363</v>
      </c>
      <c r="P188" t="s">
        <v>1654</v>
      </c>
      <c r="Q188" t="s">
        <v>1655</v>
      </c>
    </row>
    <row r="189" spans="1:17">
      <c r="A189" t="s">
        <v>1656</v>
      </c>
      <c r="B189" t="s">
        <v>1657</v>
      </c>
      <c r="C189" t="s">
        <v>18</v>
      </c>
      <c r="E189" s="3">
        <v>379</v>
      </c>
      <c r="F189" s="3">
        <v>1099</v>
      </c>
      <c r="G189" s="1">
        <v>0.66</v>
      </c>
      <c r="H189" s="8">
        <v>4.3</v>
      </c>
      <c r="I189" s="9">
        <v>2806</v>
      </c>
      <c r="J189" t="s">
        <v>1658</v>
      </c>
      <c r="K189" t="s">
        <v>964</v>
      </c>
      <c r="L189" t="s">
        <v>965</v>
      </c>
      <c r="M189" t="s">
        <v>966</v>
      </c>
      <c r="N189" t="s">
        <v>967</v>
      </c>
      <c r="O189" t="s">
        <v>968</v>
      </c>
      <c r="P189" t="s">
        <v>1659</v>
      </c>
      <c r="Q189" t="s">
        <v>1660</v>
      </c>
    </row>
    <row r="190" spans="1:17">
      <c r="A190" t="s">
        <v>1661</v>
      </c>
      <c r="B190" t="s">
        <v>1662</v>
      </c>
      <c r="C190" t="s">
        <v>169</v>
      </c>
      <c r="E190" s="3">
        <v>8990</v>
      </c>
      <c r="F190" s="3">
        <v>18990</v>
      </c>
      <c r="G190" s="1">
        <v>0.53</v>
      </c>
      <c r="H190" s="8">
        <v>3.9</v>
      </c>
      <c r="I190" s="9">
        <v>350</v>
      </c>
      <c r="J190" t="s">
        <v>1663</v>
      </c>
      <c r="K190" t="s">
        <v>1664</v>
      </c>
      <c r="L190" t="s">
        <v>1665</v>
      </c>
      <c r="M190" t="s">
        <v>1666</v>
      </c>
      <c r="N190" t="s">
        <v>1667</v>
      </c>
      <c r="O190" t="s">
        <v>1668</v>
      </c>
      <c r="P190" t="s">
        <v>1669</v>
      </c>
      <c r="Q190" t="s">
        <v>1670</v>
      </c>
    </row>
    <row r="191" spans="1:17">
      <c r="A191" t="s">
        <v>1671</v>
      </c>
      <c r="B191" t="s">
        <v>1672</v>
      </c>
      <c r="C191" t="s">
        <v>1333</v>
      </c>
      <c r="E191" s="3">
        <v>486</v>
      </c>
      <c r="F191" s="3">
        <v>1999</v>
      </c>
      <c r="G191" s="1">
        <v>0.76</v>
      </c>
      <c r="H191" s="8">
        <v>4.2</v>
      </c>
      <c r="I191" s="9">
        <v>30023</v>
      </c>
      <c r="J191" t="s">
        <v>1673</v>
      </c>
      <c r="K191" t="s">
        <v>1335</v>
      </c>
      <c r="L191" t="s">
        <v>1336</v>
      </c>
      <c r="M191" t="s">
        <v>1337</v>
      </c>
      <c r="N191" t="s">
        <v>1338</v>
      </c>
      <c r="O191" t="s">
        <v>1339</v>
      </c>
      <c r="P191" t="s">
        <v>1674</v>
      </c>
      <c r="Q191" t="s">
        <v>1675</v>
      </c>
    </row>
    <row r="192" spans="1:17">
      <c r="A192" t="s">
        <v>1676</v>
      </c>
      <c r="B192" t="s">
        <v>1677</v>
      </c>
      <c r="C192" t="s">
        <v>508</v>
      </c>
      <c r="E192" s="3">
        <v>5699</v>
      </c>
      <c r="F192" s="3">
        <v>11000</v>
      </c>
      <c r="G192" s="1">
        <v>0.48</v>
      </c>
      <c r="H192" s="8">
        <v>4.2</v>
      </c>
      <c r="I192" s="9">
        <v>4003</v>
      </c>
      <c r="J192" t="s">
        <v>1678</v>
      </c>
      <c r="K192" t="s">
        <v>510</v>
      </c>
      <c r="L192" t="s">
        <v>511</v>
      </c>
      <c r="M192" t="s">
        <v>512</v>
      </c>
      <c r="N192" t="s">
        <v>513</v>
      </c>
      <c r="O192" t="s">
        <v>13032</v>
      </c>
      <c r="P192" t="s">
        <v>1679</v>
      </c>
      <c r="Q192" t="s">
        <v>1680</v>
      </c>
    </row>
    <row r="193" spans="1:17">
      <c r="A193" t="s">
        <v>1681</v>
      </c>
      <c r="B193" t="s">
        <v>1682</v>
      </c>
      <c r="C193" t="s">
        <v>18</v>
      </c>
      <c r="E193" s="3">
        <v>709</v>
      </c>
      <c r="F193" s="3">
        <v>1999</v>
      </c>
      <c r="G193" s="1">
        <v>0.65</v>
      </c>
      <c r="H193" s="8">
        <v>4.0999999999999996</v>
      </c>
      <c r="I193" s="9">
        <v>178817</v>
      </c>
      <c r="J193" t="s">
        <v>1683</v>
      </c>
      <c r="K193" t="s">
        <v>1684</v>
      </c>
      <c r="L193" t="s">
        <v>1685</v>
      </c>
      <c r="M193" t="s">
        <v>1686</v>
      </c>
      <c r="N193" t="s">
        <v>1687</v>
      </c>
      <c r="O193" t="s">
        <v>13033</v>
      </c>
      <c r="P193" t="s">
        <v>1688</v>
      </c>
      <c r="Q193" t="s">
        <v>1689</v>
      </c>
    </row>
    <row r="194" spans="1:17">
      <c r="A194" t="s">
        <v>1690</v>
      </c>
      <c r="B194" t="s">
        <v>1691</v>
      </c>
      <c r="C194" t="s">
        <v>169</v>
      </c>
      <c r="E194" s="3">
        <v>47990</v>
      </c>
      <c r="F194" s="3">
        <v>70900</v>
      </c>
      <c r="G194" s="1">
        <v>0.32</v>
      </c>
      <c r="H194" s="8">
        <v>4.3</v>
      </c>
      <c r="I194" s="9">
        <v>7109</v>
      </c>
      <c r="J194" t="s">
        <v>578</v>
      </c>
      <c r="K194" t="s">
        <v>579</v>
      </c>
      <c r="L194" t="s">
        <v>580</v>
      </c>
      <c r="M194" t="s">
        <v>581</v>
      </c>
      <c r="N194" t="s">
        <v>582</v>
      </c>
      <c r="O194" t="s">
        <v>583</v>
      </c>
      <c r="P194" t="s">
        <v>1692</v>
      </c>
      <c r="Q194" t="s">
        <v>1693</v>
      </c>
    </row>
    <row r="195" spans="1:17">
      <c r="A195" t="s">
        <v>1694</v>
      </c>
      <c r="B195" t="s">
        <v>1695</v>
      </c>
      <c r="C195" t="s">
        <v>462</v>
      </c>
      <c r="E195" s="3">
        <v>299</v>
      </c>
      <c r="F195" s="3">
        <v>1199</v>
      </c>
      <c r="G195" s="1">
        <v>0.75</v>
      </c>
      <c r="H195" s="8">
        <v>3.7</v>
      </c>
      <c r="I195" s="9">
        <v>490</v>
      </c>
      <c r="J195" t="s">
        <v>1696</v>
      </c>
      <c r="K195" t="s">
        <v>1697</v>
      </c>
      <c r="L195" t="s">
        <v>1698</v>
      </c>
      <c r="M195" t="s">
        <v>1699</v>
      </c>
      <c r="N195" t="s">
        <v>1700</v>
      </c>
      <c r="O195" t="s">
        <v>1701</v>
      </c>
      <c r="P195" t="s">
        <v>1702</v>
      </c>
      <c r="Q195" t="s">
        <v>1703</v>
      </c>
    </row>
    <row r="196" spans="1:17">
      <c r="A196" t="s">
        <v>1704</v>
      </c>
      <c r="B196" t="s">
        <v>1705</v>
      </c>
      <c r="C196" t="s">
        <v>18</v>
      </c>
      <c r="E196" s="3">
        <v>320</v>
      </c>
      <c r="F196" s="3">
        <v>599</v>
      </c>
      <c r="G196" s="1">
        <v>0.47</v>
      </c>
      <c r="H196" s="8">
        <v>4.0999999999999996</v>
      </c>
      <c r="I196" s="9">
        <v>491</v>
      </c>
      <c r="J196" t="s">
        <v>1706</v>
      </c>
      <c r="K196" t="s">
        <v>1707</v>
      </c>
      <c r="L196" t="s">
        <v>1708</v>
      </c>
      <c r="M196" t="s">
        <v>1709</v>
      </c>
      <c r="N196" t="s">
        <v>1710</v>
      </c>
      <c r="O196" t="s">
        <v>1711</v>
      </c>
      <c r="P196" t="s">
        <v>1712</v>
      </c>
      <c r="Q196" t="s">
        <v>1713</v>
      </c>
    </row>
    <row r="197" spans="1:17">
      <c r="A197" t="s">
        <v>1714</v>
      </c>
      <c r="B197" t="s">
        <v>1715</v>
      </c>
      <c r="C197" t="s">
        <v>18</v>
      </c>
      <c r="E197" s="3">
        <v>139</v>
      </c>
      <c r="F197" s="3">
        <v>549</v>
      </c>
      <c r="G197" s="1">
        <v>0.75</v>
      </c>
      <c r="H197" s="8">
        <v>3.9</v>
      </c>
      <c r="I197" s="9">
        <v>61</v>
      </c>
      <c r="J197" t="s">
        <v>1716</v>
      </c>
      <c r="K197" t="s">
        <v>1717</v>
      </c>
      <c r="L197" t="s">
        <v>1718</v>
      </c>
      <c r="M197" t="s">
        <v>1719</v>
      </c>
      <c r="N197" t="s">
        <v>1720</v>
      </c>
      <c r="O197" t="s">
        <v>1721</v>
      </c>
      <c r="P197" t="s">
        <v>1722</v>
      </c>
      <c r="Q197" t="s">
        <v>1723</v>
      </c>
    </row>
    <row r="198" spans="1:17">
      <c r="A198" t="s">
        <v>1724</v>
      </c>
      <c r="B198" t="s">
        <v>1725</v>
      </c>
      <c r="C198" t="s">
        <v>18</v>
      </c>
      <c r="E198" s="3">
        <v>129</v>
      </c>
      <c r="F198" s="3">
        <v>249</v>
      </c>
      <c r="G198" s="1">
        <v>0.48</v>
      </c>
      <c r="H198" s="8">
        <v>4</v>
      </c>
      <c r="I198" s="9">
        <v>9378</v>
      </c>
      <c r="J198" t="s">
        <v>1726</v>
      </c>
      <c r="K198" t="s">
        <v>236</v>
      </c>
      <c r="L198" t="s">
        <v>237</v>
      </c>
      <c r="M198" t="s">
        <v>238</v>
      </c>
      <c r="N198" t="s">
        <v>239</v>
      </c>
      <c r="O198" t="s">
        <v>240</v>
      </c>
      <c r="P198" t="s">
        <v>1727</v>
      </c>
      <c r="Q198" t="s">
        <v>1728</v>
      </c>
    </row>
    <row r="199" spans="1:17">
      <c r="A199" t="s">
        <v>1729</v>
      </c>
      <c r="B199" t="s">
        <v>1730</v>
      </c>
      <c r="C199" t="s">
        <v>169</v>
      </c>
      <c r="E199" s="3">
        <v>24999</v>
      </c>
      <c r="F199" s="3">
        <v>35999</v>
      </c>
      <c r="G199" s="1">
        <v>0.31</v>
      </c>
      <c r="H199" s="8">
        <v>4.2</v>
      </c>
      <c r="I199" s="9">
        <v>32840</v>
      </c>
      <c r="J199" t="s">
        <v>947</v>
      </c>
      <c r="K199" t="s">
        <v>171</v>
      </c>
      <c r="L199" t="s">
        <v>172</v>
      </c>
      <c r="M199" t="s">
        <v>173</v>
      </c>
      <c r="N199" t="s">
        <v>174</v>
      </c>
      <c r="O199" t="s">
        <v>1731</v>
      </c>
      <c r="P199" t="s">
        <v>1732</v>
      </c>
      <c r="Q199" t="s">
        <v>1733</v>
      </c>
    </row>
    <row r="200" spans="1:17">
      <c r="A200" t="s">
        <v>1734</v>
      </c>
      <c r="B200" t="s">
        <v>1735</v>
      </c>
      <c r="C200" t="s">
        <v>18</v>
      </c>
      <c r="E200" s="3">
        <v>999</v>
      </c>
      <c r="F200" s="3">
        <v>1699</v>
      </c>
      <c r="G200" s="1">
        <v>0.41</v>
      </c>
      <c r="H200" s="8">
        <v>4.4000000000000004</v>
      </c>
      <c r="I200" s="9">
        <v>7318</v>
      </c>
      <c r="J200" t="s">
        <v>1736</v>
      </c>
      <c r="K200" t="s">
        <v>1737</v>
      </c>
      <c r="L200" t="s">
        <v>1738</v>
      </c>
      <c r="M200" t="s">
        <v>1739</v>
      </c>
      <c r="N200" t="s">
        <v>1740</v>
      </c>
      <c r="O200" t="s">
        <v>1741</v>
      </c>
      <c r="P200" t="s">
        <v>1742</v>
      </c>
      <c r="Q200" t="s">
        <v>1743</v>
      </c>
    </row>
    <row r="201" spans="1:17">
      <c r="A201" t="s">
        <v>1744</v>
      </c>
      <c r="B201" t="s">
        <v>1745</v>
      </c>
      <c r="C201" t="s">
        <v>18</v>
      </c>
      <c r="E201" s="3">
        <v>225</v>
      </c>
      <c r="F201" s="3">
        <v>499</v>
      </c>
      <c r="G201" s="1">
        <v>0.55000000000000004</v>
      </c>
      <c r="H201" s="8">
        <v>4.0999999999999996</v>
      </c>
      <c r="I201" s="9">
        <v>789</v>
      </c>
      <c r="J201" t="s">
        <v>1746</v>
      </c>
      <c r="K201" t="s">
        <v>1747</v>
      </c>
      <c r="L201" t="s">
        <v>1748</v>
      </c>
      <c r="M201" t="s">
        <v>1749</v>
      </c>
      <c r="N201" t="s">
        <v>1750</v>
      </c>
      <c r="O201" t="s">
        <v>1751</v>
      </c>
      <c r="P201" t="s">
        <v>1752</v>
      </c>
      <c r="Q201" t="s">
        <v>1753</v>
      </c>
    </row>
    <row r="202" spans="1:17">
      <c r="A202" t="s">
        <v>1754</v>
      </c>
      <c r="B202" t="s">
        <v>1755</v>
      </c>
      <c r="C202" t="s">
        <v>462</v>
      </c>
      <c r="E202" s="3">
        <v>547</v>
      </c>
      <c r="F202" s="3">
        <v>2999</v>
      </c>
      <c r="G202" s="1">
        <v>0.82</v>
      </c>
      <c r="H202" s="8">
        <v>4.3</v>
      </c>
      <c r="I202" s="9">
        <v>407</v>
      </c>
      <c r="J202" t="s">
        <v>1756</v>
      </c>
      <c r="K202" t="s">
        <v>1757</v>
      </c>
      <c r="L202" t="s">
        <v>1758</v>
      </c>
      <c r="M202" t="s">
        <v>1759</v>
      </c>
      <c r="N202" t="s">
        <v>1760</v>
      </c>
      <c r="O202" t="s">
        <v>1761</v>
      </c>
      <c r="P202" t="s">
        <v>1762</v>
      </c>
      <c r="Q202" t="s">
        <v>1763</v>
      </c>
    </row>
    <row r="203" spans="1:17">
      <c r="A203" t="s">
        <v>1764</v>
      </c>
      <c r="B203" t="s">
        <v>1765</v>
      </c>
      <c r="C203" t="s">
        <v>18</v>
      </c>
      <c r="E203" s="3">
        <v>259</v>
      </c>
      <c r="F203" s="3">
        <v>699</v>
      </c>
      <c r="G203" s="1">
        <v>0.63</v>
      </c>
      <c r="H203" s="8">
        <v>3.8</v>
      </c>
      <c r="I203" s="9">
        <v>2399</v>
      </c>
      <c r="J203" t="s">
        <v>1766</v>
      </c>
      <c r="K203" t="s">
        <v>1767</v>
      </c>
      <c r="L203" t="s">
        <v>1768</v>
      </c>
      <c r="M203" t="s">
        <v>1769</v>
      </c>
      <c r="N203" t="s">
        <v>1770</v>
      </c>
      <c r="O203" t="s">
        <v>1771</v>
      </c>
      <c r="P203" t="s">
        <v>1772</v>
      </c>
      <c r="Q203" t="s">
        <v>1773</v>
      </c>
    </row>
    <row r="204" spans="1:17">
      <c r="A204" t="s">
        <v>1774</v>
      </c>
      <c r="B204" t="s">
        <v>1775</v>
      </c>
      <c r="C204" t="s">
        <v>462</v>
      </c>
      <c r="E204" s="3">
        <v>239</v>
      </c>
      <c r="F204" s="3">
        <v>699</v>
      </c>
      <c r="G204" s="1">
        <v>0.66</v>
      </c>
      <c r="H204" s="8">
        <v>4.4000000000000004</v>
      </c>
      <c r="I204" s="9">
        <v>2640</v>
      </c>
      <c r="J204" t="s">
        <v>1776</v>
      </c>
      <c r="K204" t="s">
        <v>1777</v>
      </c>
      <c r="L204" t="s">
        <v>1778</v>
      </c>
      <c r="M204" t="s">
        <v>1779</v>
      </c>
      <c r="N204" t="s">
        <v>1780</v>
      </c>
      <c r="O204" t="s">
        <v>1781</v>
      </c>
      <c r="P204" t="s">
        <v>1782</v>
      </c>
      <c r="Q204" t="s">
        <v>1783</v>
      </c>
    </row>
    <row r="205" spans="1:17">
      <c r="A205" t="s">
        <v>1784</v>
      </c>
      <c r="B205" t="s">
        <v>1785</v>
      </c>
      <c r="C205" t="s">
        <v>462</v>
      </c>
      <c r="E205" s="3">
        <v>349</v>
      </c>
      <c r="F205" s="3">
        <v>999</v>
      </c>
      <c r="G205" s="1">
        <v>0.65</v>
      </c>
      <c r="H205" s="8">
        <v>4</v>
      </c>
      <c r="I205" s="9">
        <v>839</v>
      </c>
      <c r="J205" t="s">
        <v>1786</v>
      </c>
      <c r="K205" t="s">
        <v>1787</v>
      </c>
      <c r="L205" t="s">
        <v>1788</v>
      </c>
      <c r="M205" t="s">
        <v>1789</v>
      </c>
      <c r="N205" t="s">
        <v>1790</v>
      </c>
      <c r="O205" t="s">
        <v>1791</v>
      </c>
      <c r="P205" t="s">
        <v>1792</v>
      </c>
      <c r="Q205" t="s">
        <v>1793</v>
      </c>
    </row>
    <row r="206" spans="1:17">
      <c r="A206" t="s">
        <v>1794</v>
      </c>
      <c r="B206" t="s">
        <v>1795</v>
      </c>
      <c r="C206" t="s">
        <v>129</v>
      </c>
      <c r="E206" s="3">
        <v>467</v>
      </c>
      <c r="F206" s="3">
        <v>599</v>
      </c>
      <c r="G206" s="1">
        <v>0.22</v>
      </c>
      <c r="H206" s="8">
        <v>4.4000000000000004</v>
      </c>
      <c r="I206" s="9">
        <v>44054</v>
      </c>
      <c r="J206" t="s">
        <v>1796</v>
      </c>
      <c r="K206" t="s">
        <v>1797</v>
      </c>
      <c r="L206" t="s">
        <v>1798</v>
      </c>
      <c r="M206" t="s">
        <v>1799</v>
      </c>
      <c r="N206" t="s">
        <v>1800</v>
      </c>
      <c r="O206" t="s">
        <v>1801</v>
      </c>
      <c r="P206" t="s">
        <v>1802</v>
      </c>
      <c r="Q206" t="s">
        <v>1803</v>
      </c>
    </row>
    <row r="207" spans="1:17">
      <c r="A207" t="s">
        <v>1804</v>
      </c>
      <c r="B207" t="s">
        <v>1805</v>
      </c>
      <c r="C207" t="s">
        <v>18</v>
      </c>
      <c r="E207" s="3">
        <v>449</v>
      </c>
      <c r="F207" s="3">
        <v>599</v>
      </c>
      <c r="G207" s="1">
        <v>0.25</v>
      </c>
      <c r="H207" s="8">
        <v>4</v>
      </c>
      <c r="I207" s="9">
        <v>3231</v>
      </c>
      <c r="J207" t="s">
        <v>1806</v>
      </c>
      <c r="K207" t="s">
        <v>1807</v>
      </c>
      <c r="L207" t="s">
        <v>1808</v>
      </c>
      <c r="M207" t="s">
        <v>1809</v>
      </c>
      <c r="N207" t="s">
        <v>1810</v>
      </c>
      <c r="O207" t="s">
        <v>1811</v>
      </c>
      <c r="P207" t="s">
        <v>1812</v>
      </c>
      <c r="Q207" t="s">
        <v>1813</v>
      </c>
    </row>
    <row r="208" spans="1:17">
      <c r="A208" t="s">
        <v>1814</v>
      </c>
      <c r="B208" t="s">
        <v>1815</v>
      </c>
      <c r="C208" t="s">
        <v>169</v>
      </c>
      <c r="E208" s="3">
        <v>11990</v>
      </c>
      <c r="F208" s="3">
        <v>31990</v>
      </c>
      <c r="G208" s="1">
        <v>0.63</v>
      </c>
      <c r="H208" s="8">
        <v>4.2</v>
      </c>
      <c r="I208" s="9">
        <v>64</v>
      </c>
      <c r="J208" t="s">
        <v>728</v>
      </c>
      <c r="K208" t="s">
        <v>1816</v>
      </c>
      <c r="L208" t="s">
        <v>1817</v>
      </c>
      <c r="M208" t="s">
        <v>1818</v>
      </c>
      <c r="N208" t="s">
        <v>1819</v>
      </c>
      <c r="O208" t="s">
        <v>1820</v>
      </c>
      <c r="P208" t="s">
        <v>1821</v>
      </c>
      <c r="Q208" t="s">
        <v>1822</v>
      </c>
    </row>
    <row r="209" spans="1:17">
      <c r="A209" t="s">
        <v>1823</v>
      </c>
      <c r="B209" t="s">
        <v>1824</v>
      </c>
      <c r="C209" t="s">
        <v>18</v>
      </c>
      <c r="E209" s="3">
        <v>350</v>
      </c>
      <c r="F209" s="3">
        <v>599</v>
      </c>
      <c r="G209" s="1">
        <v>0.42</v>
      </c>
      <c r="H209" s="8">
        <v>3.9</v>
      </c>
      <c r="I209" s="9">
        <v>8314</v>
      </c>
      <c r="J209" t="s">
        <v>1825</v>
      </c>
      <c r="K209" t="s">
        <v>1826</v>
      </c>
      <c r="L209" t="s">
        <v>1827</v>
      </c>
      <c r="M209" t="s">
        <v>1828</v>
      </c>
      <c r="N209" t="s">
        <v>1829</v>
      </c>
      <c r="O209" t="s">
        <v>1830</v>
      </c>
      <c r="P209" t="s">
        <v>1831</v>
      </c>
      <c r="Q209" t="s">
        <v>1832</v>
      </c>
    </row>
    <row r="210" spans="1:17">
      <c r="A210" t="s">
        <v>1833</v>
      </c>
      <c r="B210" t="s">
        <v>1834</v>
      </c>
      <c r="C210" t="s">
        <v>18</v>
      </c>
      <c r="E210" s="3">
        <v>252</v>
      </c>
      <c r="F210" s="3">
        <v>999</v>
      </c>
      <c r="G210" s="1">
        <v>0.75</v>
      </c>
      <c r="H210" s="8">
        <v>3.7</v>
      </c>
      <c r="I210" s="9">
        <v>2249</v>
      </c>
      <c r="J210" t="s">
        <v>1835</v>
      </c>
      <c r="K210" t="s">
        <v>1836</v>
      </c>
      <c r="L210" t="s">
        <v>1837</v>
      </c>
      <c r="M210" t="s">
        <v>1838</v>
      </c>
      <c r="N210" t="s">
        <v>1839</v>
      </c>
      <c r="O210" t="s">
        <v>1840</v>
      </c>
      <c r="P210" t="s">
        <v>1841</v>
      </c>
      <c r="Q210" t="s">
        <v>1842</v>
      </c>
    </row>
    <row r="211" spans="1:17">
      <c r="A211" t="s">
        <v>1843</v>
      </c>
      <c r="B211" t="s">
        <v>1844</v>
      </c>
      <c r="C211" t="s">
        <v>462</v>
      </c>
      <c r="E211" s="3">
        <v>204</v>
      </c>
      <c r="F211" s="3">
        <v>599</v>
      </c>
      <c r="G211" s="1">
        <v>0.66</v>
      </c>
      <c r="H211" s="8">
        <v>3.6</v>
      </c>
      <c r="I211" s="9">
        <v>339</v>
      </c>
      <c r="J211" t="s">
        <v>1845</v>
      </c>
      <c r="K211" t="s">
        <v>1846</v>
      </c>
      <c r="L211" t="s">
        <v>1847</v>
      </c>
      <c r="M211" t="s">
        <v>1848</v>
      </c>
      <c r="N211" t="s">
        <v>1849</v>
      </c>
      <c r="O211" t="s">
        <v>1850</v>
      </c>
      <c r="P211" t="s">
        <v>1851</v>
      </c>
      <c r="Q211" t="s">
        <v>1852</v>
      </c>
    </row>
    <row r="212" spans="1:17">
      <c r="A212" t="s">
        <v>1853</v>
      </c>
      <c r="B212" t="s">
        <v>1854</v>
      </c>
      <c r="C212" t="s">
        <v>1404</v>
      </c>
      <c r="E212" s="3">
        <v>6490</v>
      </c>
      <c r="F212" s="3">
        <v>9990</v>
      </c>
      <c r="G212" s="1">
        <v>0.35</v>
      </c>
      <c r="H212" s="8">
        <v>4</v>
      </c>
      <c r="I212" s="9">
        <v>27</v>
      </c>
      <c r="J212" t="s">
        <v>1855</v>
      </c>
      <c r="K212" t="s">
        <v>1856</v>
      </c>
      <c r="L212" t="s">
        <v>1857</v>
      </c>
      <c r="M212" t="s">
        <v>1858</v>
      </c>
      <c r="N212" t="s">
        <v>1859</v>
      </c>
      <c r="O212" t="s">
        <v>1860</v>
      </c>
      <c r="P212" t="s">
        <v>1861</v>
      </c>
      <c r="Q212" t="s">
        <v>1862</v>
      </c>
    </row>
    <row r="213" spans="1:17">
      <c r="A213" t="s">
        <v>1863</v>
      </c>
      <c r="B213" t="s">
        <v>1864</v>
      </c>
      <c r="C213" t="s">
        <v>462</v>
      </c>
      <c r="E213" s="3">
        <v>235</v>
      </c>
      <c r="F213" s="3">
        <v>599</v>
      </c>
      <c r="G213" s="1">
        <v>0.61</v>
      </c>
      <c r="H213" s="8">
        <v>3.5</v>
      </c>
      <c r="I213" s="9">
        <v>197</v>
      </c>
      <c r="J213" t="s">
        <v>1865</v>
      </c>
      <c r="K213" t="s">
        <v>1866</v>
      </c>
      <c r="L213" t="s">
        <v>1867</v>
      </c>
      <c r="M213" t="s">
        <v>1868</v>
      </c>
      <c r="N213" t="s">
        <v>1869</v>
      </c>
      <c r="O213" t="s">
        <v>1870</v>
      </c>
      <c r="P213" t="s">
        <v>1871</v>
      </c>
      <c r="Q213" t="s">
        <v>1872</v>
      </c>
    </row>
    <row r="214" spans="1:17">
      <c r="A214" t="s">
        <v>1873</v>
      </c>
      <c r="B214" t="s">
        <v>1874</v>
      </c>
      <c r="C214" t="s">
        <v>18</v>
      </c>
      <c r="E214" s="3">
        <v>299</v>
      </c>
      <c r="F214" s="3">
        <v>800</v>
      </c>
      <c r="G214" s="1">
        <v>0.63</v>
      </c>
      <c r="H214" s="8">
        <v>4.5</v>
      </c>
      <c r="I214" s="9">
        <v>74977</v>
      </c>
      <c r="J214" t="s">
        <v>1875</v>
      </c>
      <c r="K214" t="s">
        <v>305</v>
      </c>
      <c r="L214" t="s">
        <v>306</v>
      </c>
      <c r="M214" t="s">
        <v>307</v>
      </c>
      <c r="N214" t="s">
        <v>308</v>
      </c>
      <c r="O214" t="s">
        <v>309</v>
      </c>
      <c r="P214" t="s">
        <v>1876</v>
      </c>
      <c r="Q214" t="s">
        <v>1877</v>
      </c>
    </row>
    <row r="215" spans="1:17">
      <c r="A215" t="s">
        <v>1878</v>
      </c>
      <c r="B215" t="s">
        <v>1879</v>
      </c>
      <c r="C215" t="s">
        <v>18</v>
      </c>
      <c r="E215" s="3">
        <v>799</v>
      </c>
      <c r="F215" s="3">
        <v>1999</v>
      </c>
      <c r="G215" s="1">
        <v>0.6</v>
      </c>
      <c r="H215" s="8">
        <v>4.2</v>
      </c>
      <c r="I215" s="9">
        <v>8583</v>
      </c>
      <c r="J215" t="s">
        <v>1880</v>
      </c>
      <c r="K215" t="s">
        <v>1881</v>
      </c>
      <c r="L215" t="s">
        <v>1882</v>
      </c>
      <c r="M215" t="s">
        <v>1883</v>
      </c>
      <c r="N215" t="s">
        <v>1884</v>
      </c>
      <c r="O215" t="s">
        <v>1885</v>
      </c>
      <c r="P215" t="s">
        <v>1886</v>
      </c>
      <c r="Q215" t="s">
        <v>1887</v>
      </c>
    </row>
    <row r="216" spans="1:17">
      <c r="A216" t="s">
        <v>1888</v>
      </c>
      <c r="B216" t="s">
        <v>1889</v>
      </c>
      <c r="C216" t="s">
        <v>462</v>
      </c>
      <c r="E216" s="3">
        <v>299</v>
      </c>
      <c r="F216" s="3">
        <v>999</v>
      </c>
      <c r="G216" s="1">
        <v>0.7</v>
      </c>
      <c r="H216" s="8">
        <v>3.8</v>
      </c>
      <c r="I216" s="9">
        <v>928</v>
      </c>
      <c r="J216" t="s">
        <v>1890</v>
      </c>
      <c r="K216" t="s">
        <v>1891</v>
      </c>
      <c r="L216" t="s">
        <v>1892</v>
      </c>
      <c r="M216" t="s">
        <v>1893</v>
      </c>
      <c r="N216" t="s">
        <v>1894</v>
      </c>
      <c r="O216" t="s">
        <v>1895</v>
      </c>
      <c r="P216" t="s">
        <v>1896</v>
      </c>
      <c r="Q216" t="s">
        <v>1897</v>
      </c>
    </row>
    <row r="217" spans="1:17">
      <c r="A217" t="s">
        <v>1898</v>
      </c>
      <c r="B217" t="s">
        <v>1899</v>
      </c>
      <c r="C217" t="s">
        <v>508</v>
      </c>
      <c r="E217" s="3">
        <v>6999</v>
      </c>
      <c r="F217" s="3">
        <v>16990</v>
      </c>
      <c r="G217" s="1">
        <v>0.59</v>
      </c>
      <c r="H217" s="8">
        <v>3.8</v>
      </c>
      <c r="I217" s="9">
        <v>110</v>
      </c>
      <c r="J217" t="s">
        <v>1900</v>
      </c>
      <c r="K217" t="s">
        <v>1901</v>
      </c>
      <c r="L217" t="s">
        <v>1902</v>
      </c>
      <c r="M217" t="s">
        <v>1903</v>
      </c>
      <c r="N217" t="s">
        <v>1904</v>
      </c>
      <c r="O217" t="s">
        <v>1905</v>
      </c>
      <c r="P217" t="s">
        <v>1906</v>
      </c>
      <c r="Q217" t="s">
        <v>1907</v>
      </c>
    </row>
    <row r="218" spans="1:17">
      <c r="A218" t="s">
        <v>1908</v>
      </c>
      <c r="B218" t="s">
        <v>1909</v>
      </c>
      <c r="C218" t="s">
        <v>169</v>
      </c>
      <c r="E218" s="3">
        <v>42999</v>
      </c>
      <c r="F218" s="3">
        <v>59999</v>
      </c>
      <c r="G218" s="1">
        <v>0.28000000000000003</v>
      </c>
      <c r="H218" s="8">
        <v>4.0999999999999996</v>
      </c>
      <c r="I218" s="9">
        <v>6753</v>
      </c>
      <c r="J218" t="s">
        <v>1910</v>
      </c>
      <c r="K218" t="s">
        <v>1911</v>
      </c>
      <c r="L218" t="s">
        <v>1912</v>
      </c>
      <c r="M218" t="s">
        <v>1913</v>
      </c>
      <c r="N218" t="s">
        <v>1914</v>
      </c>
      <c r="O218" t="s">
        <v>1915</v>
      </c>
      <c r="P218" t="s">
        <v>1916</v>
      </c>
      <c r="Q218" t="s">
        <v>1917</v>
      </c>
    </row>
    <row r="219" spans="1:17">
      <c r="A219" t="s">
        <v>1918</v>
      </c>
      <c r="B219" t="s">
        <v>1919</v>
      </c>
      <c r="C219" t="s">
        <v>129</v>
      </c>
      <c r="E219" s="3">
        <v>173</v>
      </c>
      <c r="F219" s="3">
        <v>999</v>
      </c>
      <c r="G219" s="1">
        <v>0.83</v>
      </c>
      <c r="H219" s="8">
        <v>4.3</v>
      </c>
      <c r="I219" s="9">
        <v>1237</v>
      </c>
      <c r="J219" t="s">
        <v>1920</v>
      </c>
      <c r="K219" t="s">
        <v>1921</v>
      </c>
      <c r="L219" t="s">
        <v>1922</v>
      </c>
      <c r="M219" t="s">
        <v>1923</v>
      </c>
      <c r="N219" t="s">
        <v>1924</v>
      </c>
      <c r="O219" t="s">
        <v>1925</v>
      </c>
      <c r="P219" t="s">
        <v>1926</v>
      </c>
      <c r="Q219" t="s">
        <v>1927</v>
      </c>
    </row>
    <row r="220" spans="1:17">
      <c r="A220" t="s">
        <v>1928</v>
      </c>
      <c r="B220" t="s">
        <v>1929</v>
      </c>
      <c r="C220" t="s">
        <v>1930</v>
      </c>
      <c r="E220" s="3">
        <v>209</v>
      </c>
      <c r="F220" s="3">
        <v>600</v>
      </c>
      <c r="G220" s="1">
        <v>0.65</v>
      </c>
      <c r="H220" s="8">
        <v>4.4000000000000004</v>
      </c>
      <c r="I220" s="9">
        <v>18872</v>
      </c>
      <c r="J220" t="s">
        <v>1931</v>
      </c>
      <c r="K220" t="s">
        <v>1932</v>
      </c>
      <c r="L220" t="s">
        <v>1933</v>
      </c>
      <c r="M220" t="s">
        <v>1934</v>
      </c>
      <c r="N220" t="s">
        <v>1935</v>
      </c>
      <c r="O220" t="s">
        <v>1936</v>
      </c>
      <c r="P220" t="s">
        <v>1937</v>
      </c>
      <c r="Q220" t="s">
        <v>1938</v>
      </c>
    </row>
    <row r="221" spans="1:17">
      <c r="A221" t="s">
        <v>1939</v>
      </c>
      <c r="B221" t="s">
        <v>1940</v>
      </c>
      <c r="C221" t="s">
        <v>18</v>
      </c>
      <c r="E221" s="3">
        <v>848.99</v>
      </c>
      <c r="F221" s="3">
        <v>1490</v>
      </c>
      <c r="G221" s="1">
        <v>0.43</v>
      </c>
      <c r="H221" s="8">
        <v>3.9</v>
      </c>
      <c r="I221" s="9">
        <v>356</v>
      </c>
      <c r="J221" t="s">
        <v>1941</v>
      </c>
      <c r="K221" t="s">
        <v>1942</v>
      </c>
      <c r="L221" t="s">
        <v>1943</v>
      </c>
      <c r="M221" t="s">
        <v>1944</v>
      </c>
      <c r="N221" t="s">
        <v>1945</v>
      </c>
      <c r="O221" t="s">
        <v>1946</v>
      </c>
      <c r="P221" t="s">
        <v>1947</v>
      </c>
      <c r="Q221" t="s">
        <v>1948</v>
      </c>
    </row>
    <row r="222" spans="1:17">
      <c r="A222" t="s">
        <v>1949</v>
      </c>
      <c r="B222" t="s">
        <v>1950</v>
      </c>
      <c r="C222" t="s">
        <v>18</v>
      </c>
      <c r="E222" s="3">
        <v>649</v>
      </c>
      <c r="F222" s="3">
        <v>1999</v>
      </c>
      <c r="G222" s="1">
        <v>0.68</v>
      </c>
      <c r="H222" s="8">
        <v>4.2</v>
      </c>
      <c r="I222" s="9">
        <v>24269</v>
      </c>
      <c r="J222" t="s">
        <v>1951</v>
      </c>
      <c r="K222" t="s">
        <v>20</v>
      </c>
      <c r="L222" t="s">
        <v>21</v>
      </c>
      <c r="M222" t="s">
        <v>22</v>
      </c>
      <c r="N222" t="s">
        <v>23</v>
      </c>
      <c r="O222" t="s">
        <v>825</v>
      </c>
      <c r="P222" t="s">
        <v>1952</v>
      </c>
      <c r="Q222" t="s">
        <v>1953</v>
      </c>
    </row>
    <row r="223" spans="1:17">
      <c r="A223" t="s">
        <v>1954</v>
      </c>
      <c r="B223" t="s">
        <v>1955</v>
      </c>
      <c r="C223" t="s">
        <v>462</v>
      </c>
      <c r="E223" s="3">
        <v>299</v>
      </c>
      <c r="F223" s="3">
        <v>899</v>
      </c>
      <c r="G223" s="1">
        <v>0.67</v>
      </c>
      <c r="H223" s="8">
        <v>3.8</v>
      </c>
      <c r="I223" s="9">
        <v>425</v>
      </c>
      <c r="J223" t="s">
        <v>1956</v>
      </c>
      <c r="K223" t="s">
        <v>1957</v>
      </c>
      <c r="L223" t="s">
        <v>1958</v>
      </c>
      <c r="M223" t="s">
        <v>1959</v>
      </c>
      <c r="N223" t="s">
        <v>1960</v>
      </c>
      <c r="O223" t="s">
        <v>1961</v>
      </c>
      <c r="P223" t="s">
        <v>1962</v>
      </c>
      <c r="Q223" t="s">
        <v>1963</v>
      </c>
    </row>
    <row r="224" spans="1:17">
      <c r="A224" t="s">
        <v>1964</v>
      </c>
      <c r="B224" t="s">
        <v>1965</v>
      </c>
      <c r="C224" t="s">
        <v>643</v>
      </c>
      <c r="E224" s="3">
        <v>399</v>
      </c>
      <c r="F224" s="3">
        <v>799</v>
      </c>
      <c r="G224" s="1">
        <v>0.5</v>
      </c>
      <c r="H224" s="8">
        <v>4.0999999999999996</v>
      </c>
      <c r="I224" s="9">
        <v>1161</v>
      </c>
      <c r="J224" t="s">
        <v>1966</v>
      </c>
      <c r="K224" t="s">
        <v>1967</v>
      </c>
      <c r="L224" t="s">
        <v>1968</v>
      </c>
      <c r="M224" t="s">
        <v>1969</v>
      </c>
      <c r="N224" t="s">
        <v>1970</v>
      </c>
      <c r="O224" t="s">
        <v>1971</v>
      </c>
      <c r="P224" t="s">
        <v>1972</v>
      </c>
      <c r="Q224" t="s">
        <v>1973</v>
      </c>
    </row>
    <row r="225" spans="1:17">
      <c r="A225" t="s">
        <v>1974</v>
      </c>
      <c r="B225" t="s">
        <v>1975</v>
      </c>
      <c r="C225" t="s">
        <v>18</v>
      </c>
      <c r="E225" s="3">
        <v>249</v>
      </c>
      <c r="F225" s="3">
        <v>499</v>
      </c>
      <c r="G225" s="1">
        <v>0.5</v>
      </c>
      <c r="H225" s="8">
        <v>4.0999999999999996</v>
      </c>
      <c r="I225" s="9">
        <v>1508</v>
      </c>
      <c r="J225" t="s">
        <v>1976</v>
      </c>
      <c r="K225" t="s">
        <v>1977</v>
      </c>
      <c r="L225" t="s">
        <v>1978</v>
      </c>
      <c r="M225" t="s">
        <v>1979</v>
      </c>
      <c r="N225" t="s">
        <v>1980</v>
      </c>
      <c r="O225" t="s">
        <v>13034</v>
      </c>
      <c r="P225" t="s">
        <v>1981</v>
      </c>
      <c r="Q225" t="s">
        <v>1982</v>
      </c>
    </row>
    <row r="226" spans="1:17">
      <c r="A226" t="s">
        <v>1983</v>
      </c>
      <c r="B226" t="s">
        <v>1984</v>
      </c>
      <c r="C226" t="s">
        <v>1985</v>
      </c>
      <c r="E226" s="3">
        <v>1249</v>
      </c>
      <c r="F226" s="3">
        <v>2299</v>
      </c>
      <c r="G226" s="1">
        <v>0.46</v>
      </c>
      <c r="H226" s="8">
        <v>4.3</v>
      </c>
      <c r="I226" s="9">
        <v>7636</v>
      </c>
      <c r="J226" t="s">
        <v>1986</v>
      </c>
      <c r="K226" t="s">
        <v>1987</v>
      </c>
      <c r="L226" t="s">
        <v>1988</v>
      </c>
      <c r="M226" t="s">
        <v>1989</v>
      </c>
      <c r="N226" t="s">
        <v>1990</v>
      </c>
      <c r="O226" t="s">
        <v>1991</v>
      </c>
      <c r="P226" t="s">
        <v>1992</v>
      </c>
      <c r="Q226" t="s">
        <v>1993</v>
      </c>
    </row>
    <row r="227" spans="1:17">
      <c r="A227" t="s">
        <v>1994</v>
      </c>
      <c r="B227" t="s">
        <v>1995</v>
      </c>
      <c r="C227" t="s">
        <v>462</v>
      </c>
      <c r="E227" s="3">
        <v>213</v>
      </c>
      <c r="F227" s="3">
        <v>499</v>
      </c>
      <c r="G227" s="1">
        <v>0.56999999999999995</v>
      </c>
      <c r="H227" s="8">
        <v>3.7</v>
      </c>
      <c r="I227" s="9">
        <v>246</v>
      </c>
      <c r="J227" t="s">
        <v>1996</v>
      </c>
      <c r="K227" t="s">
        <v>1997</v>
      </c>
      <c r="L227" t="s">
        <v>1998</v>
      </c>
      <c r="M227" t="s">
        <v>1999</v>
      </c>
      <c r="N227" t="s">
        <v>2000</v>
      </c>
      <c r="O227" t="s">
        <v>2001</v>
      </c>
      <c r="P227" t="s">
        <v>2002</v>
      </c>
      <c r="Q227" t="s">
        <v>2003</v>
      </c>
    </row>
    <row r="228" spans="1:17">
      <c r="A228" t="s">
        <v>2004</v>
      </c>
      <c r="B228" t="s">
        <v>2005</v>
      </c>
      <c r="C228" t="s">
        <v>462</v>
      </c>
      <c r="E228" s="3">
        <v>209</v>
      </c>
      <c r="F228" s="3">
        <v>499</v>
      </c>
      <c r="G228" s="1">
        <v>0.57999999999999996</v>
      </c>
      <c r="H228" s="8">
        <v>4</v>
      </c>
      <c r="I228" s="9">
        <v>479</v>
      </c>
      <c r="J228" t="s">
        <v>2006</v>
      </c>
      <c r="K228" t="s">
        <v>2007</v>
      </c>
      <c r="L228" t="s">
        <v>2008</v>
      </c>
      <c r="M228" t="s">
        <v>2009</v>
      </c>
      <c r="N228" t="s">
        <v>2010</v>
      </c>
      <c r="O228" t="s">
        <v>2011</v>
      </c>
      <c r="P228" t="s">
        <v>2012</v>
      </c>
      <c r="Q228" t="s">
        <v>2013</v>
      </c>
    </row>
    <row r="229" spans="1:17">
      <c r="A229" t="s">
        <v>2014</v>
      </c>
      <c r="B229" t="s">
        <v>2015</v>
      </c>
      <c r="C229" t="s">
        <v>129</v>
      </c>
      <c r="E229" s="3">
        <v>598</v>
      </c>
      <c r="F229" s="3">
        <v>4999</v>
      </c>
      <c r="G229" s="1">
        <v>0.88</v>
      </c>
      <c r="H229" s="8">
        <v>4.2</v>
      </c>
      <c r="I229" s="9">
        <v>910</v>
      </c>
      <c r="J229" t="s">
        <v>2016</v>
      </c>
      <c r="K229" t="s">
        <v>2017</v>
      </c>
      <c r="L229" t="s">
        <v>2018</v>
      </c>
      <c r="M229" t="s">
        <v>2019</v>
      </c>
      <c r="N229" t="s">
        <v>2020</v>
      </c>
      <c r="O229" t="s">
        <v>2021</v>
      </c>
      <c r="P229" t="s">
        <v>2022</v>
      </c>
      <c r="Q229" t="s">
        <v>2023</v>
      </c>
    </row>
    <row r="230" spans="1:17">
      <c r="A230" t="s">
        <v>2024</v>
      </c>
      <c r="B230" t="s">
        <v>2025</v>
      </c>
      <c r="C230" t="s">
        <v>18</v>
      </c>
      <c r="E230" s="3">
        <v>799</v>
      </c>
      <c r="F230" s="3">
        <v>1749</v>
      </c>
      <c r="G230" s="1">
        <v>0.54</v>
      </c>
      <c r="H230" s="8">
        <v>4.0999999999999996</v>
      </c>
      <c r="I230" s="9">
        <v>5626</v>
      </c>
      <c r="J230" t="s">
        <v>2026</v>
      </c>
      <c r="K230" t="s">
        <v>2027</v>
      </c>
      <c r="L230" t="s">
        <v>2028</v>
      </c>
      <c r="M230" t="s">
        <v>2029</v>
      </c>
      <c r="N230" t="s">
        <v>2030</v>
      </c>
      <c r="O230" t="s">
        <v>2031</v>
      </c>
      <c r="P230" t="s">
        <v>2032</v>
      </c>
      <c r="Q230" t="s">
        <v>2033</v>
      </c>
    </row>
    <row r="231" spans="1:17">
      <c r="A231" t="s">
        <v>2034</v>
      </c>
      <c r="B231" t="s">
        <v>2035</v>
      </c>
      <c r="C231" t="s">
        <v>18</v>
      </c>
      <c r="E231" s="3">
        <v>159</v>
      </c>
      <c r="F231" s="3">
        <v>595</v>
      </c>
      <c r="G231" s="1">
        <v>0.73</v>
      </c>
      <c r="H231" s="8">
        <v>4.3</v>
      </c>
      <c r="I231" s="9">
        <v>14184</v>
      </c>
      <c r="J231" t="s">
        <v>2036</v>
      </c>
      <c r="K231" t="s">
        <v>2037</v>
      </c>
      <c r="L231" t="s">
        <v>2038</v>
      </c>
      <c r="M231" t="s">
        <v>2039</v>
      </c>
      <c r="N231" t="s">
        <v>2040</v>
      </c>
      <c r="O231" t="s">
        <v>2041</v>
      </c>
      <c r="P231" t="s">
        <v>2042</v>
      </c>
      <c r="Q231" t="s">
        <v>2043</v>
      </c>
    </row>
    <row r="232" spans="1:17">
      <c r="A232" t="s">
        <v>2044</v>
      </c>
      <c r="B232" t="s">
        <v>2045</v>
      </c>
      <c r="C232" t="s">
        <v>2046</v>
      </c>
      <c r="E232" s="3">
        <v>499</v>
      </c>
      <c r="F232" s="3">
        <v>1100</v>
      </c>
      <c r="G232" s="1">
        <v>0.55000000000000004</v>
      </c>
      <c r="H232" s="8">
        <v>4.4000000000000004</v>
      </c>
      <c r="I232" s="9">
        <v>25177</v>
      </c>
      <c r="J232" t="s">
        <v>2047</v>
      </c>
      <c r="K232" t="s">
        <v>2048</v>
      </c>
      <c r="L232" t="s">
        <v>2049</v>
      </c>
      <c r="M232" t="s">
        <v>2050</v>
      </c>
      <c r="N232" t="s">
        <v>2051</v>
      </c>
      <c r="O232" t="s">
        <v>2052</v>
      </c>
      <c r="P232" t="s">
        <v>2053</v>
      </c>
      <c r="Q232" t="s">
        <v>2054</v>
      </c>
    </row>
    <row r="233" spans="1:17">
      <c r="A233" t="s">
        <v>2055</v>
      </c>
      <c r="B233" t="s">
        <v>2056</v>
      </c>
      <c r="C233" t="s">
        <v>169</v>
      </c>
      <c r="E233" s="3">
        <v>31999</v>
      </c>
      <c r="F233" s="3">
        <v>49999</v>
      </c>
      <c r="G233" s="1">
        <v>0.36</v>
      </c>
      <c r="H233" s="8">
        <v>4.3</v>
      </c>
      <c r="I233" s="9">
        <v>21252</v>
      </c>
      <c r="J233" t="s">
        <v>2057</v>
      </c>
      <c r="K233" t="s">
        <v>2058</v>
      </c>
      <c r="L233" t="s">
        <v>2059</v>
      </c>
      <c r="M233" t="s">
        <v>2060</v>
      </c>
      <c r="N233" t="s">
        <v>2061</v>
      </c>
      <c r="O233" t="s">
        <v>2062</v>
      </c>
      <c r="P233" t="s">
        <v>2063</v>
      </c>
      <c r="Q233" t="s">
        <v>2064</v>
      </c>
    </row>
    <row r="234" spans="1:17">
      <c r="A234" t="s">
        <v>2065</v>
      </c>
      <c r="B234" t="s">
        <v>2066</v>
      </c>
      <c r="C234" t="s">
        <v>169</v>
      </c>
      <c r="E234" s="3">
        <v>32990</v>
      </c>
      <c r="F234" s="3">
        <v>56790</v>
      </c>
      <c r="G234" s="1">
        <v>0.42</v>
      </c>
      <c r="H234" s="8">
        <v>4.3</v>
      </c>
      <c r="I234" s="9">
        <v>567</v>
      </c>
      <c r="J234" t="s">
        <v>2067</v>
      </c>
      <c r="K234" t="s">
        <v>2068</v>
      </c>
      <c r="L234" t="s">
        <v>2069</v>
      </c>
      <c r="M234" t="s">
        <v>2070</v>
      </c>
      <c r="N234" t="s">
        <v>2071</v>
      </c>
      <c r="O234" t="s">
        <v>2072</v>
      </c>
      <c r="P234" t="s">
        <v>2073</v>
      </c>
      <c r="Q234" t="s">
        <v>2074</v>
      </c>
    </row>
    <row r="235" spans="1:17">
      <c r="A235" t="s">
        <v>2075</v>
      </c>
      <c r="B235" t="s">
        <v>2076</v>
      </c>
      <c r="C235" t="s">
        <v>462</v>
      </c>
      <c r="E235" s="3">
        <v>299</v>
      </c>
      <c r="F235" s="3">
        <v>1199</v>
      </c>
      <c r="G235" s="1">
        <v>0.75</v>
      </c>
      <c r="H235" s="8">
        <v>3.5</v>
      </c>
      <c r="I235" s="9">
        <v>466</v>
      </c>
      <c r="J235" t="s">
        <v>2077</v>
      </c>
      <c r="K235" t="s">
        <v>2078</v>
      </c>
      <c r="L235" t="s">
        <v>2079</v>
      </c>
      <c r="M235" t="s">
        <v>2080</v>
      </c>
      <c r="N235" t="s">
        <v>2081</v>
      </c>
      <c r="O235" t="s">
        <v>2082</v>
      </c>
      <c r="P235" t="s">
        <v>2083</v>
      </c>
      <c r="Q235" t="s">
        <v>2084</v>
      </c>
    </row>
    <row r="236" spans="1:17">
      <c r="A236" t="s">
        <v>2085</v>
      </c>
      <c r="B236" t="s">
        <v>2086</v>
      </c>
      <c r="C236" t="s">
        <v>18</v>
      </c>
      <c r="E236" s="3">
        <v>128.31</v>
      </c>
      <c r="F236" s="3">
        <v>549</v>
      </c>
      <c r="G236" s="1">
        <v>0.77</v>
      </c>
      <c r="H236" s="8">
        <v>3.9</v>
      </c>
      <c r="I236" s="9">
        <v>61</v>
      </c>
      <c r="J236" t="s">
        <v>1716</v>
      </c>
      <c r="K236" t="s">
        <v>1717</v>
      </c>
      <c r="L236" t="s">
        <v>1718</v>
      </c>
      <c r="M236" t="s">
        <v>1719</v>
      </c>
      <c r="N236" t="s">
        <v>1720</v>
      </c>
      <c r="O236" t="s">
        <v>1721</v>
      </c>
      <c r="P236" t="s">
        <v>2087</v>
      </c>
      <c r="Q236" t="s">
        <v>2088</v>
      </c>
    </row>
    <row r="237" spans="1:17">
      <c r="A237" t="s">
        <v>2089</v>
      </c>
      <c r="B237" t="s">
        <v>2090</v>
      </c>
      <c r="C237" t="s">
        <v>18</v>
      </c>
      <c r="E237" s="3">
        <v>599</v>
      </c>
      <c r="F237" s="3">
        <v>849</v>
      </c>
      <c r="G237" s="1">
        <v>0.28999999999999998</v>
      </c>
      <c r="H237" s="8">
        <v>4.5</v>
      </c>
      <c r="I237" s="9">
        <v>474</v>
      </c>
      <c r="J237" t="s">
        <v>1468</v>
      </c>
      <c r="K237" t="s">
        <v>2091</v>
      </c>
      <c r="L237" t="s">
        <v>2092</v>
      </c>
      <c r="M237" t="s">
        <v>2093</v>
      </c>
      <c r="N237" t="s">
        <v>2094</v>
      </c>
      <c r="O237" t="s">
        <v>2095</v>
      </c>
      <c r="P237" t="s">
        <v>2096</v>
      </c>
      <c r="Q237" t="s">
        <v>2097</v>
      </c>
    </row>
    <row r="238" spans="1:17">
      <c r="A238" t="s">
        <v>2098</v>
      </c>
      <c r="B238" t="s">
        <v>2099</v>
      </c>
      <c r="C238" t="s">
        <v>462</v>
      </c>
      <c r="E238" s="3">
        <v>399</v>
      </c>
      <c r="F238" s="3">
        <v>899</v>
      </c>
      <c r="G238" s="1">
        <v>0.56000000000000005</v>
      </c>
      <c r="H238" s="8">
        <v>3.4</v>
      </c>
      <c r="I238" s="9">
        <v>431</v>
      </c>
      <c r="J238" t="s">
        <v>2100</v>
      </c>
      <c r="K238" t="s">
        <v>2101</v>
      </c>
      <c r="L238" t="s">
        <v>2102</v>
      </c>
      <c r="M238" t="s">
        <v>2103</v>
      </c>
      <c r="N238" t="s">
        <v>2104</v>
      </c>
      <c r="O238" t="s">
        <v>2105</v>
      </c>
      <c r="P238" t="s">
        <v>2106</v>
      </c>
      <c r="Q238" t="s">
        <v>2107</v>
      </c>
    </row>
    <row r="239" spans="1:17">
      <c r="A239" t="s">
        <v>2108</v>
      </c>
      <c r="B239" t="s">
        <v>2109</v>
      </c>
      <c r="C239" t="s">
        <v>18</v>
      </c>
      <c r="E239" s="3">
        <v>449</v>
      </c>
      <c r="F239" s="3">
        <v>1099</v>
      </c>
      <c r="G239" s="1">
        <v>0.59</v>
      </c>
      <c r="H239" s="8">
        <v>4</v>
      </c>
      <c r="I239" s="9">
        <v>242</v>
      </c>
      <c r="J239" t="s">
        <v>2110</v>
      </c>
      <c r="K239" t="s">
        <v>2111</v>
      </c>
      <c r="L239" t="s">
        <v>2112</v>
      </c>
      <c r="M239" t="s">
        <v>2113</v>
      </c>
      <c r="N239" t="s">
        <v>2114</v>
      </c>
      <c r="O239" t="s">
        <v>2115</v>
      </c>
      <c r="P239" t="s">
        <v>2116</v>
      </c>
      <c r="Q239" t="s">
        <v>2117</v>
      </c>
    </row>
    <row r="240" spans="1:17">
      <c r="A240" t="s">
        <v>2118</v>
      </c>
      <c r="B240" t="s">
        <v>2119</v>
      </c>
      <c r="C240" t="s">
        <v>18</v>
      </c>
      <c r="E240" s="3">
        <v>254</v>
      </c>
      <c r="F240" s="3">
        <v>799</v>
      </c>
      <c r="G240" s="1">
        <v>0.68</v>
      </c>
      <c r="H240" s="8">
        <v>4</v>
      </c>
      <c r="I240" s="9">
        <v>2905</v>
      </c>
      <c r="J240" t="s">
        <v>2120</v>
      </c>
      <c r="K240" t="s">
        <v>2121</v>
      </c>
      <c r="L240" t="s">
        <v>2122</v>
      </c>
      <c r="M240" t="s">
        <v>2123</v>
      </c>
      <c r="N240" t="s">
        <v>2124</v>
      </c>
      <c r="O240" t="s">
        <v>2125</v>
      </c>
      <c r="P240" t="s">
        <v>2126</v>
      </c>
      <c r="Q240" t="s">
        <v>2127</v>
      </c>
    </row>
    <row r="241" spans="1:17">
      <c r="A241" t="s">
        <v>2128</v>
      </c>
      <c r="B241" t="s">
        <v>2129</v>
      </c>
      <c r="C241" t="s">
        <v>2130</v>
      </c>
      <c r="E241" s="3">
        <v>399</v>
      </c>
      <c r="F241" s="3">
        <v>795</v>
      </c>
      <c r="G241" s="1">
        <v>0.5</v>
      </c>
      <c r="H241" s="8">
        <v>4.4000000000000004</v>
      </c>
      <c r="I241" s="9">
        <v>12091</v>
      </c>
      <c r="J241" t="s">
        <v>2131</v>
      </c>
      <c r="K241" t="s">
        <v>2132</v>
      </c>
      <c r="L241" t="s">
        <v>2133</v>
      </c>
      <c r="M241" t="s">
        <v>2134</v>
      </c>
      <c r="N241" t="s">
        <v>2135</v>
      </c>
      <c r="O241" t="s">
        <v>2136</v>
      </c>
      <c r="P241" t="s">
        <v>2137</v>
      </c>
      <c r="Q241" t="s">
        <v>2138</v>
      </c>
    </row>
    <row r="242" spans="1:17">
      <c r="A242" t="s">
        <v>2139</v>
      </c>
      <c r="B242" t="s">
        <v>2140</v>
      </c>
      <c r="C242" t="s">
        <v>18</v>
      </c>
      <c r="E242" s="3">
        <v>179</v>
      </c>
      <c r="F242" s="3">
        <v>399</v>
      </c>
      <c r="G242" s="1">
        <v>0.55000000000000004</v>
      </c>
      <c r="H242" s="8">
        <v>4</v>
      </c>
      <c r="I242" s="9">
        <v>1423</v>
      </c>
      <c r="J242" t="s">
        <v>719</v>
      </c>
      <c r="K242" t="s">
        <v>720</v>
      </c>
      <c r="L242" t="s">
        <v>721</v>
      </c>
      <c r="M242" t="s">
        <v>722</v>
      </c>
      <c r="N242" t="s">
        <v>723</v>
      </c>
      <c r="O242" t="s">
        <v>13029</v>
      </c>
      <c r="P242" t="s">
        <v>2141</v>
      </c>
      <c r="Q242" t="s">
        <v>2142</v>
      </c>
    </row>
    <row r="243" spans="1:17">
      <c r="A243" t="s">
        <v>2143</v>
      </c>
      <c r="B243" t="s">
        <v>2144</v>
      </c>
      <c r="C243" t="s">
        <v>18</v>
      </c>
      <c r="E243" s="3">
        <v>339</v>
      </c>
      <c r="F243" s="3">
        <v>999</v>
      </c>
      <c r="G243" s="1">
        <v>0.66</v>
      </c>
      <c r="H243" s="8">
        <v>4.3</v>
      </c>
      <c r="I243" s="9">
        <v>6255</v>
      </c>
      <c r="J243" t="s">
        <v>1445</v>
      </c>
      <c r="K243" t="s">
        <v>1446</v>
      </c>
      <c r="L243" t="s">
        <v>1447</v>
      </c>
      <c r="M243" t="s">
        <v>1448</v>
      </c>
      <c r="N243" t="s">
        <v>1449</v>
      </c>
      <c r="O243" t="s">
        <v>13030</v>
      </c>
      <c r="P243" t="s">
        <v>2145</v>
      </c>
      <c r="Q243" t="s">
        <v>2146</v>
      </c>
    </row>
    <row r="244" spans="1:17">
      <c r="A244" t="s">
        <v>2147</v>
      </c>
      <c r="B244" t="s">
        <v>2148</v>
      </c>
      <c r="C244" t="s">
        <v>643</v>
      </c>
      <c r="E244" s="3">
        <v>399</v>
      </c>
      <c r="F244" s="3">
        <v>999</v>
      </c>
      <c r="G244" s="1">
        <v>0.6</v>
      </c>
      <c r="H244" s="8">
        <v>4</v>
      </c>
      <c r="I244" s="9">
        <v>1236</v>
      </c>
      <c r="J244" t="s">
        <v>2149</v>
      </c>
      <c r="K244" t="s">
        <v>2150</v>
      </c>
      <c r="L244" t="s">
        <v>2151</v>
      </c>
      <c r="M244" t="s">
        <v>2152</v>
      </c>
      <c r="N244" t="s">
        <v>2153</v>
      </c>
      <c r="O244" t="s">
        <v>2154</v>
      </c>
      <c r="P244" t="s">
        <v>2155</v>
      </c>
      <c r="Q244" t="s">
        <v>2156</v>
      </c>
    </row>
    <row r="245" spans="1:17">
      <c r="A245" t="s">
        <v>2157</v>
      </c>
      <c r="B245" t="s">
        <v>2158</v>
      </c>
      <c r="C245" t="s">
        <v>462</v>
      </c>
      <c r="E245" s="3">
        <v>199</v>
      </c>
      <c r="F245" s="3">
        <v>399</v>
      </c>
      <c r="G245" s="1">
        <v>0.5</v>
      </c>
      <c r="H245" s="8">
        <v>4.2</v>
      </c>
      <c r="I245" s="9">
        <v>1335</v>
      </c>
      <c r="J245" t="s">
        <v>2159</v>
      </c>
      <c r="K245" t="s">
        <v>2160</v>
      </c>
      <c r="L245" t="s">
        <v>2161</v>
      </c>
      <c r="M245" t="s">
        <v>2162</v>
      </c>
      <c r="N245" t="s">
        <v>2163</v>
      </c>
      <c r="O245" t="s">
        <v>2164</v>
      </c>
      <c r="P245" t="s">
        <v>2165</v>
      </c>
      <c r="Q245" t="s">
        <v>2166</v>
      </c>
    </row>
    <row r="246" spans="1:17">
      <c r="A246" t="s">
        <v>2167</v>
      </c>
      <c r="B246" t="s">
        <v>2168</v>
      </c>
      <c r="C246" t="s">
        <v>462</v>
      </c>
      <c r="E246" s="3">
        <v>349</v>
      </c>
      <c r="F246" s="3">
        <v>1999</v>
      </c>
      <c r="G246" s="1">
        <v>0.83</v>
      </c>
      <c r="H246" s="8">
        <v>3.8</v>
      </c>
      <c r="I246" s="9">
        <v>197</v>
      </c>
      <c r="J246" t="s">
        <v>2169</v>
      </c>
      <c r="K246" t="s">
        <v>2170</v>
      </c>
      <c r="L246" t="s">
        <v>2171</v>
      </c>
      <c r="M246" t="s">
        <v>2172</v>
      </c>
      <c r="N246" t="s">
        <v>2173</v>
      </c>
      <c r="O246" t="s">
        <v>2174</v>
      </c>
      <c r="P246" t="s">
        <v>2175</v>
      </c>
      <c r="Q246" t="s">
        <v>2176</v>
      </c>
    </row>
    <row r="247" spans="1:17">
      <c r="A247" t="s">
        <v>2177</v>
      </c>
      <c r="B247" t="s">
        <v>2178</v>
      </c>
      <c r="C247" t="s">
        <v>18</v>
      </c>
      <c r="E247" s="3">
        <v>299</v>
      </c>
      <c r="F247" s="3">
        <v>798</v>
      </c>
      <c r="G247" s="1">
        <v>0.63</v>
      </c>
      <c r="H247" s="8">
        <v>4.4000000000000004</v>
      </c>
      <c r="I247" s="9">
        <v>28791</v>
      </c>
      <c r="J247" t="s">
        <v>2179</v>
      </c>
      <c r="K247" t="s">
        <v>781</v>
      </c>
      <c r="L247" t="s">
        <v>782</v>
      </c>
      <c r="M247" t="s">
        <v>783</v>
      </c>
      <c r="N247" t="s">
        <v>784</v>
      </c>
      <c r="O247" t="s">
        <v>785</v>
      </c>
      <c r="P247" t="s">
        <v>786</v>
      </c>
      <c r="Q247" t="s">
        <v>2180</v>
      </c>
    </row>
    <row r="248" spans="1:17">
      <c r="A248" t="s">
        <v>2181</v>
      </c>
      <c r="B248" t="s">
        <v>2182</v>
      </c>
      <c r="C248" t="s">
        <v>18</v>
      </c>
      <c r="E248" s="3">
        <v>89</v>
      </c>
      <c r="F248" s="3">
        <v>800</v>
      </c>
      <c r="G248" s="1">
        <v>0.89</v>
      </c>
      <c r="H248" s="8">
        <v>3.9</v>
      </c>
      <c r="I248" s="9">
        <v>1075</v>
      </c>
      <c r="J248" t="s">
        <v>2183</v>
      </c>
      <c r="K248" t="s">
        <v>343</v>
      </c>
      <c r="L248" t="s">
        <v>344</v>
      </c>
      <c r="M248" t="s">
        <v>345</v>
      </c>
      <c r="N248" t="s">
        <v>346</v>
      </c>
      <c r="O248" t="s">
        <v>347</v>
      </c>
      <c r="P248" t="s">
        <v>2184</v>
      </c>
      <c r="Q248" t="s">
        <v>2185</v>
      </c>
    </row>
    <row r="249" spans="1:17">
      <c r="A249" t="s">
        <v>2186</v>
      </c>
      <c r="B249" t="s">
        <v>2187</v>
      </c>
      <c r="C249" t="s">
        <v>18</v>
      </c>
      <c r="E249" s="3">
        <v>549</v>
      </c>
      <c r="F249" s="3">
        <v>995</v>
      </c>
      <c r="G249" s="1">
        <v>0.45</v>
      </c>
      <c r="H249" s="8">
        <v>4.2</v>
      </c>
      <c r="I249" s="9">
        <v>29746</v>
      </c>
      <c r="J249" t="s">
        <v>2188</v>
      </c>
      <c r="K249" t="s">
        <v>599</v>
      </c>
      <c r="L249" t="s">
        <v>600</v>
      </c>
      <c r="M249" t="s">
        <v>601</v>
      </c>
      <c r="N249" t="s">
        <v>602</v>
      </c>
      <c r="O249" t="s">
        <v>603</v>
      </c>
      <c r="P249" t="s">
        <v>2189</v>
      </c>
      <c r="Q249" t="s">
        <v>2190</v>
      </c>
    </row>
    <row r="250" spans="1:17">
      <c r="A250" t="s">
        <v>2191</v>
      </c>
      <c r="B250" t="s">
        <v>2192</v>
      </c>
      <c r="C250" t="s">
        <v>18</v>
      </c>
      <c r="E250" s="3">
        <v>129</v>
      </c>
      <c r="F250" s="3">
        <v>1000</v>
      </c>
      <c r="G250" s="1">
        <v>0.87</v>
      </c>
      <c r="H250" s="8">
        <v>3.9</v>
      </c>
      <c r="I250" s="9">
        <v>295</v>
      </c>
      <c r="J250" t="s">
        <v>2193</v>
      </c>
      <c r="K250" t="s">
        <v>2194</v>
      </c>
      <c r="L250" t="s">
        <v>2195</v>
      </c>
      <c r="M250" t="s">
        <v>2196</v>
      </c>
      <c r="N250" t="s">
        <v>2197</v>
      </c>
      <c r="O250" t="s">
        <v>2198</v>
      </c>
      <c r="P250" t="s">
        <v>2199</v>
      </c>
      <c r="Q250" t="s">
        <v>2200</v>
      </c>
    </row>
    <row r="251" spans="1:17">
      <c r="A251" t="s">
        <v>2201</v>
      </c>
      <c r="B251" t="s">
        <v>2202</v>
      </c>
      <c r="C251" t="s">
        <v>169</v>
      </c>
      <c r="E251" s="3">
        <v>77990</v>
      </c>
      <c r="F251" s="3">
        <v>139900</v>
      </c>
      <c r="G251" s="1">
        <v>0.44</v>
      </c>
      <c r="H251" s="8">
        <v>4.7</v>
      </c>
      <c r="I251" s="9">
        <v>5935</v>
      </c>
      <c r="J251" t="s">
        <v>2203</v>
      </c>
      <c r="K251" t="s">
        <v>2204</v>
      </c>
      <c r="L251" t="s">
        <v>2205</v>
      </c>
      <c r="M251" t="s">
        <v>2206</v>
      </c>
      <c r="N251" t="s">
        <v>2207</v>
      </c>
      <c r="O251" t="s">
        <v>2208</v>
      </c>
      <c r="P251" t="s">
        <v>2209</v>
      </c>
      <c r="Q251" t="s">
        <v>2210</v>
      </c>
    </row>
    <row r="252" spans="1:17">
      <c r="A252" t="s">
        <v>2211</v>
      </c>
      <c r="B252" t="s">
        <v>2212</v>
      </c>
      <c r="C252" t="s">
        <v>462</v>
      </c>
      <c r="E252" s="3">
        <v>349</v>
      </c>
      <c r="F252" s="3">
        <v>799</v>
      </c>
      <c r="G252" s="1">
        <v>0.56000000000000005</v>
      </c>
      <c r="H252" s="8">
        <v>3.6</v>
      </c>
      <c r="I252" s="9">
        <v>323</v>
      </c>
      <c r="J252" t="s">
        <v>2213</v>
      </c>
      <c r="K252" t="s">
        <v>2214</v>
      </c>
      <c r="L252" t="s">
        <v>2215</v>
      </c>
      <c r="M252" t="s">
        <v>2216</v>
      </c>
      <c r="N252" t="s">
        <v>2217</v>
      </c>
      <c r="O252" t="s">
        <v>2218</v>
      </c>
      <c r="P252" t="s">
        <v>2219</v>
      </c>
      <c r="Q252" t="s">
        <v>2220</v>
      </c>
    </row>
    <row r="253" spans="1:17">
      <c r="A253" t="s">
        <v>2221</v>
      </c>
      <c r="B253" t="s">
        <v>2222</v>
      </c>
      <c r="C253" t="s">
        <v>462</v>
      </c>
      <c r="E253" s="3">
        <v>499</v>
      </c>
      <c r="F253" s="3">
        <v>899</v>
      </c>
      <c r="G253" s="1">
        <v>0.44</v>
      </c>
      <c r="H253" s="8">
        <v>3.7</v>
      </c>
      <c r="I253" s="9">
        <v>185</v>
      </c>
      <c r="J253" t="s">
        <v>2223</v>
      </c>
      <c r="K253" t="s">
        <v>2224</v>
      </c>
      <c r="L253" t="s">
        <v>2225</v>
      </c>
      <c r="M253" t="s">
        <v>2226</v>
      </c>
      <c r="N253" t="s">
        <v>2227</v>
      </c>
      <c r="O253" t="s">
        <v>2228</v>
      </c>
      <c r="P253" t="s">
        <v>2229</v>
      </c>
      <c r="Q253" t="s">
        <v>2230</v>
      </c>
    </row>
    <row r="254" spans="1:17">
      <c r="A254" t="s">
        <v>2231</v>
      </c>
      <c r="B254" t="s">
        <v>2232</v>
      </c>
      <c r="C254" t="s">
        <v>18</v>
      </c>
      <c r="E254" s="3">
        <v>299</v>
      </c>
      <c r="F254" s="3">
        <v>799</v>
      </c>
      <c r="G254" s="1">
        <v>0.63</v>
      </c>
      <c r="H254" s="8">
        <v>4.2</v>
      </c>
      <c r="I254" s="9">
        <v>2117</v>
      </c>
      <c r="J254" t="s">
        <v>2233</v>
      </c>
      <c r="K254" t="s">
        <v>2234</v>
      </c>
      <c r="L254" t="s">
        <v>2235</v>
      </c>
      <c r="M254" t="s">
        <v>2236</v>
      </c>
      <c r="N254" t="s">
        <v>2237</v>
      </c>
      <c r="O254" t="s">
        <v>2238</v>
      </c>
      <c r="P254" t="s">
        <v>2239</v>
      </c>
      <c r="Q254" t="s">
        <v>2240</v>
      </c>
    </row>
    <row r="255" spans="1:17">
      <c r="A255" t="s">
        <v>2241</v>
      </c>
      <c r="B255" t="s">
        <v>2242</v>
      </c>
      <c r="C255" t="s">
        <v>18</v>
      </c>
      <c r="E255" s="3">
        <v>182</v>
      </c>
      <c r="F255" s="3">
        <v>599</v>
      </c>
      <c r="G255" s="1">
        <v>0.7</v>
      </c>
      <c r="H255" s="8">
        <v>4</v>
      </c>
      <c r="I255" s="9">
        <v>9378</v>
      </c>
      <c r="J255" t="s">
        <v>2243</v>
      </c>
      <c r="K255" t="s">
        <v>236</v>
      </c>
      <c r="L255" t="s">
        <v>237</v>
      </c>
      <c r="M255" t="s">
        <v>238</v>
      </c>
      <c r="N255" t="s">
        <v>239</v>
      </c>
      <c r="O255" t="s">
        <v>1573</v>
      </c>
      <c r="P255" t="s">
        <v>2244</v>
      </c>
      <c r="Q255" t="s">
        <v>2245</v>
      </c>
    </row>
    <row r="256" spans="1:17">
      <c r="A256" t="s">
        <v>2246</v>
      </c>
      <c r="B256" t="s">
        <v>2247</v>
      </c>
      <c r="C256" t="s">
        <v>643</v>
      </c>
      <c r="E256" s="3">
        <v>96</v>
      </c>
      <c r="F256" s="3">
        <v>399</v>
      </c>
      <c r="G256" s="1">
        <v>0.76</v>
      </c>
      <c r="H256" s="8">
        <v>3.6</v>
      </c>
      <c r="I256" s="9">
        <v>1796</v>
      </c>
      <c r="J256" t="s">
        <v>2248</v>
      </c>
      <c r="K256" t="s">
        <v>2249</v>
      </c>
      <c r="L256" t="s">
        <v>2250</v>
      </c>
      <c r="M256" t="s">
        <v>2251</v>
      </c>
      <c r="N256" t="s">
        <v>2252</v>
      </c>
      <c r="O256" t="s">
        <v>2253</v>
      </c>
      <c r="P256" t="s">
        <v>2254</v>
      </c>
      <c r="Q256" t="s">
        <v>2255</v>
      </c>
    </row>
    <row r="257" spans="1:17">
      <c r="A257" t="s">
        <v>2256</v>
      </c>
      <c r="B257" t="s">
        <v>2257</v>
      </c>
      <c r="C257" t="s">
        <v>169</v>
      </c>
      <c r="E257" s="3">
        <v>54990</v>
      </c>
      <c r="F257" s="3">
        <v>85000</v>
      </c>
      <c r="G257" s="1">
        <v>0.35</v>
      </c>
      <c r="H257" s="8">
        <v>4.3</v>
      </c>
      <c r="I257" s="9">
        <v>3587</v>
      </c>
      <c r="J257" t="s">
        <v>987</v>
      </c>
      <c r="K257" t="s">
        <v>988</v>
      </c>
      <c r="L257" t="s">
        <v>989</v>
      </c>
      <c r="M257" t="s">
        <v>990</v>
      </c>
      <c r="N257" t="s">
        <v>991</v>
      </c>
      <c r="O257" t="s">
        <v>992</v>
      </c>
      <c r="P257" t="s">
        <v>2258</v>
      </c>
      <c r="Q257" t="s">
        <v>2259</v>
      </c>
    </row>
    <row r="258" spans="1:17">
      <c r="A258" t="s">
        <v>2260</v>
      </c>
      <c r="B258" t="s">
        <v>2261</v>
      </c>
      <c r="C258" t="s">
        <v>1173</v>
      </c>
      <c r="E258" s="3">
        <v>439</v>
      </c>
      <c r="F258" s="3">
        <v>758</v>
      </c>
      <c r="G258" s="1">
        <v>0.42</v>
      </c>
      <c r="H258" s="8">
        <v>4.2</v>
      </c>
      <c r="I258" s="9">
        <v>4296</v>
      </c>
      <c r="J258" t="s">
        <v>2262</v>
      </c>
      <c r="K258" t="s">
        <v>2263</v>
      </c>
      <c r="L258" t="s">
        <v>2264</v>
      </c>
      <c r="M258" t="s">
        <v>2265</v>
      </c>
      <c r="N258" t="s">
        <v>2266</v>
      </c>
      <c r="O258" t="s">
        <v>2267</v>
      </c>
      <c r="P258" t="s">
        <v>2268</v>
      </c>
      <c r="Q258" t="s">
        <v>2269</v>
      </c>
    </row>
    <row r="259" spans="1:17">
      <c r="A259" t="s">
        <v>2270</v>
      </c>
      <c r="B259" t="s">
        <v>2271</v>
      </c>
      <c r="C259" t="s">
        <v>18</v>
      </c>
      <c r="E259" s="3">
        <v>299</v>
      </c>
      <c r="F259" s="3">
        <v>999</v>
      </c>
      <c r="G259" s="1">
        <v>0.7</v>
      </c>
      <c r="H259" s="8">
        <v>4.3</v>
      </c>
      <c r="I259" s="9">
        <v>2651</v>
      </c>
      <c r="J259" t="s">
        <v>2272</v>
      </c>
      <c r="K259" t="s">
        <v>1543</v>
      </c>
      <c r="L259" t="s">
        <v>1544</v>
      </c>
      <c r="M259" t="s">
        <v>1545</v>
      </c>
      <c r="N259" t="s">
        <v>1546</v>
      </c>
      <c r="O259" t="s">
        <v>1547</v>
      </c>
      <c r="P259" t="s">
        <v>1548</v>
      </c>
      <c r="Q259" t="s">
        <v>2273</v>
      </c>
    </row>
    <row r="260" spans="1:17">
      <c r="A260" t="s">
        <v>2274</v>
      </c>
      <c r="B260" t="s">
        <v>2275</v>
      </c>
      <c r="C260" t="s">
        <v>18</v>
      </c>
      <c r="E260" s="3">
        <v>299</v>
      </c>
      <c r="F260" s="3">
        <v>799</v>
      </c>
      <c r="G260" s="1">
        <v>0.63</v>
      </c>
      <c r="H260" s="8">
        <v>4.2</v>
      </c>
      <c r="I260" s="9">
        <v>94363</v>
      </c>
      <c r="J260" t="s">
        <v>2276</v>
      </c>
      <c r="K260" t="s">
        <v>50</v>
      </c>
      <c r="L260" t="s">
        <v>51</v>
      </c>
      <c r="M260" t="s">
        <v>52</v>
      </c>
      <c r="N260" t="s">
        <v>53</v>
      </c>
      <c r="O260" t="s">
        <v>54</v>
      </c>
      <c r="P260" t="s">
        <v>2277</v>
      </c>
      <c r="Q260" t="s">
        <v>2278</v>
      </c>
    </row>
    <row r="261" spans="1:17">
      <c r="A261" t="s">
        <v>2279</v>
      </c>
      <c r="B261" t="s">
        <v>2280</v>
      </c>
      <c r="C261" t="s">
        <v>18</v>
      </c>
      <c r="E261" s="3">
        <v>789</v>
      </c>
      <c r="F261" s="3">
        <v>1999</v>
      </c>
      <c r="G261" s="1">
        <v>0.61</v>
      </c>
      <c r="H261" s="8">
        <v>4.2</v>
      </c>
      <c r="I261" s="9">
        <v>34540</v>
      </c>
      <c r="J261" t="s">
        <v>2281</v>
      </c>
      <c r="K261" t="s">
        <v>2282</v>
      </c>
      <c r="L261" t="s">
        <v>2283</v>
      </c>
      <c r="M261" t="s">
        <v>2284</v>
      </c>
      <c r="N261" t="s">
        <v>2285</v>
      </c>
      <c r="O261" t="s">
        <v>2286</v>
      </c>
      <c r="P261" t="s">
        <v>2287</v>
      </c>
      <c r="Q261" t="s">
        <v>2288</v>
      </c>
    </row>
    <row r="262" spans="1:17">
      <c r="A262" t="s">
        <v>2289</v>
      </c>
      <c r="B262" t="s">
        <v>2290</v>
      </c>
      <c r="C262" t="s">
        <v>129</v>
      </c>
      <c r="E262" s="3">
        <v>299</v>
      </c>
      <c r="F262" s="3">
        <v>700</v>
      </c>
      <c r="G262" s="1">
        <v>0.56999999999999995</v>
      </c>
      <c r="H262" s="8">
        <v>4.4000000000000004</v>
      </c>
      <c r="I262" s="9">
        <v>8714</v>
      </c>
      <c r="J262" t="s">
        <v>2291</v>
      </c>
      <c r="K262" t="s">
        <v>2292</v>
      </c>
      <c r="L262" t="s">
        <v>2293</v>
      </c>
      <c r="M262" t="s">
        <v>2294</v>
      </c>
      <c r="N262" t="s">
        <v>2295</v>
      </c>
      <c r="O262" t="s">
        <v>2296</v>
      </c>
      <c r="P262" t="s">
        <v>2297</v>
      </c>
      <c r="Q262" t="s">
        <v>2298</v>
      </c>
    </row>
    <row r="263" spans="1:17">
      <c r="A263" t="s">
        <v>2299</v>
      </c>
      <c r="B263" t="s">
        <v>2300</v>
      </c>
      <c r="C263" t="s">
        <v>18</v>
      </c>
      <c r="E263" s="3">
        <v>325</v>
      </c>
      <c r="F263" s="3">
        <v>1099</v>
      </c>
      <c r="G263" s="1">
        <v>0.7</v>
      </c>
      <c r="H263" s="8">
        <v>4.2</v>
      </c>
      <c r="I263" s="9">
        <v>10576</v>
      </c>
      <c r="J263" t="s">
        <v>2301</v>
      </c>
      <c r="K263" t="s">
        <v>791</v>
      </c>
      <c r="L263" t="s">
        <v>792</v>
      </c>
      <c r="M263" t="s">
        <v>793</v>
      </c>
      <c r="N263" t="s">
        <v>794</v>
      </c>
      <c r="O263" t="s">
        <v>795</v>
      </c>
      <c r="P263" t="s">
        <v>2302</v>
      </c>
      <c r="Q263" t="s">
        <v>2303</v>
      </c>
    </row>
    <row r="264" spans="1:17">
      <c r="A264" t="s">
        <v>2304</v>
      </c>
      <c r="B264" t="s">
        <v>2305</v>
      </c>
      <c r="C264" t="s">
        <v>18</v>
      </c>
      <c r="E264" s="3">
        <v>1299</v>
      </c>
      <c r="F264" s="3">
        <v>1999</v>
      </c>
      <c r="G264" s="1">
        <v>0.35</v>
      </c>
      <c r="H264" s="8">
        <v>4.4000000000000004</v>
      </c>
      <c r="I264" s="9">
        <v>7318</v>
      </c>
      <c r="J264" t="s">
        <v>2306</v>
      </c>
      <c r="K264" t="s">
        <v>1737</v>
      </c>
      <c r="L264" t="s">
        <v>1738</v>
      </c>
      <c r="M264" t="s">
        <v>1739</v>
      </c>
      <c r="N264" t="s">
        <v>1740</v>
      </c>
      <c r="O264" t="s">
        <v>1741</v>
      </c>
      <c r="P264" t="s">
        <v>2307</v>
      </c>
      <c r="Q264" t="s">
        <v>2308</v>
      </c>
    </row>
    <row r="265" spans="1:17">
      <c r="A265" t="s">
        <v>2309</v>
      </c>
      <c r="B265" t="s">
        <v>2310</v>
      </c>
      <c r="C265" t="s">
        <v>462</v>
      </c>
      <c r="E265" s="3">
        <v>790</v>
      </c>
      <c r="F265" s="3">
        <v>1999</v>
      </c>
      <c r="G265" s="1">
        <v>0.6</v>
      </c>
      <c r="H265" s="8">
        <v>3</v>
      </c>
      <c r="I265" s="9">
        <v>103</v>
      </c>
      <c r="J265" t="s">
        <v>2311</v>
      </c>
      <c r="K265" t="s">
        <v>2312</v>
      </c>
      <c r="L265" t="s">
        <v>2313</v>
      </c>
      <c r="M265" t="s">
        <v>2314</v>
      </c>
      <c r="N265" t="s">
        <v>2315</v>
      </c>
      <c r="O265" t="s">
        <v>2316</v>
      </c>
      <c r="P265" t="s">
        <v>2317</v>
      </c>
      <c r="Q265" t="s">
        <v>2318</v>
      </c>
    </row>
    <row r="266" spans="1:17">
      <c r="A266" t="s">
        <v>2319</v>
      </c>
      <c r="B266" t="s">
        <v>2320</v>
      </c>
      <c r="C266" t="s">
        <v>2321</v>
      </c>
      <c r="E266" s="3">
        <v>4699</v>
      </c>
      <c r="F266" s="3">
        <v>4699</v>
      </c>
      <c r="G266" s="1">
        <v>0</v>
      </c>
      <c r="H266" s="8">
        <v>4.5</v>
      </c>
      <c r="I266" s="9">
        <v>224</v>
      </c>
      <c r="J266" t="s">
        <v>2322</v>
      </c>
      <c r="K266" t="s">
        <v>2323</v>
      </c>
      <c r="L266" t="s">
        <v>2324</v>
      </c>
      <c r="M266" t="s">
        <v>2325</v>
      </c>
      <c r="N266" t="s">
        <v>2326</v>
      </c>
      <c r="O266" t="s">
        <v>2327</v>
      </c>
      <c r="P266" t="s">
        <v>2328</v>
      </c>
      <c r="Q266" t="s">
        <v>2329</v>
      </c>
    </row>
    <row r="267" spans="1:17">
      <c r="A267" t="s">
        <v>2330</v>
      </c>
      <c r="B267" t="s">
        <v>2331</v>
      </c>
      <c r="C267" t="s">
        <v>169</v>
      </c>
      <c r="E267" s="3">
        <v>18999</v>
      </c>
      <c r="F267" s="3">
        <v>24990</v>
      </c>
      <c r="G267" s="1">
        <v>0.24</v>
      </c>
      <c r="H267" s="8">
        <v>4.3</v>
      </c>
      <c r="I267" s="9">
        <v>4702</v>
      </c>
      <c r="J267" t="s">
        <v>2332</v>
      </c>
      <c r="K267" t="s">
        <v>246</v>
      </c>
      <c r="L267" t="s">
        <v>247</v>
      </c>
      <c r="M267" t="s">
        <v>248</v>
      </c>
      <c r="N267" t="s">
        <v>249</v>
      </c>
      <c r="O267" t="s">
        <v>13024</v>
      </c>
      <c r="P267" t="s">
        <v>2333</v>
      </c>
      <c r="Q267" t="s">
        <v>2334</v>
      </c>
    </row>
    <row r="268" spans="1:17">
      <c r="A268" t="s">
        <v>2335</v>
      </c>
      <c r="B268" t="s">
        <v>2336</v>
      </c>
      <c r="C268" t="s">
        <v>18</v>
      </c>
      <c r="E268" s="3">
        <v>199</v>
      </c>
      <c r="F268" s="3">
        <v>999</v>
      </c>
      <c r="G268" s="1">
        <v>0.8</v>
      </c>
      <c r="H268" s="8">
        <v>4.2</v>
      </c>
      <c r="I268" s="9">
        <v>85</v>
      </c>
      <c r="J268" t="s">
        <v>2337</v>
      </c>
      <c r="K268" t="s">
        <v>2338</v>
      </c>
      <c r="L268" t="s">
        <v>2339</v>
      </c>
      <c r="M268" t="s">
        <v>2340</v>
      </c>
      <c r="N268" t="s">
        <v>2341</v>
      </c>
      <c r="O268" t="s">
        <v>2342</v>
      </c>
      <c r="P268" t="s">
        <v>2343</v>
      </c>
      <c r="Q268" t="s">
        <v>2344</v>
      </c>
    </row>
    <row r="269" spans="1:17">
      <c r="A269" t="s">
        <v>2345</v>
      </c>
      <c r="B269" t="s">
        <v>2346</v>
      </c>
      <c r="C269" t="s">
        <v>129</v>
      </c>
      <c r="E269" s="3">
        <v>269</v>
      </c>
      <c r="F269" s="3">
        <v>650</v>
      </c>
      <c r="G269" s="1">
        <v>0.59</v>
      </c>
      <c r="H269" s="8">
        <v>4.4000000000000004</v>
      </c>
      <c r="I269" s="9">
        <v>35877</v>
      </c>
      <c r="J269" t="s">
        <v>2347</v>
      </c>
      <c r="K269" t="s">
        <v>2348</v>
      </c>
      <c r="L269" t="s">
        <v>2349</v>
      </c>
      <c r="M269" t="s">
        <v>2350</v>
      </c>
      <c r="N269" t="s">
        <v>2351</v>
      </c>
      <c r="O269" t="s">
        <v>2352</v>
      </c>
      <c r="P269" t="s">
        <v>2353</v>
      </c>
      <c r="Q269" t="s">
        <v>2354</v>
      </c>
    </row>
    <row r="270" spans="1:17">
      <c r="A270" t="s">
        <v>2355</v>
      </c>
      <c r="B270" t="s">
        <v>2356</v>
      </c>
      <c r="C270" t="s">
        <v>2357</v>
      </c>
      <c r="E270" s="3">
        <v>1990</v>
      </c>
      <c r="F270" s="3">
        <v>3100</v>
      </c>
      <c r="G270" s="1">
        <v>0.36</v>
      </c>
      <c r="H270" s="8">
        <v>4</v>
      </c>
      <c r="I270" s="9">
        <v>897</v>
      </c>
      <c r="J270" t="s">
        <v>2358</v>
      </c>
      <c r="K270" t="s">
        <v>2359</v>
      </c>
      <c r="L270" t="s">
        <v>2360</v>
      </c>
      <c r="M270" t="s">
        <v>2361</v>
      </c>
      <c r="N270" t="s">
        <v>2362</v>
      </c>
      <c r="O270" t="s">
        <v>2363</v>
      </c>
      <c r="P270" t="s">
        <v>2364</v>
      </c>
      <c r="Q270" t="s">
        <v>2365</v>
      </c>
    </row>
    <row r="271" spans="1:17">
      <c r="A271" t="s">
        <v>2366</v>
      </c>
      <c r="B271" t="s">
        <v>2367</v>
      </c>
      <c r="C271" t="s">
        <v>2368</v>
      </c>
      <c r="E271" s="3">
        <v>2299</v>
      </c>
      <c r="F271" s="3">
        <v>3999</v>
      </c>
      <c r="G271" s="1">
        <v>0.43</v>
      </c>
      <c r="H271" s="8">
        <v>3.8</v>
      </c>
      <c r="I271" s="9">
        <v>282</v>
      </c>
      <c r="J271" t="s">
        <v>2369</v>
      </c>
      <c r="K271" t="s">
        <v>2370</v>
      </c>
      <c r="L271" t="s">
        <v>2371</v>
      </c>
      <c r="M271" t="s">
        <v>2372</v>
      </c>
      <c r="N271" t="s">
        <v>2373</v>
      </c>
      <c r="O271" t="s">
        <v>2374</v>
      </c>
      <c r="P271" t="s">
        <v>2375</v>
      </c>
      <c r="Q271" t="s">
        <v>2376</v>
      </c>
    </row>
    <row r="272" spans="1:17">
      <c r="A272" t="s">
        <v>2377</v>
      </c>
      <c r="B272" t="s">
        <v>2378</v>
      </c>
      <c r="C272" t="s">
        <v>169</v>
      </c>
      <c r="E272" s="3">
        <v>35999</v>
      </c>
      <c r="F272" s="3">
        <v>49990</v>
      </c>
      <c r="G272" s="1">
        <v>0.28000000000000003</v>
      </c>
      <c r="H272" s="8">
        <v>4.3</v>
      </c>
      <c r="I272" s="9">
        <v>1611</v>
      </c>
      <c r="J272" t="s">
        <v>2379</v>
      </c>
      <c r="K272" t="s">
        <v>1504</v>
      </c>
      <c r="L272" t="s">
        <v>1505</v>
      </c>
      <c r="M272" t="s">
        <v>1506</v>
      </c>
      <c r="N272" t="s">
        <v>1507</v>
      </c>
      <c r="O272" t="s">
        <v>1508</v>
      </c>
      <c r="P272" t="s">
        <v>2380</v>
      </c>
      <c r="Q272" t="s">
        <v>2381</v>
      </c>
    </row>
    <row r="273" spans="1:17">
      <c r="A273" t="s">
        <v>2382</v>
      </c>
      <c r="B273" t="s">
        <v>2383</v>
      </c>
      <c r="C273" t="s">
        <v>462</v>
      </c>
      <c r="E273" s="3">
        <v>349</v>
      </c>
      <c r="F273" s="3">
        <v>999</v>
      </c>
      <c r="G273" s="1">
        <v>0.65</v>
      </c>
      <c r="H273" s="8">
        <v>4.2</v>
      </c>
      <c r="I273" s="9">
        <v>513</v>
      </c>
      <c r="J273" t="s">
        <v>2384</v>
      </c>
      <c r="K273" t="s">
        <v>2385</v>
      </c>
      <c r="L273" t="s">
        <v>2386</v>
      </c>
      <c r="M273" t="s">
        <v>2387</v>
      </c>
      <c r="N273" t="s">
        <v>2388</v>
      </c>
      <c r="O273" t="s">
        <v>2389</v>
      </c>
      <c r="P273" t="s">
        <v>2390</v>
      </c>
      <c r="Q273" t="s">
        <v>2391</v>
      </c>
    </row>
    <row r="274" spans="1:17">
      <c r="A274" t="s">
        <v>2392</v>
      </c>
      <c r="B274" t="s">
        <v>2393</v>
      </c>
      <c r="C274" t="s">
        <v>18</v>
      </c>
      <c r="E274" s="3">
        <v>719</v>
      </c>
      <c r="F274" s="3">
        <v>1499</v>
      </c>
      <c r="G274" s="1">
        <v>0.52</v>
      </c>
      <c r="H274" s="8">
        <v>4.0999999999999996</v>
      </c>
      <c r="I274" s="9">
        <v>1045</v>
      </c>
      <c r="J274" t="s">
        <v>2394</v>
      </c>
      <c r="K274" t="s">
        <v>910</v>
      </c>
      <c r="L274" t="s">
        <v>911</v>
      </c>
      <c r="M274" t="s">
        <v>912</v>
      </c>
      <c r="N274" t="s">
        <v>913</v>
      </c>
      <c r="O274" t="s">
        <v>914</v>
      </c>
      <c r="P274" t="s">
        <v>2395</v>
      </c>
      <c r="Q274" t="s">
        <v>2396</v>
      </c>
    </row>
    <row r="275" spans="1:17">
      <c r="A275" t="s">
        <v>2397</v>
      </c>
      <c r="B275" t="s">
        <v>2398</v>
      </c>
      <c r="C275" t="s">
        <v>169</v>
      </c>
      <c r="E275" s="3">
        <v>8999</v>
      </c>
      <c r="F275" s="3">
        <v>18999</v>
      </c>
      <c r="G275" s="1">
        <v>0.53</v>
      </c>
      <c r="H275" s="8">
        <v>4</v>
      </c>
      <c r="I275" s="9">
        <v>6347</v>
      </c>
      <c r="J275" t="s">
        <v>2399</v>
      </c>
      <c r="K275" t="s">
        <v>2400</v>
      </c>
      <c r="L275" t="s">
        <v>2401</v>
      </c>
      <c r="M275" t="s">
        <v>2402</v>
      </c>
      <c r="N275" t="s">
        <v>2403</v>
      </c>
      <c r="O275" t="s">
        <v>2404</v>
      </c>
      <c r="P275" t="s">
        <v>2405</v>
      </c>
      <c r="Q275" t="s">
        <v>2406</v>
      </c>
    </row>
    <row r="276" spans="1:17">
      <c r="A276" t="s">
        <v>2407</v>
      </c>
      <c r="B276" t="s">
        <v>2408</v>
      </c>
      <c r="C276" t="s">
        <v>1985</v>
      </c>
      <c r="E276" s="3">
        <v>917</v>
      </c>
      <c r="F276" s="3">
        <v>2299</v>
      </c>
      <c r="G276" s="1">
        <v>0.6</v>
      </c>
      <c r="H276" s="8">
        <v>4.2</v>
      </c>
      <c r="I276" s="9">
        <v>3300</v>
      </c>
      <c r="J276" t="s">
        <v>2409</v>
      </c>
      <c r="K276" t="s">
        <v>2410</v>
      </c>
      <c r="L276" t="s">
        <v>2411</v>
      </c>
      <c r="M276" t="s">
        <v>2412</v>
      </c>
      <c r="N276" t="s">
        <v>2413</v>
      </c>
      <c r="O276" t="s">
        <v>2414</v>
      </c>
      <c r="P276" t="s">
        <v>2415</v>
      </c>
      <c r="Q276" t="s">
        <v>2416</v>
      </c>
    </row>
    <row r="277" spans="1:17">
      <c r="A277" t="s">
        <v>2417</v>
      </c>
      <c r="B277" t="s">
        <v>2418</v>
      </c>
      <c r="C277" t="s">
        <v>462</v>
      </c>
      <c r="E277" s="3">
        <v>399</v>
      </c>
      <c r="F277" s="3">
        <v>999</v>
      </c>
      <c r="G277" s="1">
        <v>0.6</v>
      </c>
      <c r="H277" s="8">
        <v>3.3</v>
      </c>
      <c r="I277" s="9">
        <v>23</v>
      </c>
      <c r="J277" t="s">
        <v>2419</v>
      </c>
      <c r="K277" t="s">
        <v>2420</v>
      </c>
      <c r="L277" t="s">
        <v>2421</v>
      </c>
      <c r="M277" t="s">
        <v>2422</v>
      </c>
      <c r="N277" t="s">
        <v>2423</v>
      </c>
      <c r="O277" t="s">
        <v>2424</v>
      </c>
      <c r="P277" t="s">
        <v>2425</v>
      </c>
      <c r="Q277" t="s">
        <v>2426</v>
      </c>
    </row>
    <row r="278" spans="1:17">
      <c r="A278" t="s">
        <v>2427</v>
      </c>
      <c r="B278" t="s">
        <v>2428</v>
      </c>
      <c r="C278" t="s">
        <v>169</v>
      </c>
      <c r="E278" s="3">
        <v>45999</v>
      </c>
      <c r="F278" s="3">
        <v>69900</v>
      </c>
      <c r="G278" s="1">
        <v>0.34</v>
      </c>
      <c r="H278" s="8">
        <v>4.3</v>
      </c>
      <c r="I278" s="9">
        <v>7109</v>
      </c>
      <c r="J278" t="s">
        <v>2429</v>
      </c>
      <c r="K278" t="s">
        <v>579</v>
      </c>
      <c r="L278" t="s">
        <v>580</v>
      </c>
      <c r="M278" t="s">
        <v>581</v>
      </c>
      <c r="N278" t="s">
        <v>582</v>
      </c>
      <c r="O278" t="s">
        <v>583</v>
      </c>
      <c r="P278" t="s">
        <v>2430</v>
      </c>
      <c r="Q278" t="s">
        <v>2431</v>
      </c>
    </row>
    <row r="279" spans="1:17">
      <c r="A279" t="s">
        <v>2432</v>
      </c>
      <c r="B279" t="s">
        <v>2433</v>
      </c>
      <c r="C279" t="s">
        <v>18</v>
      </c>
      <c r="E279" s="3">
        <v>119</v>
      </c>
      <c r="F279" s="3">
        <v>299</v>
      </c>
      <c r="G279" s="1">
        <v>0.6</v>
      </c>
      <c r="H279" s="8">
        <v>3.8</v>
      </c>
      <c r="I279" s="9">
        <v>51</v>
      </c>
      <c r="J279" t="s">
        <v>2434</v>
      </c>
      <c r="K279" t="s">
        <v>2435</v>
      </c>
      <c r="L279" t="s">
        <v>2436</v>
      </c>
      <c r="M279" t="s">
        <v>2437</v>
      </c>
      <c r="N279" t="s">
        <v>2438</v>
      </c>
      <c r="O279" t="s">
        <v>2439</v>
      </c>
      <c r="P279" t="s">
        <v>2440</v>
      </c>
      <c r="Q279" t="s">
        <v>2441</v>
      </c>
    </row>
    <row r="280" spans="1:17">
      <c r="A280" t="s">
        <v>2442</v>
      </c>
      <c r="B280" t="s">
        <v>2443</v>
      </c>
      <c r="C280" t="s">
        <v>169</v>
      </c>
      <c r="E280" s="3">
        <v>21999</v>
      </c>
      <c r="F280" s="3">
        <v>29999</v>
      </c>
      <c r="G280" s="1">
        <v>0.27</v>
      </c>
      <c r="H280" s="8">
        <v>4.2</v>
      </c>
      <c r="I280" s="9">
        <v>32840</v>
      </c>
      <c r="J280" t="s">
        <v>2444</v>
      </c>
      <c r="K280" t="s">
        <v>171</v>
      </c>
      <c r="L280" t="s">
        <v>172</v>
      </c>
      <c r="M280" t="s">
        <v>173</v>
      </c>
      <c r="N280" t="s">
        <v>174</v>
      </c>
      <c r="O280" t="s">
        <v>948</v>
      </c>
      <c r="P280" t="s">
        <v>2445</v>
      </c>
      <c r="Q280" t="s">
        <v>2446</v>
      </c>
    </row>
    <row r="281" spans="1:17">
      <c r="A281" t="s">
        <v>2447</v>
      </c>
      <c r="B281" t="s">
        <v>2448</v>
      </c>
      <c r="C281" t="s">
        <v>462</v>
      </c>
      <c r="E281" s="3">
        <v>299</v>
      </c>
      <c r="F281" s="3">
        <v>599</v>
      </c>
      <c r="G281" s="1">
        <v>0.5</v>
      </c>
      <c r="H281" s="8">
        <v>3.7</v>
      </c>
      <c r="I281" s="9">
        <v>708</v>
      </c>
      <c r="J281" t="s">
        <v>2449</v>
      </c>
      <c r="K281" t="s">
        <v>2450</v>
      </c>
      <c r="L281" t="s">
        <v>2451</v>
      </c>
      <c r="M281" t="s">
        <v>2452</v>
      </c>
      <c r="N281" t="s">
        <v>2453</v>
      </c>
      <c r="O281" t="s">
        <v>2454</v>
      </c>
      <c r="P281" t="s">
        <v>2455</v>
      </c>
      <c r="Q281" t="s">
        <v>2456</v>
      </c>
    </row>
    <row r="282" spans="1:17">
      <c r="A282" t="s">
        <v>2457</v>
      </c>
      <c r="B282" t="s">
        <v>2458</v>
      </c>
      <c r="C282" t="s">
        <v>169</v>
      </c>
      <c r="E282" s="3">
        <v>21990</v>
      </c>
      <c r="F282" s="3">
        <v>34990</v>
      </c>
      <c r="G282" s="1">
        <v>0.37</v>
      </c>
      <c r="H282" s="8">
        <v>4.3</v>
      </c>
      <c r="I282" s="9">
        <v>1657</v>
      </c>
      <c r="J282" t="s">
        <v>2459</v>
      </c>
      <c r="K282" t="s">
        <v>2460</v>
      </c>
      <c r="L282" t="s">
        <v>2461</v>
      </c>
      <c r="M282" t="s">
        <v>2462</v>
      </c>
      <c r="N282" t="s">
        <v>2463</v>
      </c>
      <c r="O282" t="s">
        <v>2464</v>
      </c>
      <c r="P282" t="s">
        <v>2465</v>
      </c>
      <c r="Q282" t="s">
        <v>2466</v>
      </c>
    </row>
    <row r="283" spans="1:17">
      <c r="A283" t="s">
        <v>2467</v>
      </c>
      <c r="B283" t="s">
        <v>2468</v>
      </c>
      <c r="C283" t="s">
        <v>18</v>
      </c>
      <c r="E283" s="3">
        <v>417.44</v>
      </c>
      <c r="F283" s="3">
        <v>670</v>
      </c>
      <c r="G283" s="1">
        <v>0.38</v>
      </c>
      <c r="H283" s="8">
        <v>3.9</v>
      </c>
      <c r="I283" s="9">
        <v>523</v>
      </c>
      <c r="J283" t="s">
        <v>2469</v>
      </c>
      <c r="K283" t="s">
        <v>2470</v>
      </c>
      <c r="L283" t="s">
        <v>2471</v>
      </c>
      <c r="M283" t="s">
        <v>2472</v>
      </c>
      <c r="N283" t="s">
        <v>2473</v>
      </c>
      <c r="O283" t="s">
        <v>2474</v>
      </c>
      <c r="P283" t="s">
        <v>2475</v>
      </c>
      <c r="Q283" t="s">
        <v>2476</v>
      </c>
    </row>
    <row r="284" spans="1:17">
      <c r="A284" t="s">
        <v>2477</v>
      </c>
      <c r="B284" t="s">
        <v>2478</v>
      </c>
      <c r="C284" t="s">
        <v>18</v>
      </c>
      <c r="E284" s="3">
        <v>199</v>
      </c>
      <c r="F284" s="3">
        <v>999</v>
      </c>
      <c r="G284" s="1">
        <v>0.8</v>
      </c>
      <c r="H284" s="8">
        <v>3</v>
      </c>
      <c r="I284" s="9">
        <v>0</v>
      </c>
      <c r="J284" t="s">
        <v>2479</v>
      </c>
      <c r="K284" t="s">
        <v>2480</v>
      </c>
      <c r="L284" t="s">
        <v>2481</v>
      </c>
      <c r="M284" t="s">
        <v>2482</v>
      </c>
      <c r="N284" t="s">
        <v>2483</v>
      </c>
      <c r="O284" t="s">
        <v>2484</v>
      </c>
      <c r="P284" t="s">
        <v>2485</v>
      </c>
      <c r="Q284" t="s">
        <v>2486</v>
      </c>
    </row>
    <row r="285" spans="1:17">
      <c r="A285" t="s">
        <v>2487</v>
      </c>
      <c r="B285" t="s">
        <v>2488</v>
      </c>
      <c r="C285" t="s">
        <v>169</v>
      </c>
      <c r="E285" s="3">
        <v>47990</v>
      </c>
      <c r="F285" s="3">
        <v>79990</v>
      </c>
      <c r="G285" s="1">
        <v>0.4</v>
      </c>
      <c r="H285" s="8">
        <v>4.3</v>
      </c>
      <c r="I285" s="9">
        <v>1376</v>
      </c>
      <c r="J285" t="s">
        <v>1224</v>
      </c>
      <c r="K285" t="s">
        <v>1225</v>
      </c>
      <c r="L285" t="s">
        <v>1226</v>
      </c>
      <c r="M285" t="s">
        <v>1227</v>
      </c>
      <c r="N285" t="s">
        <v>1228</v>
      </c>
      <c r="O285" t="s">
        <v>1229</v>
      </c>
      <c r="P285" t="s">
        <v>2489</v>
      </c>
      <c r="Q285" t="s">
        <v>2490</v>
      </c>
    </row>
    <row r="286" spans="1:17">
      <c r="A286" t="s">
        <v>2491</v>
      </c>
      <c r="B286" t="s">
        <v>2492</v>
      </c>
      <c r="C286" t="s">
        <v>462</v>
      </c>
      <c r="E286" s="3">
        <v>215</v>
      </c>
      <c r="F286" s="3">
        <v>499</v>
      </c>
      <c r="G286" s="1">
        <v>0.56999999999999995</v>
      </c>
      <c r="H286" s="8">
        <v>3.5</v>
      </c>
      <c r="I286" s="9">
        <v>121</v>
      </c>
      <c r="J286" t="s">
        <v>2493</v>
      </c>
      <c r="K286" t="s">
        <v>2494</v>
      </c>
      <c r="L286" t="s">
        <v>2495</v>
      </c>
      <c r="M286" t="s">
        <v>2496</v>
      </c>
      <c r="N286" t="s">
        <v>2497</v>
      </c>
      <c r="O286" t="s">
        <v>2498</v>
      </c>
      <c r="P286" t="s">
        <v>2499</v>
      </c>
      <c r="Q286" t="s">
        <v>2500</v>
      </c>
    </row>
    <row r="287" spans="1:17">
      <c r="A287" t="s">
        <v>2501</v>
      </c>
      <c r="B287" t="s">
        <v>2502</v>
      </c>
      <c r="C287" t="s">
        <v>18</v>
      </c>
      <c r="E287" s="3">
        <v>99</v>
      </c>
      <c r="F287" s="3">
        <v>800</v>
      </c>
      <c r="G287" s="1">
        <v>0.88</v>
      </c>
      <c r="H287" s="8">
        <v>3.9</v>
      </c>
      <c r="I287" s="9">
        <v>1075</v>
      </c>
      <c r="J287" t="s">
        <v>997</v>
      </c>
      <c r="K287" t="s">
        <v>343</v>
      </c>
      <c r="L287" t="s">
        <v>344</v>
      </c>
      <c r="M287" t="s">
        <v>345</v>
      </c>
      <c r="N287" t="s">
        <v>346</v>
      </c>
      <c r="O287" t="s">
        <v>2503</v>
      </c>
      <c r="P287" t="s">
        <v>2504</v>
      </c>
      <c r="Q287" t="s">
        <v>2505</v>
      </c>
    </row>
    <row r="288" spans="1:17">
      <c r="A288" t="s">
        <v>2506</v>
      </c>
      <c r="B288" t="s">
        <v>2507</v>
      </c>
      <c r="C288" t="s">
        <v>169</v>
      </c>
      <c r="E288" s="3">
        <v>18999</v>
      </c>
      <c r="F288" s="3">
        <v>35000</v>
      </c>
      <c r="G288" s="1">
        <v>0.46</v>
      </c>
      <c r="H288" s="8">
        <v>4</v>
      </c>
      <c r="I288" s="9">
        <v>1001</v>
      </c>
      <c r="J288" t="s">
        <v>2508</v>
      </c>
      <c r="K288" t="s">
        <v>2509</v>
      </c>
      <c r="L288" t="s">
        <v>2510</v>
      </c>
      <c r="M288" t="s">
        <v>2511</v>
      </c>
      <c r="N288" t="s">
        <v>2512</v>
      </c>
      <c r="O288" t="s">
        <v>2513</v>
      </c>
      <c r="P288" t="s">
        <v>2514</v>
      </c>
      <c r="Q288" t="s">
        <v>2515</v>
      </c>
    </row>
    <row r="289" spans="1:17">
      <c r="A289" t="s">
        <v>2516</v>
      </c>
      <c r="B289" t="s">
        <v>2517</v>
      </c>
      <c r="C289" t="s">
        <v>18</v>
      </c>
      <c r="E289" s="3">
        <v>249</v>
      </c>
      <c r="F289" s="3">
        <v>999</v>
      </c>
      <c r="G289" s="1">
        <v>0.75</v>
      </c>
      <c r="H289" s="8">
        <v>4.3</v>
      </c>
      <c r="I289" s="9">
        <v>112</v>
      </c>
      <c r="J289" t="s">
        <v>2518</v>
      </c>
      <c r="K289" t="s">
        <v>2519</v>
      </c>
      <c r="L289" t="s">
        <v>2520</v>
      </c>
      <c r="M289" t="s">
        <v>2521</v>
      </c>
      <c r="N289" t="s">
        <v>2522</v>
      </c>
      <c r="O289" t="s">
        <v>2523</v>
      </c>
      <c r="P289" t="s">
        <v>2524</v>
      </c>
      <c r="Q289" t="s">
        <v>2525</v>
      </c>
    </row>
    <row r="290" spans="1:17">
      <c r="A290" t="s">
        <v>2526</v>
      </c>
      <c r="B290" t="s">
        <v>2527</v>
      </c>
      <c r="C290" t="s">
        <v>508</v>
      </c>
      <c r="E290" s="3">
        <v>7999</v>
      </c>
      <c r="F290" s="3">
        <v>15999</v>
      </c>
      <c r="G290" s="1">
        <v>0.5</v>
      </c>
      <c r="H290" s="8">
        <v>3.8</v>
      </c>
      <c r="I290" s="9">
        <v>3022</v>
      </c>
      <c r="J290" t="s">
        <v>2528</v>
      </c>
      <c r="K290" t="s">
        <v>2529</v>
      </c>
      <c r="L290" t="s">
        <v>2530</v>
      </c>
      <c r="M290" t="s">
        <v>2531</v>
      </c>
      <c r="N290" t="s">
        <v>2532</v>
      </c>
      <c r="O290" t="s">
        <v>2533</v>
      </c>
      <c r="P290" t="s">
        <v>2534</v>
      </c>
      <c r="Q290" t="s">
        <v>2535</v>
      </c>
    </row>
    <row r="291" spans="1:17">
      <c r="A291" t="s">
        <v>2536</v>
      </c>
      <c r="B291" t="s">
        <v>2537</v>
      </c>
      <c r="C291" t="s">
        <v>18</v>
      </c>
      <c r="E291" s="3">
        <v>649</v>
      </c>
      <c r="F291" s="3">
        <v>1600</v>
      </c>
      <c r="G291" s="1">
        <v>0.59</v>
      </c>
      <c r="H291" s="8">
        <v>4.3</v>
      </c>
      <c r="I291" s="9">
        <v>5451</v>
      </c>
      <c r="J291" t="s">
        <v>2538</v>
      </c>
      <c r="K291" t="s">
        <v>1634</v>
      </c>
      <c r="L291" t="s">
        <v>1635</v>
      </c>
      <c r="M291" t="s">
        <v>1636</v>
      </c>
      <c r="N291" t="s">
        <v>1637</v>
      </c>
      <c r="O291" t="s">
        <v>1638</v>
      </c>
      <c r="P291" t="s">
        <v>2539</v>
      </c>
      <c r="Q291" t="s">
        <v>2540</v>
      </c>
    </row>
    <row r="292" spans="1:17">
      <c r="A292" t="s">
        <v>2541</v>
      </c>
      <c r="B292" t="s">
        <v>747</v>
      </c>
      <c r="C292" t="s">
        <v>462</v>
      </c>
      <c r="E292" s="3">
        <v>1289</v>
      </c>
      <c r="F292" s="3">
        <v>2499</v>
      </c>
      <c r="G292" s="1">
        <v>0.48</v>
      </c>
      <c r="H292" s="8">
        <v>3.3</v>
      </c>
      <c r="I292" s="9">
        <v>73</v>
      </c>
      <c r="J292" t="s">
        <v>2542</v>
      </c>
      <c r="K292" t="s">
        <v>2543</v>
      </c>
      <c r="L292" t="s">
        <v>2544</v>
      </c>
      <c r="M292" t="s">
        <v>2545</v>
      </c>
      <c r="N292" t="s">
        <v>2546</v>
      </c>
      <c r="O292" t="s">
        <v>2547</v>
      </c>
      <c r="P292" t="s">
        <v>2548</v>
      </c>
      <c r="Q292" t="s">
        <v>2549</v>
      </c>
    </row>
    <row r="293" spans="1:17">
      <c r="A293" t="s">
        <v>2550</v>
      </c>
      <c r="B293" t="s">
        <v>2551</v>
      </c>
      <c r="C293" t="s">
        <v>129</v>
      </c>
      <c r="E293" s="3">
        <v>609</v>
      </c>
      <c r="F293" s="3">
        <v>1500</v>
      </c>
      <c r="G293" s="1">
        <v>0.59</v>
      </c>
      <c r="H293" s="8">
        <v>4.5</v>
      </c>
      <c r="I293" s="9">
        <v>1029</v>
      </c>
      <c r="J293" t="s">
        <v>2552</v>
      </c>
      <c r="K293" t="s">
        <v>2553</v>
      </c>
      <c r="L293" t="s">
        <v>2554</v>
      </c>
      <c r="M293" t="s">
        <v>2555</v>
      </c>
      <c r="N293" t="s">
        <v>2556</v>
      </c>
      <c r="O293" t="s">
        <v>2557</v>
      </c>
      <c r="P293" t="s">
        <v>2558</v>
      </c>
      <c r="Q293" t="s">
        <v>2559</v>
      </c>
    </row>
    <row r="294" spans="1:17">
      <c r="A294" t="s">
        <v>2560</v>
      </c>
      <c r="B294" t="s">
        <v>2561</v>
      </c>
      <c r="C294" t="s">
        <v>169</v>
      </c>
      <c r="E294" s="3">
        <v>32990</v>
      </c>
      <c r="F294" s="3">
        <v>54990</v>
      </c>
      <c r="G294" s="1">
        <v>0.4</v>
      </c>
      <c r="H294" s="8">
        <v>4.0999999999999996</v>
      </c>
      <c r="I294" s="9">
        <v>1555</v>
      </c>
      <c r="J294" t="s">
        <v>2562</v>
      </c>
      <c r="K294" t="s">
        <v>2563</v>
      </c>
      <c r="L294" t="s">
        <v>2564</v>
      </c>
      <c r="M294" t="s">
        <v>2565</v>
      </c>
      <c r="N294" t="s">
        <v>2566</v>
      </c>
      <c r="O294" t="s">
        <v>2567</v>
      </c>
      <c r="P294" t="s">
        <v>2568</v>
      </c>
      <c r="Q294" t="s">
        <v>2569</v>
      </c>
    </row>
    <row r="295" spans="1:17">
      <c r="A295" t="s">
        <v>2570</v>
      </c>
      <c r="B295" t="s">
        <v>2571</v>
      </c>
      <c r="C295" t="s">
        <v>129</v>
      </c>
      <c r="E295" s="3">
        <v>599</v>
      </c>
      <c r="F295" s="3">
        <v>1999</v>
      </c>
      <c r="G295" s="1">
        <v>0.7</v>
      </c>
      <c r="H295" s="8">
        <v>4.2</v>
      </c>
      <c r="I295" s="9">
        <v>47</v>
      </c>
      <c r="J295" t="s">
        <v>2572</v>
      </c>
      <c r="K295" t="s">
        <v>2573</v>
      </c>
      <c r="L295" t="s">
        <v>2574</v>
      </c>
      <c r="M295" t="s">
        <v>2575</v>
      </c>
      <c r="N295" t="s">
        <v>2576</v>
      </c>
      <c r="O295" t="s">
        <v>2577</v>
      </c>
      <c r="P295" t="s">
        <v>2578</v>
      </c>
      <c r="Q295" t="s">
        <v>2579</v>
      </c>
    </row>
    <row r="296" spans="1:17">
      <c r="A296" t="s">
        <v>2580</v>
      </c>
      <c r="B296" t="s">
        <v>2581</v>
      </c>
      <c r="C296" t="s">
        <v>18</v>
      </c>
      <c r="E296" s="3">
        <v>349</v>
      </c>
      <c r="F296" s="3">
        <v>899</v>
      </c>
      <c r="G296" s="1">
        <v>0.61</v>
      </c>
      <c r="H296" s="8">
        <v>4.0999999999999996</v>
      </c>
      <c r="I296" s="9">
        <v>14896</v>
      </c>
      <c r="J296" t="s">
        <v>2582</v>
      </c>
      <c r="K296" t="s">
        <v>2583</v>
      </c>
      <c r="L296" t="s">
        <v>2584</v>
      </c>
      <c r="M296" t="s">
        <v>2585</v>
      </c>
      <c r="N296" t="s">
        <v>2586</v>
      </c>
      <c r="O296" t="s">
        <v>2587</v>
      </c>
      <c r="P296" t="s">
        <v>2588</v>
      </c>
      <c r="Q296" t="s">
        <v>2589</v>
      </c>
    </row>
    <row r="297" spans="1:17">
      <c r="A297" t="s">
        <v>2590</v>
      </c>
      <c r="B297" t="s">
        <v>2591</v>
      </c>
      <c r="C297" t="s">
        <v>169</v>
      </c>
      <c r="E297" s="3">
        <v>29999</v>
      </c>
      <c r="F297" s="3">
        <v>50999</v>
      </c>
      <c r="G297" s="1">
        <v>0.41</v>
      </c>
      <c r="H297" s="8">
        <v>4.4000000000000004</v>
      </c>
      <c r="I297" s="9">
        <v>1712</v>
      </c>
      <c r="J297" t="s">
        <v>2592</v>
      </c>
      <c r="K297" t="s">
        <v>2593</v>
      </c>
      <c r="L297" t="s">
        <v>2594</v>
      </c>
      <c r="M297" t="s">
        <v>2595</v>
      </c>
      <c r="N297" t="s">
        <v>2596</v>
      </c>
      <c r="O297" t="s">
        <v>2597</v>
      </c>
      <c r="P297" t="s">
        <v>2598</v>
      </c>
      <c r="Q297" t="s">
        <v>2599</v>
      </c>
    </row>
    <row r="298" spans="1:17">
      <c r="A298" t="s">
        <v>2600</v>
      </c>
      <c r="B298" t="s">
        <v>2158</v>
      </c>
      <c r="C298" t="s">
        <v>462</v>
      </c>
      <c r="E298" s="3">
        <v>199</v>
      </c>
      <c r="F298" s="3">
        <v>399</v>
      </c>
      <c r="G298" s="1">
        <v>0.5</v>
      </c>
      <c r="H298" s="8">
        <v>4.2</v>
      </c>
      <c r="I298" s="9">
        <v>1335</v>
      </c>
      <c r="J298" t="s">
        <v>2159</v>
      </c>
      <c r="K298" t="s">
        <v>2160</v>
      </c>
      <c r="L298" t="s">
        <v>2161</v>
      </c>
      <c r="M298" t="s">
        <v>2162</v>
      </c>
      <c r="N298" t="s">
        <v>2163</v>
      </c>
      <c r="O298" t="s">
        <v>2164</v>
      </c>
      <c r="P298" t="s">
        <v>2165</v>
      </c>
      <c r="Q298" t="s">
        <v>2601</v>
      </c>
    </row>
    <row r="299" spans="1:17">
      <c r="A299" t="s">
        <v>2602</v>
      </c>
      <c r="B299" t="s">
        <v>2603</v>
      </c>
      <c r="C299" t="s">
        <v>462</v>
      </c>
      <c r="E299" s="3">
        <v>349</v>
      </c>
      <c r="F299" s="3">
        <v>699</v>
      </c>
      <c r="G299" s="1">
        <v>0.5</v>
      </c>
      <c r="H299" s="8">
        <v>3.9</v>
      </c>
      <c r="I299" s="9">
        <v>214</v>
      </c>
      <c r="J299" t="s">
        <v>2604</v>
      </c>
      <c r="K299" t="s">
        <v>2605</v>
      </c>
      <c r="L299" t="s">
        <v>2606</v>
      </c>
      <c r="M299" t="s">
        <v>2607</v>
      </c>
      <c r="N299" t="s">
        <v>2608</v>
      </c>
      <c r="O299" t="s">
        <v>2609</v>
      </c>
      <c r="P299" t="s">
        <v>2610</v>
      </c>
      <c r="Q299" t="s">
        <v>2611</v>
      </c>
    </row>
    <row r="300" spans="1:17">
      <c r="A300" t="s">
        <v>2612</v>
      </c>
      <c r="B300" t="s">
        <v>2613</v>
      </c>
      <c r="C300" t="s">
        <v>643</v>
      </c>
      <c r="E300" s="3">
        <v>1850</v>
      </c>
      <c r="F300" s="3">
        <v>4500</v>
      </c>
      <c r="G300" s="1">
        <v>0.59</v>
      </c>
      <c r="H300" s="8">
        <v>4</v>
      </c>
      <c r="I300" s="9">
        <v>184</v>
      </c>
      <c r="J300" t="s">
        <v>2614</v>
      </c>
      <c r="K300" t="s">
        <v>2615</v>
      </c>
      <c r="L300" t="s">
        <v>2616</v>
      </c>
      <c r="M300" t="s">
        <v>2617</v>
      </c>
      <c r="N300" t="s">
        <v>2618</v>
      </c>
      <c r="O300" t="s">
        <v>2619</v>
      </c>
      <c r="P300" t="s">
        <v>2620</v>
      </c>
      <c r="Q300" t="s">
        <v>2621</v>
      </c>
    </row>
    <row r="301" spans="1:17">
      <c r="A301" t="s">
        <v>2622</v>
      </c>
      <c r="B301" t="s">
        <v>2623</v>
      </c>
      <c r="C301" t="s">
        <v>1404</v>
      </c>
      <c r="E301" s="3">
        <v>13990</v>
      </c>
      <c r="F301" s="3">
        <v>28900</v>
      </c>
      <c r="G301" s="1">
        <v>0.52</v>
      </c>
      <c r="H301" s="8">
        <v>4.5</v>
      </c>
      <c r="I301" s="9">
        <v>7</v>
      </c>
      <c r="J301" t="s">
        <v>2624</v>
      </c>
      <c r="K301" t="s">
        <v>2625</v>
      </c>
      <c r="L301" t="s">
        <v>2626</v>
      </c>
      <c r="M301" t="s">
        <v>2627</v>
      </c>
      <c r="N301" t="s">
        <v>2628</v>
      </c>
      <c r="O301" t="s">
        <v>2629</v>
      </c>
      <c r="P301" t="s">
        <v>2630</v>
      </c>
      <c r="Q301" t="s">
        <v>2631</v>
      </c>
    </row>
    <row r="302" spans="1:17">
      <c r="A302" t="s">
        <v>2632</v>
      </c>
      <c r="B302" t="s">
        <v>2633</v>
      </c>
      <c r="C302" t="s">
        <v>18</v>
      </c>
      <c r="E302" s="3">
        <v>129</v>
      </c>
      <c r="F302" s="3">
        <v>449</v>
      </c>
      <c r="G302" s="1">
        <v>0.71</v>
      </c>
      <c r="H302" s="8">
        <v>3.7</v>
      </c>
      <c r="I302" s="9">
        <v>41</v>
      </c>
      <c r="J302" t="s">
        <v>2634</v>
      </c>
      <c r="K302" t="s">
        <v>2635</v>
      </c>
      <c r="L302" t="s">
        <v>2636</v>
      </c>
      <c r="M302" t="s">
        <v>2637</v>
      </c>
      <c r="N302" t="s">
        <v>2638</v>
      </c>
      <c r="O302" t="s">
        <v>2639</v>
      </c>
      <c r="P302" t="s">
        <v>2640</v>
      </c>
      <c r="Q302" t="s">
        <v>2641</v>
      </c>
    </row>
    <row r="303" spans="1:17">
      <c r="A303" t="s">
        <v>2642</v>
      </c>
      <c r="B303" t="s">
        <v>2643</v>
      </c>
      <c r="C303" t="s">
        <v>129</v>
      </c>
      <c r="E303" s="3">
        <v>379</v>
      </c>
      <c r="F303" s="3">
        <v>999</v>
      </c>
      <c r="G303" s="1">
        <v>0.62</v>
      </c>
      <c r="H303" s="8">
        <v>4.2</v>
      </c>
      <c r="I303" s="9">
        <v>12153</v>
      </c>
      <c r="J303" t="s">
        <v>2644</v>
      </c>
      <c r="K303" t="s">
        <v>255</v>
      </c>
      <c r="L303" t="s">
        <v>256</v>
      </c>
      <c r="M303" t="s">
        <v>257</v>
      </c>
      <c r="N303" t="s">
        <v>258</v>
      </c>
      <c r="O303" t="s">
        <v>259</v>
      </c>
      <c r="P303" t="s">
        <v>2645</v>
      </c>
      <c r="Q303" t="s">
        <v>2646</v>
      </c>
    </row>
    <row r="304" spans="1:17">
      <c r="A304" t="s">
        <v>2647</v>
      </c>
      <c r="B304" t="s">
        <v>2648</v>
      </c>
      <c r="C304" t="s">
        <v>129</v>
      </c>
      <c r="E304" s="3">
        <v>185</v>
      </c>
      <c r="F304" s="3">
        <v>499</v>
      </c>
      <c r="G304" s="1">
        <v>0.63</v>
      </c>
      <c r="H304" s="8">
        <v>4.2</v>
      </c>
      <c r="I304" s="9">
        <v>25</v>
      </c>
      <c r="J304" t="s">
        <v>2649</v>
      </c>
      <c r="K304" t="s">
        <v>2650</v>
      </c>
      <c r="L304" t="s">
        <v>2651</v>
      </c>
      <c r="M304" t="s">
        <v>2652</v>
      </c>
      <c r="N304" t="s">
        <v>2653</v>
      </c>
      <c r="O304" t="s">
        <v>2654</v>
      </c>
      <c r="P304" t="s">
        <v>2655</v>
      </c>
      <c r="Q304" t="s">
        <v>2656</v>
      </c>
    </row>
    <row r="305" spans="1:17">
      <c r="A305" t="s">
        <v>2657</v>
      </c>
      <c r="B305" t="s">
        <v>2658</v>
      </c>
      <c r="C305" t="s">
        <v>98</v>
      </c>
      <c r="E305" s="3">
        <v>218</v>
      </c>
      <c r="F305" s="3">
        <v>999</v>
      </c>
      <c r="G305" s="1">
        <v>0.78</v>
      </c>
      <c r="H305" s="8">
        <v>4.2</v>
      </c>
      <c r="I305" s="9">
        <v>163</v>
      </c>
      <c r="J305" t="s">
        <v>2659</v>
      </c>
      <c r="K305" t="s">
        <v>2660</v>
      </c>
      <c r="L305" t="s">
        <v>2661</v>
      </c>
      <c r="M305" t="s">
        <v>2662</v>
      </c>
      <c r="N305" t="s">
        <v>2663</v>
      </c>
      <c r="O305" t="s">
        <v>2664</v>
      </c>
      <c r="P305" t="s">
        <v>2665</v>
      </c>
      <c r="Q305" t="s">
        <v>2666</v>
      </c>
    </row>
    <row r="306" spans="1:17">
      <c r="A306" t="s">
        <v>2667</v>
      </c>
      <c r="B306" t="s">
        <v>2668</v>
      </c>
      <c r="C306" t="s">
        <v>18</v>
      </c>
      <c r="E306" s="3">
        <v>199</v>
      </c>
      <c r="F306" s="3">
        <v>999</v>
      </c>
      <c r="G306" s="1">
        <v>0.8</v>
      </c>
      <c r="H306" s="8">
        <v>4.3</v>
      </c>
      <c r="I306" s="9">
        <v>87</v>
      </c>
      <c r="J306" t="s">
        <v>2669</v>
      </c>
      <c r="K306" t="s">
        <v>2670</v>
      </c>
      <c r="L306" t="s">
        <v>2671</v>
      </c>
      <c r="M306" t="s">
        <v>2672</v>
      </c>
      <c r="N306" t="s">
        <v>2673</v>
      </c>
      <c r="O306" t="s">
        <v>2674</v>
      </c>
      <c r="P306" t="s">
        <v>2675</v>
      </c>
      <c r="Q306" t="s">
        <v>2676</v>
      </c>
    </row>
    <row r="307" spans="1:17">
      <c r="A307" t="s">
        <v>2677</v>
      </c>
      <c r="B307" t="s">
        <v>2678</v>
      </c>
      <c r="C307" t="s">
        <v>129</v>
      </c>
      <c r="E307" s="3">
        <v>499</v>
      </c>
      <c r="F307" s="3">
        <v>900</v>
      </c>
      <c r="G307" s="1">
        <v>0.45</v>
      </c>
      <c r="H307" s="8">
        <v>4.4000000000000004</v>
      </c>
      <c r="I307" s="9">
        <v>2165</v>
      </c>
      <c r="J307" t="s">
        <v>2679</v>
      </c>
      <c r="K307" t="s">
        <v>2680</v>
      </c>
      <c r="L307" t="s">
        <v>2681</v>
      </c>
      <c r="M307" t="s">
        <v>2682</v>
      </c>
      <c r="N307" t="s">
        <v>2683</v>
      </c>
      <c r="O307" t="s">
        <v>2684</v>
      </c>
      <c r="P307" t="s">
        <v>2558</v>
      </c>
      <c r="Q307" t="s">
        <v>2685</v>
      </c>
    </row>
    <row r="308" spans="1:17">
      <c r="A308" t="s">
        <v>2686</v>
      </c>
      <c r="B308" t="s">
        <v>2687</v>
      </c>
      <c r="C308" t="s">
        <v>169</v>
      </c>
      <c r="E308" s="3">
        <v>26999</v>
      </c>
      <c r="F308" s="3">
        <v>42999</v>
      </c>
      <c r="G308" s="1">
        <v>0.37</v>
      </c>
      <c r="H308" s="8">
        <v>4.2</v>
      </c>
      <c r="I308" s="9">
        <v>1510</v>
      </c>
      <c r="J308" t="s">
        <v>2688</v>
      </c>
      <c r="K308" t="s">
        <v>2689</v>
      </c>
      <c r="L308" t="s">
        <v>2690</v>
      </c>
      <c r="M308" t="s">
        <v>2691</v>
      </c>
      <c r="N308" t="s">
        <v>2692</v>
      </c>
      <c r="O308" t="s">
        <v>2693</v>
      </c>
      <c r="P308" t="s">
        <v>2694</v>
      </c>
      <c r="Q308" t="s">
        <v>2695</v>
      </c>
    </row>
    <row r="309" spans="1:17">
      <c r="A309" t="s">
        <v>2696</v>
      </c>
      <c r="B309" t="s">
        <v>2697</v>
      </c>
      <c r="C309" t="s">
        <v>643</v>
      </c>
      <c r="E309" s="3">
        <v>893</v>
      </c>
      <c r="F309" s="3">
        <v>1052</v>
      </c>
      <c r="G309" s="1">
        <v>0.15</v>
      </c>
      <c r="H309" s="8">
        <v>4.3</v>
      </c>
      <c r="I309" s="9">
        <v>106</v>
      </c>
      <c r="J309" t="s">
        <v>2698</v>
      </c>
      <c r="K309" t="s">
        <v>2699</v>
      </c>
      <c r="L309" t="s">
        <v>2700</v>
      </c>
      <c r="M309" t="s">
        <v>2701</v>
      </c>
      <c r="N309" t="s">
        <v>2702</v>
      </c>
      <c r="O309" t="s">
        <v>2703</v>
      </c>
      <c r="P309" t="s">
        <v>2704</v>
      </c>
      <c r="Q309" t="s">
        <v>2705</v>
      </c>
    </row>
    <row r="310" spans="1:17">
      <c r="A310" t="s">
        <v>2706</v>
      </c>
      <c r="B310" t="s">
        <v>2707</v>
      </c>
      <c r="C310" t="s">
        <v>169</v>
      </c>
      <c r="E310" s="3">
        <v>10990</v>
      </c>
      <c r="F310" s="3">
        <v>19990</v>
      </c>
      <c r="G310" s="1">
        <v>0.45</v>
      </c>
      <c r="H310" s="8">
        <v>3.7</v>
      </c>
      <c r="I310" s="9">
        <v>129</v>
      </c>
      <c r="J310" t="s">
        <v>2708</v>
      </c>
      <c r="K310" t="s">
        <v>2709</v>
      </c>
      <c r="L310" t="s">
        <v>2710</v>
      </c>
      <c r="M310" t="s">
        <v>2711</v>
      </c>
      <c r="N310" t="s">
        <v>2712</v>
      </c>
      <c r="O310" t="s">
        <v>2713</v>
      </c>
      <c r="P310" t="s">
        <v>2714</v>
      </c>
      <c r="Q310" t="s">
        <v>2715</v>
      </c>
    </row>
    <row r="311" spans="1:17">
      <c r="A311" t="s">
        <v>2716</v>
      </c>
      <c r="B311" t="s">
        <v>2717</v>
      </c>
      <c r="C311" t="s">
        <v>18</v>
      </c>
      <c r="E311" s="3">
        <v>379</v>
      </c>
      <c r="F311" s="3">
        <v>1099</v>
      </c>
      <c r="G311" s="1">
        <v>0.66</v>
      </c>
      <c r="H311" s="8">
        <v>4.3</v>
      </c>
      <c r="I311" s="9">
        <v>3049</v>
      </c>
      <c r="J311" t="s">
        <v>2718</v>
      </c>
      <c r="K311" t="s">
        <v>2719</v>
      </c>
      <c r="L311" t="s">
        <v>2720</v>
      </c>
      <c r="M311" t="s">
        <v>2721</v>
      </c>
      <c r="N311" t="s">
        <v>2722</v>
      </c>
      <c r="O311" t="s">
        <v>2723</v>
      </c>
      <c r="P311" t="s">
        <v>2724</v>
      </c>
      <c r="Q311" t="s">
        <v>2725</v>
      </c>
    </row>
    <row r="312" spans="1:17">
      <c r="A312" t="s">
        <v>2726</v>
      </c>
      <c r="B312" t="s">
        <v>2727</v>
      </c>
      <c r="C312" t="s">
        <v>169</v>
      </c>
      <c r="E312" s="3">
        <v>16999</v>
      </c>
      <c r="F312" s="3">
        <v>25999</v>
      </c>
      <c r="G312" s="1">
        <v>0.35</v>
      </c>
      <c r="H312" s="8">
        <v>4.2</v>
      </c>
      <c r="I312" s="9">
        <v>32840</v>
      </c>
      <c r="J312" t="s">
        <v>2728</v>
      </c>
      <c r="K312" t="s">
        <v>171</v>
      </c>
      <c r="L312" t="s">
        <v>172</v>
      </c>
      <c r="M312" t="s">
        <v>173</v>
      </c>
      <c r="N312" t="s">
        <v>174</v>
      </c>
      <c r="O312" t="s">
        <v>175</v>
      </c>
      <c r="P312" t="s">
        <v>2729</v>
      </c>
      <c r="Q312" t="s">
        <v>2730</v>
      </c>
    </row>
    <row r="313" spans="1:17">
      <c r="A313" t="s">
        <v>2731</v>
      </c>
      <c r="B313" t="s">
        <v>2732</v>
      </c>
      <c r="C313" t="s">
        <v>129</v>
      </c>
      <c r="E313" s="3">
        <v>699</v>
      </c>
      <c r="F313" s="3">
        <v>1899</v>
      </c>
      <c r="G313" s="1">
        <v>0.63</v>
      </c>
      <c r="H313" s="8">
        <v>4.4000000000000004</v>
      </c>
      <c r="I313" s="9">
        <v>390</v>
      </c>
      <c r="J313" t="s">
        <v>2733</v>
      </c>
      <c r="K313" t="s">
        <v>2734</v>
      </c>
      <c r="L313" t="s">
        <v>2735</v>
      </c>
      <c r="M313" t="s">
        <v>2736</v>
      </c>
      <c r="N313" t="s">
        <v>2737</v>
      </c>
      <c r="O313" t="s">
        <v>2738</v>
      </c>
      <c r="P313" t="s">
        <v>2739</v>
      </c>
      <c r="Q313" t="s">
        <v>2740</v>
      </c>
    </row>
    <row r="314" spans="1:17">
      <c r="A314" t="s">
        <v>2741</v>
      </c>
      <c r="B314" t="s">
        <v>2742</v>
      </c>
      <c r="C314" t="s">
        <v>2743</v>
      </c>
      <c r="E314" s="3">
        <v>2699</v>
      </c>
      <c r="F314" s="3">
        <v>3500</v>
      </c>
      <c r="G314" s="1">
        <v>0.23</v>
      </c>
      <c r="H314" s="8">
        <v>3.5</v>
      </c>
      <c r="I314" s="9">
        <v>621</v>
      </c>
      <c r="J314" t="s">
        <v>2744</v>
      </c>
      <c r="K314" t="s">
        <v>2745</v>
      </c>
      <c r="L314" t="s">
        <v>2746</v>
      </c>
      <c r="M314" t="s">
        <v>2747</v>
      </c>
      <c r="N314" t="s">
        <v>2748</v>
      </c>
      <c r="O314" t="s">
        <v>2749</v>
      </c>
      <c r="P314" t="s">
        <v>2750</v>
      </c>
      <c r="Q314" t="s">
        <v>2751</v>
      </c>
    </row>
    <row r="315" spans="1:17">
      <c r="A315" t="s">
        <v>2752</v>
      </c>
      <c r="B315" t="s">
        <v>2753</v>
      </c>
      <c r="C315" t="s">
        <v>18</v>
      </c>
      <c r="E315" s="3">
        <v>129</v>
      </c>
      <c r="F315" s="3">
        <v>599</v>
      </c>
      <c r="G315" s="1">
        <v>0.78</v>
      </c>
      <c r="H315" s="8">
        <v>4.0999999999999996</v>
      </c>
      <c r="I315" s="9">
        <v>265</v>
      </c>
      <c r="J315" t="s">
        <v>2754</v>
      </c>
      <c r="K315" t="s">
        <v>2755</v>
      </c>
      <c r="L315" t="s">
        <v>2756</v>
      </c>
      <c r="M315" t="s">
        <v>2757</v>
      </c>
      <c r="N315" t="s">
        <v>2758</v>
      </c>
      <c r="O315" t="s">
        <v>2759</v>
      </c>
      <c r="P315" t="s">
        <v>2760</v>
      </c>
      <c r="Q315" t="s">
        <v>2761</v>
      </c>
    </row>
    <row r="316" spans="1:17">
      <c r="A316" t="s">
        <v>2762</v>
      </c>
      <c r="B316" t="s">
        <v>2763</v>
      </c>
      <c r="C316" t="s">
        <v>18</v>
      </c>
      <c r="E316" s="3">
        <v>389</v>
      </c>
      <c r="F316" s="3">
        <v>999</v>
      </c>
      <c r="G316" s="1">
        <v>0.61</v>
      </c>
      <c r="H316" s="8">
        <v>4.3</v>
      </c>
      <c r="I316" s="9">
        <v>838</v>
      </c>
      <c r="J316" t="s">
        <v>2764</v>
      </c>
      <c r="K316" t="s">
        <v>2765</v>
      </c>
      <c r="L316" t="s">
        <v>2766</v>
      </c>
      <c r="M316" t="s">
        <v>2767</v>
      </c>
      <c r="N316" t="s">
        <v>2768</v>
      </c>
      <c r="O316" t="s">
        <v>2769</v>
      </c>
      <c r="P316" t="s">
        <v>2770</v>
      </c>
      <c r="Q316" t="s">
        <v>2771</v>
      </c>
    </row>
    <row r="317" spans="1:17">
      <c r="A317" t="s">
        <v>2772</v>
      </c>
      <c r="B317" t="s">
        <v>2773</v>
      </c>
      <c r="C317" t="s">
        <v>462</v>
      </c>
      <c r="E317" s="3">
        <v>246</v>
      </c>
      <c r="F317" s="3">
        <v>600</v>
      </c>
      <c r="G317" s="1">
        <v>0.59</v>
      </c>
      <c r="H317" s="8">
        <v>4.2</v>
      </c>
      <c r="I317" s="9">
        <v>143</v>
      </c>
      <c r="J317" t="s">
        <v>2774</v>
      </c>
      <c r="K317" t="s">
        <v>2775</v>
      </c>
      <c r="L317" t="s">
        <v>2776</v>
      </c>
      <c r="M317" t="s">
        <v>2777</v>
      </c>
      <c r="N317" t="s">
        <v>2778</v>
      </c>
      <c r="O317" t="s">
        <v>2779</v>
      </c>
      <c r="P317" t="s">
        <v>2780</v>
      </c>
      <c r="Q317" t="s">
        <v>2781</v>
      </c>
    </row>
    <row r="318" spans="1:17">
      <c r="A318" t="s">
        <v>2782</v>
      </c>
      <c r="B318" t="s">
        <v>2783</v>
      </c>
      <c r="C318" t="s">
        <v>18</v>
      </c>
      <c r="E318" s="3">
        <v>299</v>
      </c>
      <c r="F318" s="3">
        <v>799</v>
      </c>
      <c r="G318" s="1">
        <v>0.63</v>
      </c>
      <c r="H318" s="8">
        <v>4</v>
      </c>
      <c r="I318" s="9">
        <v>151</v>
      </c>
      <c r="J318" t="s">
        <v>2784</v>
      </c>
      <c r="K318" t="s">
        <v>2785</v>
      </c>
      <c r="L318" t="s">
        <v>2786</v>
      </c>
      <c r="M318" t="s">
        <v>2787</v>
      </c>
      <c r="N318" t="s">
        <v>2788</v>
      </c>
      <c r="O318" t="s">
        <v>2789</v>
      </c>
      <c r="P318" t="s">
        <v>2790</v>
      </c>
      <c r="Q318" t="s">
        <v>2791</v>
      </c>
    </row>
    <row r="319" spans="1:17">
      <c r="A319" t="s">
        <v>2792</v>
      </c>
      <c r="B319" t="s">
        <v>2793</v>
      </c>
      <c r="C319" t="s">
        <v>462</v>
      </c>
      <c r="E319" s="3">
        <v>247</v>
      </c>
      <c r="F319" s="3">
        <v>399</v>
      </c>
      <c r="G319" s="1">
        <v>0.38</v>
      </c>
      <c r="H319" s="8">
        <v>3.9</v>
      </c>
      <c r="I319" s="9">
        <v>200</v>
      </c>
      <c r="J319" t="s">
        <v>2794</v>
      </c>
      <c r="K319" t="s">
        <v>2795</v>
      </c>
      <c r="L319" t="s">
        <v>2796</v>
      </c>
      <c r="M319" t="s">
        <v>2797</v>
      </c>
      <c r="N319" t="s">
        <v>2798</v>
      </c>
      <c r="O319" t="s">
        <v>13036</v>
      </c>
      <c r="P319" t="s">
        <v>2799</v>
      </c>
      <c r="Q319" t="s">
        <v>2800</v>
      </c>
    </row>
    <row r="320" spans="1:17">
      <c r="A320" t="s">
        <v>2801</v>
      </c>
      <c r="B320" t="s">
        <v>2802</v>
      </c>
      <c r="C320" t="s">
        <v>462</v>
      </c>
      <c r="E320" s="3">
        <v>1369</v>
      </c>
      <c r="F320" s="3">
        <v>2999</v>
      </c>
      <c r="G320" s="1">
        <v>0.54</v>
      </c>
      <c r="H320" s="8">
        <v>3.3</v>
      </c>
      <c r="I320" s="9">
        <v>227</v>
      </c>
      <c r="J320" t="s">
        <v>2803</v>
      </c>
      <c r="K320" t="s">
        <v>2804</v>
      </c>
      <c r="L320" t="s">
        <v>2805</v>
      </c>
      <c r="M320" t="s">
        <v>2806</v>
      </c>
      <c r="N320" t="s">
        <v>2807</v>
      </c>
      <c r="O320" t="s">
        <v>2808</v>
      </c>
      <c r="P320" t="s">
        <v>2809</v>
      </c>
      <c r="Q320" t="s">
        <v>2810</v>
      </c>
    </row>
    <row r="321" spans="1:17">
      <c r="A321" t="s">
        <v>2811</v>
      </c>
      <c r="B321" t="s">
        <v>2812</v>
      </c>
      <c r="C321" t="s">
        <v>462</v>
      </c>
      <c r="E321" s="3">
        <v>199</v>
      </c>
      <c r="F321" s="3">
        <v>499</v>
      </c>
      <c r="G321" s="1">
        <v>0.6</v>
      </c>
      <c r="H321" s="8">
        <v>3.8</v>
      </c>
      <c r="I321" s="9">
        <v>538</v>
      </c>
      <c r="J321" t="s">
        <v>2813</v>
      </c>
      <c r="K321" t="s">
        <v>2814</v>
      </c>
      <c r="L321" t="s">
        <v>2815</v>
      </c>
      <c r="M321" t="s">
        <v>2816</v>
      </c>
      <c r="N321" t="s">
        <v>2817</v>
      </c>
      <c r="O321" t="s">
        <v>2818</v>
      </c>
      <c r="P321" t="s">
        <v>2819</v>
      </c>
      <c r="Q321" t="s">
        <v>2820</v>
      </c>
    </row>
    <row r="322" spans="1:17">
      <c r="A322" t="s">
        <v>2821</v>
      </c>
      <c r="B322" t="s">
        <v>2822</v>
      </c>
      <c r="C322" t="s">
        <v>129</v>
      </c>
      <c r="E322" s="3">
        <v>299</v>
      </c>
      <c r="F322" s="3">
        <v>599</v>
      </c>
      <c r="G322" s="1">
        <v>0.5</v>
      </c>
      <c r="H322" s="8">
        <v>4</v>
      </c>
      <c r="I322" s="9">
        <v>171</v>
      </c>
      <c r="J322" t="s">
        <v>2823</v>
      </c>
      <c r="K322" t="s">
        <v>2824</v>
      </c>
      <c r="L322" t="s">
        <v>2825</v>
      </c>
      <c r="M322" t="s">
        <v>2826</v>
      </c>
      <c r="N322" t="s">
        <v>2827</v>
      </c>
      <c r="O322" t="s">
        <v>2828</v>
      </c>
      <c r="P322" t="s">
        <v>2829</v>
      </c>
      <c r="Q322" t="s">
        <v>2830</v>
      </c>
    </row>
    <row r="323" spans="1:17">
      <c r="A323" t="s">
        <v>2831</v>
      </c>
      <c r="B323" t="s">
        <v>2832</v>
      </c>
      <c r="C323" t="s">
        <v>169</v>
      </c>
      <c r="E323" s="3">
        <v>14999</v>
      </c>
      <c r="F323" s="3">
        <v>14999</v>
      </c>
      <c r="G323" s="1">
        <v>0</v>
      </c>
      <c r="H323" s="8">
        <v>4.3</v>
      </c>
      <c r="I323" s="9">
        <v>27508</v>
      </c>
      <c r="J323" t="s">
        <v>2833</v>
      </c>
      <c r="K323" t="s">
        <v>2834</v>
      </c>
      <c r="L323" t="s">
        <v>2835</v>
      </c>
      <c r="M323" t="s">
        <v>2836</v>
      </c>
      <c r="N323" t="s">
        <v>2837</v>
      </c>
      <c r="O323" t="s">
        <v>2838</v>
      </c>
      <c r="P323" t="s">
        <v>2839</v>
      </c>
      <c r="Q323" t="s">
        <v>2840</v>
      </c>
    </row>
    <row r="324" spans="1:17">
      <c r="A324" t="s">
        <v>2841</v>
      </c>
      <c r="B324" t="s">
        <v>2842</v>
      </c>
      <c r="C324" t="s">
        <v>18</v>
      </c>
      <c r="E324" s="3">
        <v>299</v>
      </c>
      <c r="F324" s="3">
        <v>699</v>
      </c>
      <c r="G324" s="1">
        <v>0.56999999999999995</v>
      </c>
      <c r="H324" s="8">
        <v>3.9</v>
      </c>
      <c r="I324" s="9">
        <v>1454</v>
      </c>
      <c r="J324" t="s">
        <v>2843</v>
      </c>
      <c r="K324" t="s">
        <v>2844</v>
      </c>
      <c r="L324" t="s">
        <v>2845</v>
      </c>
      <c r="M324" t="s">
        <v>2846</v>
      </c>
      <c r="N324" t="s">
        <v>2847</v>
      </c>
      <c r="O324" t="s">
        <v>2848</v>
      </c>
      <c r="P324" t="s">
        <v>2849</v>
      </c>
      <c r="Q324" t="s">
        <v>2850</v>
      </c>
    </row>
    <row r="325" spans="1:17">
      <c r="A325" t="s">
        <v>2851</v>
      </c>
      <c r="B325" t="s">
        <v>2852</v>
      </c>
      <c r="C325" t="s">
        <v>169</v>
      </c>
      <c r="E325" s="3">
        <v>24990</v>
      </c>
      <c r="F325" s="3">
        <v>51990</v>
      </c>
      <c r="G325" s="1">
        <v>0.52</v>
      </c>
      <c r="H325" s="8">
        <v>4.2</v>
      </c>
      <c r="I325" s="9">
        <v>2951</v>
      </c>
      <c r="J325" t="s">
        <v>2853</v>
      </c>
      <c r="K325" t="s">
        <v>2854</v>
      </c>
      <c r="L325" t="s">
        <v>2855</v>
      </c>
      <c r="M325" t="s">
        <v>2856</v>
      </c>
      <c r="N325" t="s">
        <v>2857</v>
      </c>
      <c r="O325" t="s">
        <v>2858</v>
      </c>
      <c r="P325" t="s">
        <v>2859</v>
      </c>
      <c r="Q325" t="s">
        <v>2860</v>
      </c>
    </row>
    <row r="326" spans="1:17">
      <c r="A326" t="s">
        <v>2861</v>
      </c>
      <c r="B326" t="s">
        <v>2862</v>
      </c>
      <c r="C326" t="s">
        <v>18</v>
      </c>
      <c r="E326" s="3">
        <v>249</v>
      </c>
      <c r="F326" s="3">
        <v>999</v>
      </c>
      <c r="G326" s="1">
        <v>0.75</v>
      </c>
      <c r="H326" s="8">
        <v>5</v>
      </c>
      <c r="I326" s="9">
        <v>0</v>
      </c>
      <c r="J326" t="s">
        <v>2863</v>
      </c>
      <c r="K326" t="s">
        <v>2864</v>
      </c>
      <c r="L326" t="s">
        <v>2865</v>
      </c>
      <c r="M326" t="s">
        <v>2866</v>
      </c>
      <c r="N326" t="s">
        <v>2867</v>
      </c>
      <c r="O326" t="s">
        <v>2868</v>
      </c>
      <c r="P326" t="s">
        <v>2869</v>
      </c>
      <c r="Q326" t="s">
        <v>2870</v>
      </c>
    </row>
    <row r="327" spans="1:17">
      <c r="A327" t="s">
        <v>2871</v>
      </c>
      <c r="B327" t="s">
        <v>2872</v>
      </c>
      <c r="C327" t="s">
        <v>169</v>
      </c>
      <c r="E327" s="3">
        <v>61999</v>
      </c>
      <c r="F327" s="3">
        <v>69999</v>
      </c>
      <c r="G327" s="1">
        <v>0.11</v>
      </c>
      <c r="H327" s="8">
        <v>4.0999999999999996</v>
      </c>
      <c r="I327" s="9">
        <v>6753</v>
      </c>
      <c r="J327" t="s">
        <v>2873</v>
      </c>
      <c r="K327" t="s">
        <v>1911</v>
      </c>
      <c r="L327" t="s">
        <v>1912</v>
      </c>
      <c r="M327" t="s">
        <v>1913</v>
      </c>
      <c r="N327" t="s">
        <v>1914</v>
      </c>
      <c r="O327" t="s">
        <v>1915</v>
      </c>
      <c r="P327" t="s">
        <v>2874</v>
      </c>
      <c r="Q327" t="s">
        <v>2875</v>
      </c>
    </row>
    <row r="328" spans="1:17">
      <c r="A328" t="s">
        <v>2876</v>
      </c>
      <c r="B328" t="s">
        <v>2877</v>
      </c>
      <c r="C328" t="s">
        <v>169</v>
      </c>
      <c r="E328" s="3">
        <v>24499</v>
      </c>
      <c r="F328" s="3">
        <v>50000</v>
      </c>
      <c r="G328" s="1">
        <v>0.51</v>
      </c>
      <c r="H328" s="8">
        <v>3.9</v>
      </c>
      <c r="I328" s="9">
        <v>3518</v>
      </c>
      <c r="J328" t="s">
        <v>2878</v>
      </c>
      <c r="K328" t="s">
        <v>2879</v>
      </c>
      <c r="L328" t="s">
        <v>2880</v>
      </c>
      <c r="M328" t="s">
        <v>2881</v>
      </c>
      <c r="N328" t="s">
        <v>2882</v>
      </c>
      <c r="O328" t="s">
        <v>2883</v>
      </c>
      <c r="P328" t="s">
        <v>2884</v>
      </c>
      <c r="Q328" t="s">
        <v>2885</v>
      </c>
    </row>
    <row r="329" spans="1:17">
      <c r="A329" t="s">
        <v>2886</v>
      </c>
      <c r="B329" t="s">
        <v>2887</v>
      </c>
      <c r="C329" t="s">
        <v>169</v>
      </c>
      <c r="E329" s="3">
        <v>10499</v>
      </c>
      <c r="F329" s="3">
        <v>19499</v>
      </c>
      <c r="G329" s="1">
        <v>0.46</v>
      </c>
      <c r="H329" s="8">
        <v>4.2</v>
      </c>
      <c r="I329" s="9">
        <v>1510</v>
      </c>
      <c r="J329" t="s">
        <v>2888</v>
      </c>
      <c r="K329" t="s">
        <v>2689</v>
      </c>
      <c r="L329" t="s">
        <v>2690</v>
      </c>
      <c r="M329" t="s">
        <v>2691</v>
      </c>
      <c r="N329" t="s">
        <v>2692</v>
      </c>
      <c r="O329" t="s">
        <v>2693</v>
      </c>
      <c r="P329" t="s">
        <v>2889</v>
      </c>
      <c r="Q329" t="s">
        <v>2890</v>
      </c>
    </row>
    <row r="330" spans="1:17">
      <c r="A330" t="s">
        <v>2891</v>
      </c>
      <c r="B330" t="s">
        <v>2892</v>
      </c>
      <c r="C330" t="s">
        <v>18</v>
      </c>
      <c r="E330" s="3">
        <v>349</v>
      </c>
      <c r="F330" s="3">
        <v>999</v>
      </c>
      <c r="G330" s="1">
        <v>0.65</v>
      </c>
      <c r="H330" s="8">
        <v>4.3</v>
      </c>
      <c r="I330" s="9">
        <v>838</v>
      </c>
      <c r="J330" t="s">
        <v>2893</v>
      </c>
      <c r="K330" t="s">
        <v>2765</v>
      </c>
      <c r="L330" t="s">
        <v>2766</v>
      </c>
      <c r="M330" t="s">
        <v>2767</v>
      </c>
      <c r="N330" t="s">
        <v>2768</v>
      </c>
      <c r="O330" t="s">
        <v>2769</v>
      </c>
      <c r="P330" t="s">
        <v>2894</v>
      </c>
      <c r="Q330" t="s">
        <v>2895</v>
      </c>
    </row>
    <row r="331" spans="1:17">
      <c r="A331" t="s">
        <v>2896</v>
      </c>
      <c r="B331" t="s">
        <v>2897</v>
      </c>
      <c r="C331" t="s">
        <v>462</v>
      </c>
      <c r="E331" s="3">
        <v>197</v>
      </c>
      <c r="F331" s="3">
        <v>499</v>
      </c>
      <c r="G331" s="1">
        <v>0.61</v>
      </c>
      <c r="H331" s="8">
        <v>3.8</v>
      </c>
      <c r="I331" s="9">
        <v>136</v>
      </c>
      <c r="J331" t="s">
        <v>2898</v>
      </c>
      <c r="K331" t="s">
        <v>2899</v>
      </c>
      <c r="L331" t="s">
        <v>2900</v>
      </c>
      <c r="M331" t="s">
        <v>2901</v>
      </c>
      <c r="N331" t="s">
        <v>2902</v>
      </c>
      <c r="O331" t="s">
        <v>2903</v>
      </c>
      <c r="P331" t="s">
        <v>2904</v>
      </c>
      <c r="Q331" t="s">
        <v>2905</v>
      </c>
    </row>
    <row r="332" spans="1:17">
      <c r="A332" t="s">
        <v>2906</v>
      </c>
      <c r="B332" t="s">
        <v>2907</v>
      </c>
      <c r="C332" t="s">
        <v>1985</v>
      </c>
      <c r="E332" s="3">
        <v>1299</v>
      </c>
      <c r="F332" s="3">
        <v>2499</v>
      </c>
      <c r="G332" s="1">
        <v>0.48</v>
      </c>
      <c r="H332" s="8">
        <v>4.3</v>
      </c>
      <c r="I332" s="9">
        <v>301</v>
      </c>
      <c r="J332" t="s">
        <v>2908</v>
      </c>
      <c r="K332" t="s">
        <v>2909</v>
      </c>
      <c r="L332" t="s">
        <v>2910</v>
      </c>
      <c r="M332" t="s">
        <v>2911</v>
      </c>
      <c r="N332" t="s">
        <v>2912</v>
      </c>
      <c r="O332" t="s">
        <v>2913</v>
      </c>
      <c r="P332" t="s">
        <v>2914</v>
      </c>
      <c r="Q332" t="s">
        <v>2915</v>
      </c>
    </row>
    <row r="333" spans="1:17">
      <c r="A333" t="s">
        <v>2916</v>
      </c>
      <c r="B333" t="s">
        <v>2917</v>
      </c>
      <c r="C333" t="s">
        <v>18</v>
      </c>
      <c r="E333" s="3">
        <v>1519</v>
      </c>
      <c r="F333" s="3">
        <v>1899</v>
      </c>
      <c r="G333" s="1">
        <v>0.2</v>
      </c>
      <c r="H333" s="8">
        <v>4.4000000000000004</v>
      </c>
      <c r="I333" s="9">
        <v>19763</v>
      </c>
      <c r="J333" t="s">
        <v>2918</v>
      </c>
      <c r="K333" t="s">
        <v>2919</v>
      </c>
      <c r="L333" t="s">
        <v>2920</v>
      </c>
      <c r="M333" t="s">
        <v>2921</v>
      </c>
      <c r="N333" t="s">
        <v>2922</v>
      </c>
      <c r="O333" t="s">
        <v>2923</v>
      </c>
      <c r="P333" t="s">
        <v>2924</v>
      </c>
      <c r="Q333" t="s">
        <v>2925</v>
      </c>
    </row>
    <row r="334" spans="1:17">
      <c r="A334" t="s">
        <v>2926</v>
      </c>
      <c r="B334" t="s">
        <v>2927</v>
      </c>
      <c r="C334" t="s">
        <v>169</v>
      </c>
      <c r="E334" s="3">
        <v>46999</v>
      </c>
      <c r="F334" s="3">
        <v>69999</v>
      </c>
      <c r="G334" s="1">
        <v>0.33</v>
      </c>
      <c r="H334" s="8">
        <v>4.3</v>
      </c>
      <c r="I334" s="9">
        <v>21252</v>
      </c>
      <c r="J334" t="s">
        <v>2928</v>
      </c>
      <c r="K334" t="s">
        <v>2929</v>
      </c>
      <c r="L334" t="s">
        <v>2930</v>
      </c>
      <c r="M334" t="s">
        <v>2931</v>
      </c>
      <c r="N334" t="s">
        <v>2932</v>
      </c>
      <c r="O334" t="s">
        <v>2933</v>
      </c>
      <c r="P334" t="s">
        <v>2934</v>
      </c>
      <c r="Q334" t="s">
        <v>2935</v>
      </c>
    </row>
    <row r="335" spans="1:17">
      <c r="A335" t="s">
        <v>2936</v>
      </c>
      <c r="B335" t="s">
        <v>2937</v>
      </c>
      <c r="C335" t="s">
        <v>18</v>
      </c>
      <c r="E335" s="3">
        <v>299</v>
      </c>
      <c r="F335" s="3">
        <v>799</v>
      </c>
      <c r="G335" s="1">
        <v>0.63</v>
      </c>
      <c r="H335" s="8">
        <v>4.3</v>
      </c>
      <c r="I335" s="9">
        <v>1902</v>
      </c>
      <c r="J335" t="s">
        <v>2938</v>
      </c>
      <c r="K335" t="s">
        <v>2939</v>
      </c>
      <c r="L335" t="s">
        <v>2940</v>
      </c>
      <c r="M335" t="s">
        <v>2941</v>
      </c>
      <c r="N335" t="s">
        <v>2942</v>
      </c>
      <c r="O335" t="s">
        <v>2943</v>
      </c>
      <c r="P335" t="s">
        <v>2944</v>
      </c>
      <c r="Q335" t="s">
        <v>2945</v>
      </c>
    </row>
    <row r="336" spans="1:17">
      <c r="A336" t="s">
        <v>2946</v>
      </c>
      <c r="B336" t="s">
        <v>2947</v>
      </c>
      <c r="C336" t="s">
        <v>2948</v>
      </c>
      <c r="E336" s="3">
        <v>1799</v>
      </c>
      <c r="F336" s="3">
        <v>19999</v>
      </c>
      <c r="G336" s="1">
        <v>0.91</v>
      </c>
      <c r="H336" s="8">
        <v>4.2</v>
      </c>
      <c r="I336" s="9">
        <v>13937</v>
      </c>
      <c r="J336" t="s">
        <v>2949</v>
      </c>
      <c r="K336" t="s">
        <v>2950</v>
      </c>
      <c r="L336" t="s">
        <v>2951</v>
      </c>
      <c r="M336" t="s">
        <v>2952</v>
      </c>
      <c r="N336" t="s">
        <v>2953</v>
      </c>
      <c r="O336" t="s">
        <v>2954</v>
      </c>
      <c r="P336" t="s">
        <v>2955</v>
      </c>
      <c r="Q336" t="s">
        <v>2956</v>
      </c>
    </row>
    <row r="337" spans="1:17">
      <c r="A337" t="s">
        <v>2957</v>
      </c>
      <c r="B337" t="s">
        <v>2958</v>
      </c>
      <c r="C337" t="s">
        <v>2948</v>
      </c>
      <c r="E337" s="3">
        <v>1998</v>
      </c>
      <c r="F337" s="3">
        <v>9999</v>
      </c>
      <c r="G337" s="1">
        <v>0.8</v>
      </c>
      <c r="H337" s="8">
        <v>4.3</v>
      </c>
      <c r="I337" s="9">
        <v>27696</v>
      </c>
      <c r="J337" t="s">
        <v>2959</v>
      </c>
      <c r="K337" t="s">
        <v>2960</v>
      </c>
      <c r="L337" t="s">
        <v>2961</v>
      </c>
      <c r="M337" t="s">
        <v>2962</v>
      </c>
      <c r="N337" t="s">
        <v>2963</v>
      </c>
      <c r="O337" t="s">
        <v>2964</v>
      </c>
      <c r="P337" t="s">
        <v>2965</v>
      </c>
      <c r="Q337" t="s">
        <v>2966</v>
      </c>
    </row>
    <row r="338" spans="1:17">
      <c r="A338" t="s">
        <v>2967</v>
      </c>
      <c r="B338" t="s">
        <v>2968</v>
      </c>
      <c r="C338" t="s">
        <v>2948</v>
      </c>
      <c r="E338" s="3">
        <v>1999</v>
      </c>
      <c r="F338" s="3">
        <v>7990</v>
      </c>
      <c r="G338" s="1">
        <v>0.75</v>
      </c>
      <c r="H338" s="8">
        <v>3.8</v>
      </c>
      <c r="I338" s="9">
        <v>17831</v>
      </c>
      <c r="J338" t="s">
        <v>2969</v>
      </c>
      <c r="K338" t="s">
        <v>2970</v>
      </c>
      <c r="L338" t="s">
        <v>2971</v>
      </c>
      <c r="M338" t="s">
        <v>2972</v>
      </c>
      <c r="N338" t="s">
        <v>2973</v>
      </c>
      <c r="O338" t="s">
        <v>2974</v>
      </c>
      <c r="P338" t="s">
        <v>2975</v>
      </c>
      <c r="Q338" t="s">
        <v>2976</v>
      </c>
    </row>
    <row r="339" spans="1:17">
      <c r="A339" t="s">
        <v>2977</v>
      </c>
      <c r="B339" t="s">
        <v>2978</v>
      </c>
      <c r="C339" t="s">
        <v>2979</v>
      </c>
      <c r="E339" s="3">
        <v>2049</v>
      </c>
      <c r="F339" s="3">
        <v>2199</v>
      </c>
      <c r="G339" s="1">
        <v>7.0000000000000007E-2</v>
      </c>
      <c r="H339" s="8">
        <v>4.3</v>
      </c>
      <c r="I339" s="9">
        <v>178912</v>
      </c>
      <c r="J339" t="s">
        <v>2980</v>
      </c>
      <c r="K339" t="s">
        <v>2981</v>
      </c>
      <c r="L339" t="s">
        <v>2982</v>
      </c>
      <c r="M339" t="s">
        <v>2983</v>
      </c>
      <c r="N339" t="s">
        <v>2984</v>
      </c>
      <c r="O339" t="s">
        <v>2985</v>
      </c>
      <c r="P339" t="s">
        <v>2986</v>
      </c>
      <c r="Q339" t="s">
        <v>2987</v>
      </c>
    </row>
    <row r="340" spans="1:17">
      <c r="A340" t="s">
        <v>2988</v>
      </c>
      <c r="B340" t="s">
        <v>2989</v>
      </c>
      <c r="C340" t="s">
        <v>2990</v>
      </c>
      <c r="E340" s="3">
        <v>6499</v>
      </c>
      <c r="F340" s="3">
        <v>8999</v>
      </c>
      <c r="G340" s="1">
        <v>0.28000000000000003</v>
      </c>
      <c r="H340" s="8">
        <v>4</v>
      </c>
      <c r="I340" s="9">
        <v>7807</v>
      </c>
      <c r="J340" t="s">
        <v>2991</v>
      </c>
      <c r="K340" t="s">
        <v>2992</v>
      </c>
      <c r="L340" t="s">
        <v>2993</v>
      </c>
      <c r="M340" t="s">
        <v>2994</v>
      </c>
      <c r="N340" t="s">
        <v>2995</v>
      </c>
      <c r="O340" t="s">
        <v>2996</v>
      </c>
      <c r="P340" t="s">
        <v>2997</v>
      </c>
      <c r="Q340" t="s">
        <v>2998</v>
      </c>
    </row>
    <row r="341" spans="1:17">
      <c r="A341" t="s">
        <v>2999</v>
      </c>
      <c r="B341" t="s">
        <v>3000</v>
      </c>
      <c r="C341" t="s">
        <v>2990</v>
      </c>
      <c r="E341" s="3">
        <v>28999</v>
      </c>
      <c r="F341" s="3">
        <v>28999</v>
      </c>
      <c r="G341" s="1">
        <v>0</v>
      </c>
      <c r="H341" s="8">
        <v>4.3</v>
      </c>
      <c r="I341" s="9">
        <v>17415</v>
      </c>
      <c r="J341" t="s">
        <v>3001</v>
      </c>
      <c r="K341" t="s">
        <v>3002</v>
      </c>
      <c r="L341" t="s">
        <v>3003</v>
      </c>
      <c r="M341" t="s">
        <v>3004</v>
      </c>
      <c r="N341" t="s">
        <v>3005</v>
      </c>
      <c r="O341" t="s">
        <v>3006</v>
      </c>
      <c r="P341" t="s">
        <v>3007</v>
      </c>
      <c r="Q341" t="s">
        <v>3008</v>
      </c>
    </row>
    <row r="342" spans="1:17">
      <c r="A342" t="s">
        <v>3009</v>
      </c>
      <c r="B342" t="s">
        <v>3010</v>
      </c>
      <c r="C342" t="s">
        <v>2990</v>
      </c>
      <c r="E342" s="3">
        <v>28999</v>
      </c>
      <c r="F342" s="3">
        <v>28999</v>
      </c>
      <c r="G342" s="1">
        <v>0</v>
      </c>
      <c r="H342" s="8">
        <v>4.3</v>
      </c>
      <c r="I342" s="9">
        <v>17415</v>
      </c>
      <c r="J342" t="s">
        <v>3011</v>
      </c>
      <c r="K342" t="s">
        <v>3002</v>
      </c>
      <c r="L342" t="s">
        <v>3003</v>
      </c>
      <c r="M342" t="s">
        <v>3004</v>
      </c>
      <c r="N342" t="s">
        <v>3005</v>
      </c>
      <c r="O342" t="s">
        <v>3006</v>
      </c>
      <c r="P342" t="s">
        <v>3012</v>
      </c>
      <c r="Q342" t="s">
        <v>3013</v>
      </c>
    </row>
    <row r="343" spans="1:17">
      <c r="A343" t="s">
        <v>3014</v>
      </c>
      <c r="B343" t="s">
        <v>3015</v>
      </c>
      <c r="C343" t="s">
        <v>2990</v>
      </c>
      <c r="E343" s="3">
        <v>6499</v>
      </c>
      <c r="F343" s="3">
        <v>8999</v>
      </c>
      <c r="G343" s="1">
        <v>0.28000000000000003</v>
      </c>
      <c r="H343" s="8">
        <v>4</v>
      </c>
      <c r="I343" s="9">
        <v>7807</v>
      </c>
      <c r="J343" t="s">
        <v>2991</v>
      </c>
      <c r="K343" t="s">
        <v>2992</v>
      </c>
      <c r="L343" t="s">
        <v>2993</v>
      </c>
      <c r="M343" t="s">
        <v>2994</v>
      </c>
      <c r="N343" t="s">
        <v>2995</v>
      </c>
      <c r="O343" t="s">
        <v>2996</v>
      </c>
      <c r="P343" t="s">
        <v>3016</v>
      </c>
      <c r="Q343" t="s">
        <v>3017</v>
      </c>
    </row>
    <row r="344" spans="1:17">
      <c r="A344" t="s">
        <v>3018</v>
      </c>
      <c r="B344" t="s">
        <v>3019</v>
      </c>
      <c r="C344" t="s">
        <v>2990</v>
      </c>
      <c r="E344" s="3">
        <v>6499</v>
      </c>
      <c r="F344" s="3">
        <v>8999</v>
      </c>
      <c r="G344" s="1">
        <v>0.28000000000000003</v>
      </c>
      <c r="H344" s="8">
        <v>4</v>
      </c>
      <c r="I344" s="9">
        <v>7807</v>
      </c>
      <c r="J344" t="s">
        <v>2991</v>
      </c>
      <c r="K344" t="s">
        <v>2992</v>
      </c>
      <c r="L344" t="s">
        <v>2993</v>
      </c>
      <c r="M344" t="s">
        <v>2994</v>
      </c>
      <c r="N344" t="s">
        <v>2995</v>
      </c>
      <c r="O344" t="s">
        <v>2996</v>
      </c>
      <c r="P344" t="s">
        <v>3020</v>
      </c>
      <c r="Q344" t="s">
        <v>3021</v>
      </c>
    </row>
    <row r="345" spans="1:17">
      <c r="A345" t="s">
        <v>3022</v>
      </c>
      <c r="B345" t="s">
        <v>3023</v>
      </c>
      <c r="C345" t="s">
        <v>3024</v>
      </c>
      <c r="E345" s="3">
        <v>569</v>
      </c>
      <c r="F345" s="3">
        <v>1000</v>
      </c>
      <c r="G345" s="1">
        <v>0.43</v>
      </c>
      <c r="H345" s="8">
        <v>4.4000000000000004</v>
      </c>
      <c r="I345" s="9">
        <v>67259</v>
      </c>
      <c r="J345" t="s">
        <v>3025</v>
      </c>
      <c r="K345" t="s">
        <v>3026</v>
      </c>
      <c r="L345" t="s">
        <v>3027</v>
      </c>
      <c r="M345" t="s">
        <v>3028</v>
      </c>
      <c r="N345" t="s">
        <v>3029</v>
      </c>
      <c r="O345" t="s">
        <v>3030</v>
      </c>
      <c r="P345" t="s">
        <v>3031</v>
      </c>
      <c r="Q345" t="s">
        <v>3032</v>
      </c>
    </row>
    <row r="346" spans="1:17">
      <c r="A346" t="s">
        <v>3033</v>
      </c>
      <c r="B346" t="s">
        <v>3034</v>
      </c>
      <c r="C346" t="s">
        <v>2948</v>
      </c>
      <c r="E346" s="3">
        <v>1898</v>
      </c>
      <c r="F346" s="3">
        <v>4999</v>
      </c>
      <c r="G346" s="1">
        <v>0.62</v>
      </c>
      <c r="H346" s="8">
        <v>4.0999999999999996</v>
      </c>
      <c r="I346" s="9">
        <v>10689</v>
      </c>
      <c r="J346" t="s">
        <v>3035</v>
      </c>
      <c r="K346" t="s">
        <v>3036</v>
      </c>
      <c r="L346" t="s">
        <v>3037</v>
      </c>
      <c r="M346" t="s">
        <v>3038</v>
      </c>
      <c r="N346" t="s">
        <v>3039</v>
      </c>
      <c r="O346" t="s">
        <v>3040</v>
      </c>
      <c r="P346" t="s">
        <v>3041</v>
      </c>
      <c r="Q346" t="s">
        <v>3042</v>
      </c>
    </row>
    <row r="347" spans="1:17">
      <c r="A347" t="s">
        <v>3043</v>
      </c>
      <c r="B347" t="s">
        <v>3044</v>
      </c>
      <c r="C347" t="s">
        <v>3045</v>
      </c>
      <c r="E347" s="3">
        <v>1299</v>
      </c>
      <c r="F347" s="3">
        <v>1599</v>
      </c>
      <c r="G347" s="1">
        <v>0.19</v>
      </c>
      <c r="H347" s="8">
        <v>4</v>
      </c>
      <c r="I347" s="9">
        <v>128311</v>
      </c>
      <c r="J347" t="s">
        <v>3046</v>
      </c>
      <c r="K347" t="s">
        <v>3047</v>
      </c>
      <c r="L347" t="s">
        <v>3048</v>
      </c>
      <c r="M347" t="s">
        <v>3049</v>
      </c>
      <c r="N347" t="s">
        <v>3050</v>
      </c>
      <c r="O347" t="s">
        <v>3051</v>
      </c>
      <c r="P347" t="s">
        <v>3052</v>
      </c>
      <c r="Q347" t="s">
        <v>3053</v>
      </c>
    </row>
    <row r="348" spans="1:17">
      <c r="A348" t="s">
        <v>3054</v>
      </c>
      <c r="B348" t="s">
        <v>3055</v>
      </c>
      <c r="C348" t="s">
        <v>2948</v>
      </c>
      <c r="E348" s="3">
        <v>1499</v>
      </c>
      <c r="F348" s="3">
        <v>6990</v>
      </c>
      <c r="G348" s="1">
        <v>0.79</v>
      </c>
      <c r="H348" s="8">
        <v>3.9</v>
      </c>
      <c r="I348" s="9">
        <v>21796</v>
      </c>
      <c r="J348" t="s">
        <v>3056</v>
      </c>
      <c r="K348" t="s">
        <v>3057</v>
      </c>
      <c r="L348" t="s">
        <v>3058</v>
      </c>
      <c r="M348" t="s">
        <v>3059</v>
      </c>
      <c r="N348" t="s">
        <v>3060</v>
      </c>
      <c r="O348" t="s">
        <v>3061</v>
      </c>
      <c r="P348" t="s">
        <v>3062</v>
      </c>
      <c r="Q348" t="s">
        <v>3063</v>
      </c>
    </row>
    <row r="349" spans="1:17">
      <c r="A349" t="s">
        <v>3064</v>
      </c>
      <c r="B349" t="s">
        <v>3065</v>
      </c>
      <c r="C349" t="s">
        <v>3066</v>
      </c>
      <c r="E349" s="3">
        <v>599</v>
      </c>
      <c r="F349" s="3">
        <v>999</v>
      </c>
      <c r="G349" s="1">
        <v>0.4</v>
      </c>
      <c r="H349" s="8">
        <v>4.0999999999999996</v>
      </c>
      <c r="I349" s="9">
        <v>192590</v>
      </c>
      <c r="J349" t="s">
        <v>3067</v>
      </c>
      <c r="K349" t="s">
        <v>3068</v>
      </c>
      <c r="L349" t="s">
        <v>3069</v>
      </c>
      <c r="M349" t="s">
        <v>3070</v>
      </c>
      <c r="N349" t="s">
        <v>3071</v>
      </c>
      <c r="O349" t="s">
        <v>3072</v>
      </c>
      <c r="P349" t="s">
        <v>3073</v>
      </c>
      <c r="Q349" t="s">
        <v>3074</v>
      </c>
    </row>
    <row r="350" spans="1:17">
      <c r="A350" t="s">
        <v>3075</v>
      </c>
      <c r="B350" t="s">
        <v>3076</v>
      </c>
      <c r="C350" t="s">
        <v>2990</v>
      </c>
      <c r="E350" s="3">
        <v>9499</v>
      </c>
      <c r="F350" s="3">
        <v>11999</v>
      </c>
      <c r="G350" s="1">
        <v>0.21</v>
      </c>
      <c r="H350" s="8">
        <v>4.2</v>
      </c>
      <c r="I350" s="9">
        <v>284</v>
      </c>
      <c r="J350" t="s">
        <v>3077</v>
      </c>
      <c r="K350" t="s">
        <v>3078</v>
      </c>
      <c r="L350" t="s">
        <v>3079</v>
      </c>
      <c r="M350" t="s">
        <v>3080</v>
      </c>
      <c r="N350" t="s">
        <v>3081</v>
      </c>
      <c r="O350" t="s">
        <v>3082</v>
      </c>
      <c r="P350" t="s">
        <v>3083</v>
      </c>
      <c r="Q350" t="s">
        <v>3084</v>
      </c>
    </row>
    <row r="351" spans="1:17">
      <c r="A351" t="s">
        <v>3085</v>
      </c>
      <c r="B351" t="s">
        <v>3086</v>
      </c>
      <c r="C351" t="s">
        <v>3066</v>
      </c>
      <c r="E351" s="3">
        <v>599</v>
      </c>
      <c r="F351" s="3">
        <v>2499</v>
      </c>
      <c r="G351" s="1">
        <v>0.76</v>
      </c>
      <c r="H351" s="8">
        <v>3.9</v>
      </c>
      <c r="I351" s="9">
        <v>58162</v>
      </c>
      <c r="J351" t="s">
        <v>3087</v>
      </c>
      <c r="K351" t="s">
        <v>3088</v>
      </c>
      <c r="L351" t="s">
        <v>3089</v>
      </c>
      <c r="M351" t="s">
        <v>3090</v>
      </c>
      <c r="N351" t="s">
        <v>3091</v>
      </c>
      <c r="O351" t="s">
        <v>3092</v>
      </c>
      <c r="P351" t="s">
        <v>3093</v>
      </c>
      <c r="Q351" t="s">
        <v>3094</v>
      </c>
    </row>
    <row r="352" spans="1:17">
      <c r="A352" t="s">
        <v>3095</v>
      </c>
      <c r="B352" t="s">
        <v>3096</v>
      </c>
      <c r="C352" t="s">
        <v>2990</v>
      </c>
      <c r="E352" s="3">
        <v>8999</v>
      </c>
      <c r="F352" s="3">
        <v>11999</v>
      </c>
      <c r="G352" s="1">
        <v>0.25</v>
      </c>
      <c r="H352" s="8">
        <v>4</v>
      </c>
      <c r="I352" s="9">
        <v>12796</v>
      </c>
      <c r="J352" t="s">
        <v>3097</v>
      </c>
      <c r="K352" t="s">
        <v>3098</v>
      </c>
      <c r="L352" t="s">
        <v>3099</v>
      </c>
      <c r="M352" t="s">
        <v>3100</v>
      </c>
      <c r="N352" t="s">
        <v>3101</v>
      </c>
      <c r="O352" t="s">
        <v>3102</v>
      </c>
      <c r="P352" t="s">
        <v>3103</v>
      </c>
      <c r="Q352" t="s">
        <v>3104</v>
      </c>
    </row>
    <row r="353" spans="1:17">
      <c r="A353" t="s">
        <v>3105</v>
      </c>
      <c r="B353" t="s">
        <v>3106</v>
      </c>
      <c r="C353" t="s">
        <v>3107</v>
      </c>
      <c r="E353" s="3">
        <v>349</v>
      </c>
      <c r="F353" s="3">
        <v>1299</v>
      </c>
      <c r="G353" s="1">
        <v>0.73</v>
      </c>
      <c r="H353" s="8">
        <v>4</v>
      </c>
      <c r="I353" s="9">
        <v>14282</v>
      </c>
      <c r="J353" t="s">
        <v>3108</v>
      </c>
      <c r="K353" t="s">
        <v>3109</v>
      </c>
      <c r="L353" t="s">
        <v>3110</v>
      </c>
      <c r="M353" t="s">
        <v>3111</v>
      </c>
      <c r="N353" t="s">
        <v>3112</v>
      </c>
      <c r="O353" t="s">
        <v>3113</v>
      </c>
      <c r="P353" t="s">
        <v>3114</v>
      </c>
      <c r="Q353" t="s">
        <v>3115</v>
      </c>
    </row>
    <row r="354" spans="1:17">
      <c r="A354" t="s">
        <v>3116</v>
      </c>
      <c r="B354" t="s">
        <v>3117</v>
      </c>
      <c r="C354" t="s">
        <v>3066</v>
      </c>
      <c r="E354" s="3">
        <v>349</v>
      </c>
      <c r="F354" s="3">
        <v>999</v>
      </c>
      <c r="G354" s="1">
        <v>0.65</v>
      </c>
      <c r="H354" s="8">
        <v>4.0999999999999996</v>
      </c>
      <c r="I354" s="9">
        <v>363713</v>
      </c>
      <c r="J354" t="s">
        <v>3118</v>
      </c>
      <c r="K354" t="s">
        <v>3119</v>
      </c>
      <c r="L354" t="s">
        <v>3120</v>
      </c>
      <c r="M354" t="s">
        <v>3121</v>
      </c>
      <c r="N354" t="s">
        <v>3122</v>
      </c>
      <c r="O354" t="s">
        <v>3123</v>
      </c>
      <c r="P354" t="s">
        <v>3124</v>
      </c>
      <c r="Q354" t="s">
        <v>3125</v>
      </c>
    </row>
    <row r="355" spans="1:17">
      <c r="A355" t="s">
        <v>3126</v>
      </c>
      <c r="B355" t="s">
        <v>3127</v>
      </c>
      <c r="C355" t="s">
        <v>3024</v>
      </c>
      <c r="E355" s="3">
        <v>959</v>
      </c>
      <c r="F355" s="3">
        <v>1800</v>
      </c>
      <c r="G355" s="1">
        <v>0.47</v>
      </c>
      <c r="H355" s="8">
        <v>4.4000000000000004</v>
      </c>
      <c r="I355" s="9">
        <v>67259</v>
      </c>
      <c r="J355" t="s">
        <v>3025</v>
      </c>
      <c r="K355" t="s">
        <v>3026</v>
      </c>
      <c r="L355" t="s">
        <v>3027</v>
      </c>
      <c r="M355" t="s">
        <v>3028</v>
      </c>
      <c r="N355" t="s">
        <v>3029</v>
      </c>
      <c r="O355" t="s">
        <v>3030</v>
      </c>
      <c r="P355" t="s">
        <v>3128</v>
      </c>
      <c r="Q355" t="s">
        <v>3129</v>
      </c>
    </row>
    <row r="356" spans="1:17">
      <c r="A356" t="s">
        <v>3130</v>
      </c>
      <c r="B356" t="s">
        <v>3131</v>
      </c>
      <c r="C356" t="s">
        <v>2990</v>
      </c>
      <c r="E356" s="3">
        <v>9499</v>
      </c>
      <c r="F356" s="3">
        <v>11999</v>
      </c>
      <c r="G356" s="1">
        <v>0.21</v>
      </c>
      <c r="H356" s="8">
        <v>4.2</v>
      </c>
      <c r="I356" s="9">
        <v>284</v>
      </c>
      <c r="J356" t="s">
        <v>3077</v>
      </c>
      <c r="K356" t="s">
        <v>3078</v>
      </c>
      <c r="L356" t="s">
        <v>3079</v>
      </c>
      <c r="M356" t="s">
        <v>3080</v>
      </c>
      <c r="N356" t="s">
        <v>3081</v>
      </c>
      <c r="O356" t="s">
        <v>3082</v>
      </c>
      <c r="P356" t="s">
        <v>3132</v>
      </c>
      <c r="Q356" t="s">
        <v>3133</v>
      </c>
    </row>
    <row r="357" spans="1:17">
      <c r="A357" t="s">
        <v>3134</v>
      </c>
      <c r="B357" t="s">
        <v>3135</v>
      </c>
      <c r="C357" t="s">
        <v>2979</v>
      </c>
      <c r="E357" s="3">
        <v>1499</v>
      </c>
      <c r="F357" s="3">
        <v>2499</v>
      </c>
      <c r="G357" s="1">
        <v>0.4</v>
      </c>
      <c r="H357" s="8">
        <v>4.3</v>
      </c>
      <c r="I357" s="9">
        <v>15970</v>
      </c>
      <c r="J357" t="s">
        <v>3136</v>
      </c>
      <c r="K357" t="s">
        <v>3137</v>
      </c>
      <c r="L357" t="s">
        <v>3138</v>
      </c>
      <c r="M357" t="s">
        <v>3139</v>
      </c>
      <c r="N357" t="s">
        <v>3140</v>
      </c>
      <c r="O357" t="s">
        <v>3141</v>
      </c>
      <c r="P357" t="s">
        <v>3142</v>
      </c>
      <c r="Q357" t="s">
        <v>3143</v>
      </c>
    </row>
    <row r="358" spans="1:17">
      <c r="A358" t="s">
        <v>3144</v>
      </c>
      <c r="B358" t="s">
        <v>3145</v>
      </c>
      <c r="C358" t="s">
        <v>2979</v>
      </c>
      <c r="E358" s="3">
        <v>1149</v>
      </c>
      <c r="F358" s="3">
        <v>2199</v>
      </c>
      <c r="G358" s="1">
        <v>0.48</v>
      </c>
      <c r="H358" s="8">
        <v>4.3</v>
      </c>
      <c r="I358" s="9">
        <v>178912</v>
      </c>
      <c r="J358" t="s">
        <v>3146</v>
      </c>
      <c r="K358" t="s">
        <v>2981</v>
      </c>
      <c r="L358" t="s">
        <v>2982</v>
      </c>
      <c r="M358" t="s">
        <v>2983</v>
      </c>
      <c r="N358" t="s">
        <v>2984</v>
      </c>
      <c r="O358" t="s">
        <v>2985</v>
      </c>
      <c r="P358" t="s">
        <v>3147</v>
      </c>
      <c r="Q358" t="s">
        <v>3148</v>
      </c>
    </row>
    <row r="359" spans="1:17">
      <c r="A359" t="s">
        <v>3149</v>
      </c>
      <c r="B359" t="s">
        <v>3150</v>
      </c>
      <c r="C359" t="s">
        <v>3151</v>
      </c>
      <c r="E359" s="3">
        <v>349</v>
      </c>
      <c r="F359" s="3">
        <v>999</v>
      </c>
      <c r="G359" s="1">
        <v>0.65</v>
      </c>
      <c r="H359" s="8">
        <v>3.9</v>
      </c>
      <c r="I359" s="9">
        <v>46399</v>
      </c>
      <c r="J359" t="s">
        <v>3152</v>
      </c>
      <c r="K359" t="s">
        <v>3153</v>
      </c>
      <c r="L359" t="s">
        <v>3154</v>
      </c>
      <c r="M359" t="s">
        <v>3155</v>
      </c>
      <c r="N359" t="s">
        <v>3156</v>
      </c>
      <c r="O359" t="s">
        <v>3157</v>
      </c>
      <c r="P359" t="s">
        <v>3158</v>
      </c>
      <c r="Q359" t="s">
        <v>3159</v>
      </c>
    </row>
    <row r="360" spans="1:17">
      <c r="A360" t="s">
        <v>3160</v>
      </c>
      <c r="B360" t="s">
        <v>3161</v>
      </c>
      <c r="C360" t="s">
        <v>3162</v>
      </c>
      <c r="E360" s="3">
        <v>1219</v>
      </c>
      <c r="F360" s="3">
        <v>1699</v>
      </c>
      <c r="G360" s="1">
        <v>0.28000000000000003</v>
      </c>
      <c r="H360" s="8">
        <v>4.4000000000000004</v>
      </c>
      <c r="I360" s="9">
        <v>8891</v>
      </c>
      <c r="J360" t="s">
        <v>3163</v>
      </c>
      <c r="K360" t="s">
        <v>3164</v>
      </c>
      <c r="L360" t="s">
        <v>3165</v>
      </c>
      <c r="M360" t="s">
        <v>3166</v>
      </c>
      <c r="N360" t="s">
        <v>3167</v>
      </c>
      <c r="O360" t="s">
        <v>3168</v>
      </c>
      <c r="P360" t="s">
        <v>3169</v>
      </c>
      <c r="Q360" t="s">
        <v>3170</v>
      </c>
    </row>
    <row r="361" spans="1:17">
      <c r="A361" t="s">
        <v>3171</v>
      </c>
      <c r="B361" t="s">
        <v>3172</v>
      </c>
      <c r="C361" t="s">
        <v>2948</v>
      </c>
      <c r="E361" s="3">
        <v>1599</v>
      </c>
      <c r="F361" s="3">
        <v>3999</v>
      </c>
      <c r="G361" s="1">
        <v>0.6</v>
      </c>
      <c r="H361" s="8">
        <v>4</v>
      </c>
      <c r="I361" s="9">
        <v>30254</v>
      </c>
      <c r="J361" t="s">
        <v>3173</v>
      </c>
      <c r="K361" t="s">
        <v>3174</v>
      </c>
      <c r="L361" t="s">
        <v>3175</v>
      </c>
      <c r="M361" t="s">
        <v>3176</v>
      </c>
      <c r="N361" t="s">
        <v>3177</v>
      </c>
      <c r="O361" t="s">
        <v>3178</v>
      </c>
      <c r="P361" t="s">
        <v>3179</v>
      </c>
      <c r="Q361" t="s">
        <v>3180</v>
      </c>
    </row>
    <row r="362" spans="1:17">
      <c r="A362" t="s">
        <v>3181</v>
      </c>
      <c r="B362" t="s">
        <v>3182</v>
      </c>
      <c r="C362" t="s">
        <v>2948</v>
      </c>
      <c r="E362" s="3">
        <v>1499</v>
      </c>
      <c r="F362" s="3">
        <v>7999</v>
      </c>
      <c r="G362" s="1">
        <v>0.81</v>
      </c>
      <c r="H362" s="8">
        <v>4.2</v>
      </c>
      <c r="I362" s="9">
        <v>22636</v>
      </c>
      <c r="J362" t="s">
        <v>3183</v>
      </c>
      <c r="K362" t="s">
        <v>3184</v>
      </c>
      <c r="L362" t="s">
        <v>3185</v>
      </c>
      <c r="M362" t="s">
        <v>3186</v>
      </c>
      <c r="N362" t="s">
        <v>3187</v>
      </c>
      <c r="O362" t="s">
        <v>3188</v>
      </c>
      <c r="P362" t="s">
        <v>3189</v>
      </c>
      <c r="Q362" t="s">
        <v>3190</v>
      </c>
    </row>
    <row r="363" spans="1:17">
      <c r="A363" t="s">
        <v>3191</v>
      </c>
      <c r="B363" t="s">
        <v>3192</v>
      </c>
      <c r="C363" t="s">
        <v>2990</v>
      </c>
      <c r="E363" s="3">
        <v>18499</v>
      </c>
      <c r="F363" s="3">
        <v>25999</v>
      </c>
      <c r="G363" s="1">
        <v>0.28999999999999998</v>
      </c>
      <c r="H363" s="8">
        <v>4.0999999999999996</v>
      </c>
      <c r="I363" s="9">
        <v>22318</v>
      </c>
      <c r="J363" t="s">
        <v>3193</v>
      </c>
      <c r="K363" t="s">
        <v>3194</v>
      </c>
      <c r="L363" t="s">
        <v>3195</v>
      </c>
      <c r="M363" t="s">
        <v>3196</v>
      </c>
      <c r="N363" t="s">
        <v>3197</v>
      </c>
      <c r="O363" t="s">
        <v>3198</v>
      </c>
      <c r="P363" t="s">
        <v>3199</v>
      </c>
      <c r="Q363" t="s">
        <v>3200</v>
      </c>
    </row>
    <row r="364" spans="1:17">
      <c r="A364" t="s">
        <v>3201</v>
      </c>
      <c r="B364" t="s">
        <v>3202</v>
      </c>
      <c r="C364" t="s">
        <v>3024</v>
      </c>
      <c r="E364" s="3">
        <v>369</v>
      </c>
      <c r="F364" s="3">
        <v>700</v>
      </c>
      <c r="G364" s="1">
        <v>0.47</v>
      </c>
      <c r="H364" s="8">
        <v>4.4000000000000004</v>
      </c>
      <c r="I364" s="9">
        <v>67259</v>
      </c>
      <c r="J364" t="s">
        <v>3203</v>
      </c>
      <c r="K364" t="s">
        <v>3026</v>
      </c>
      <c r="L364" t="s">
        <v>3027</v>
      </c>
      <c r="M364" t="s">
        <v>3028</v>
      </c>
      <c r="N364" t="s">
        <v>3029</v>
      </c>
      <c r="O364" t="s">
        <v>3030</v>
      </c>
      <c r="P364" t="s">
        <v>3204</v>
      </c>
      <c r="Q364" t="s">
        <v>3205</v>
      </c>
    </row>
    <row r="365" spans="1:17">
      <c r="A365" t="s">
        <v>3206</v>
      </c>
      <c r="B365" t="s">
        <v>3207</v>
      </c>
      <c r="C365" t="s">
        <v>2990</v>
      </c>
      <c r="E365" s="3">
        <v>12999</v>
      </c>
      <c r="F365" s="3">
        <v>17999</v>
      </c>
      <c r="G365" s="1">
        <v>0.28000000000000003</v>
      </c>
      <c r="H365" s="8">
        <v>4.0999999999999996</v>
      </c>
      <c r="I365" s="9">
        <v>18998</v>
      </c>
      <c r="J365" t="s">
        <v>3208</v>
      </c>
      <c r="K365" t="s">
        <v>3209</v>
      </c>
      <c r="L365" t="s">
        <v>3210</v>
      </c>
      <c r="M365" t="s">
        <v>3211</v>
      </c>
      <c r="N365" t="s">
        <v>3212</v>
      </c>
      <c r="O365" t="s">
        <v>3213</v>
      </c>
      <c r="P365" t="s">
        <v>3214</v>
      </c>
      <c r="Q365" t="s">
        <v>3215</v>
      </c>
    </row>
    <row r="366" spans="1:17">
      <c r="A366" t="s">
        <v>3216</v>
      </c>
      <c r="B366" t="s">
        <v>2947</v>
      </c>
      <c r="C366" t="s">
        <v>2948</v>
      </c>
      <c r="E366" s="3">
        <v>1799</v>
      </c>
      <c r="F366" s="3">
        <v>19999</v>
      </c>
      <c r="G366" s="1">
        <v>0.91</v>
      </c>
      <c r="H366" s="8">
        <v>4.2</v>
      </c>
      <c r="I366" s="9">
        <v>13937</v>
      </c>
      <c r="J366" t="s">
        <v>3217</v>
      </c>
      <c r="K366" t="s">
        <v>2950</v>
      </c>
      <c r="L366" t="s">
        <v>2951</v>
      </c>
      <c r="M366" t="s">
        <v>2952</v>
      </c>
      <c r="N366" t="s">
        <v>2953</v>
      </c>
      <c r="O366" t="s">
        <v>2954</v>
      </c>
      <c r="P366" t="s">
        <v>3218</v>
      </c>
      <c r="Q366" t="s">
        <v>3219</v>
      </c>
    </row>
    <row r="367" spans="1:17">
      <c r="A367" t="s">
        <v>3220</v>
      </c>
      <c r="B367" t="s">
        <v>3221</v>
      </c>
      <c r="C367" t="s">
        <v>2948</v>
      </c>
      <c r="E367" s="3">
        <v>2199</v>
      </c>
      <c r="F367" s="3">
        <v>9999</v>
      </c>
      <c r="G367" s="1">
        <v>0.78</v>
      </c>
      <c r="H367" s="8">
        <v>4.2</v>
      </c>
      <c r="I367" s="9">
        <v>29471</v>
      </c>
      <c r="J367" t="s">
        <v>3222</v>
      </c>
      <c r="K367" t="s">
        <v>3223</v>
      </c>
      <c r="L367" t="s">
        <v>3224</v>
      </c>
      <c r="M367" t="s">
        <v>3225</v>
      </c>
      <c r="N367" t="s">
        <v>3226</v>
      </c>
      <c r="O367" t="s">
        <v>3227</v>
      </c>
      <c r="P367" t="s">
        <v>3228</v>
      </c>
      <c r="Q367" t="s">
        <v>3229</v>
      </c>
    </row>
    <row r="368" spans="1:17">
      <c r="A368" t="s">
        <v>3230</v>
      </c>
      <c r="B368" t="s">
        <v>3231</v>
      </c>
      <c r="C368" t="s">
        <v>2990</v>
      </c>
      <c r="E368" s="3">
        <v>16999</v>
      </c>
      <c r="F368" s="3">
        <v>24999</v>
      </c>
      <c r="G368" s="1">
        <v>0.32</v>
      </c>
      <c r="H368" s="8">
        <v>4.0999999999999996</v>
      </c>
      <c r="I368" s="9">
        <v>22318</v>
      </c>
      <c r="J368" t="s">
        <v>3232</v>
      </c>
      <c r="K368" t="s">
        <v>3194</v>
      </c>
      <c r="L368" t="s">
        <v>3195</v>
      </c>
      <c r="M368" t="s">
        <v>3196</v>
      </c>
      <c r="N368" t="s">
        <v>3197</v>
      </c>
      <c r="O368" t="s">
        <v>3198</v>
      </c>
      <c r="P368" t="s">
        <v>3233</v>
      </c>
      <c r="Q368" t="s">
        <v>3234</v>
      </c>
    </row>
    <row r="369" spans="1:17">
      <c r="A369" t="s">
        <v>3235</v>
      </c>
      <c r="B369" t="s">
        <v>3236</v>
      </c>
      <c r="C369" t="s">
        <v>2990</v>
      </c>
      <c r="E369" s="3">
        <v>16499</v>
      </c>
      <c r="F369" s="3">
        <v>20999</v>
      </c>
      <c r="G369" s="1">
        <v>0.21</v>
      </c>
      <c r="H369" s="8">
        <v>4</v>
      </c>
      <c r="I369" s="9">
        <v>21350</v>
      </c>
      <c r="J369" t="s">
        <v>3237</v>
      </c>
      <c r="K369" t="s">
        <v>3238</v>
      </c>
      <c r="L369" t="s">
        <v>3239</v>
      </c>
      <c r="M369" t="s">
        <v>3240</v>
      </c>
      <c r="N369" t="s">
        <v>3241</v>
      </c>
      <c r="O369" t="s">
        <v>3242</v>
      </c>
      <c r="P369" t="s">
        <v>3243</v>
      </c>
      <c r="Q369" t="s">
        <v>3244</v>
      </c>
    </row>
    <row r="370" spans="1:17">
      <c r="A370" t="s">
        <v>3245</v>
      </c>
      <c r="B370" t="s">
        <v>2947</v>
      </c>
      <c r="C370" t="s">
        <v>2948</v>
      </c>
      <c r="E370" s="3">
        <v>1799</v>
      </c>
      <c r="F370" s="3">
        <v>19999</v>
      </c>
      <c r="G370" s="1">
        <v>0.91</v>
      </c>
      <c r="H370" s="8">
        <v>4.2</v>
      </c>
      <c r="I370" s="9">
        <v>13937</v>
      </c>
      <c r="J370" t="s">
        <v>3217</v>
      </c>
      <c r="K370" t="s">
        <v>2950</v>
      </c>
      <c r="L370" t="s">
        <v>2951</v>
      </c>
      <c r="M370" t="s">
        <v>2952</v>
      </c>
      <c r="N370" t="s">
        <v>2953</v>
      </c>
      <c r="O370" t="s">
        <v>2954</v>
      </c>
      <c r="P370" t="s">
        <v>3246</v>
      </c>
      <c r="Q370" t="s">
        <v>3247</v>
      </c>
    </row>
    <row r="371" spans="1:17">
      <c r="A371" t="s">
        <v>16</v>
      </c>
      <c r="B371" t="s">
        <v>17</v>
      </c>
      <c r="C371" t="s">
        <v>18</v>
      </c>
      <c r="E371" s="3">
        <v>399</v>
      </c>
      <c r="F371" s="3">
        <v>1099</v>
      </c>
      <c r="G371" s="1">
        <v>0.64</v>
      </c>
      <c r="H371" s="8">
        <v>4.2</v>
      </c>
      <c r="I371" s="9">
        <v>24270</v>
      </c>
      <c r="J371" t="s">
        <v>19</v>
      </c>
      <c r="K371" t="s">
        <v>20</v>
      </c>
      <c r="L371" t="s">
        <v>21</v>
      </c>
      <c r="M371" t="s">
        <v>22</v>
      </c>
      <c r="N371" t="s">
        <v>23</v>
      </c>
      <c r="O371" t="s">
        <v>825</v>
      </c>
      <c r="P371" t="s">
        <v>3248</v>
      </c>
      <c r="Q371" t="s">
        <v>3249</v>
      </c>
    </row>
    <row r="372" spans="1:17">
      <c r="A372" t="s">
        <v>3250</v>
      </c>
      <c r="B372" t="s">
        <v>3251</v>
      </c>
      <c r="C372" t="s">
        <v>2990</v>
      </c>
      <c r="E372" s="3">
        <v>8499</v>
      </c>
      <c r="F372" s="3">
        <v>10999</v>
      </c>
      <c r="G372" s="1">
        <v>0.23</v>
      </c>
      <c r="H372" s="8">
        <v>4.0999999999999996</v>
      </c>
      <c r="I372" s="9">
        <v>313836</v>
      </c>
      <c r="J372" t="s">
        <v>3252</v>
      </c>
      <c r="K372" t="s">
        <v>3253</v>
      </c>
      <c r="L372" t="s">
        <v>3254</v>
      </c>
      <c r="M372" t="s">
        <v>3255</v>
      </c>
      <c r="N372" t="s">
        <v>3256</v>
      </c>
      <c r="O372" t="s">
        <v>3257</v>
      </c>
      <c r="P372" t="s">
        <v>3258</v>
      </c>
      <c r="Q372" t="s">
        <v>3259</v>
      </c>
    </row>
    <row r="373" spans="1:17">
      <c r="A373" t="s">
        <v>3260</v>
      </c>
      <c r="B373" t="s">
        <v>3261</v>
      </c>
      <c r="C373" t="s">
        <v>2990</v>
      </c>
      <c r="E373" s="3">
        <v>6499</v>
      </c>
      <c r="F373" s="3">
        <v>8499</v>
      </c>
      <c r="G373" s="1">
        <v>0.24</v>
      </c>
      <c r="H373" s="8">
        <v>4.0999999999999996</v>
      </c>
      <c r="I373" s="9">
        <v>313836</v>
      </c>
      <c r="J373" t="s">
        <v>3262</v>
      </c>
      <c r="K373" t="s">
        <v>3253</v>
      </c>
      <c r="L373" t="s">
        <v>3254</v>
      </c>
      <c r="M373" t="s">
        <v>3255</v>
      </c>
      <c r="N373" t="s">
        <v>3256</v>
      </c>
      <c r="O373" t="s">
        <v>3257</v>
      </c>
      <c r="P373" t="s">
        <v>3263</v>
      </c>
      <c r="Q373" t="s">
        <v>3264</v>
      </c>
    </row>
    <row r="374" spans="1:17">
      <c r="A374" t="s">
        <v>3265</v>
      </c>
      <c r="B374" t="s">
        <v>2947</v>
      </c>
      <c r="C374" t="s">
        <v>2948</v>
      </c>
      <c r="E374" s="3">
        <v>1799</v>
      </c>
      <c r="F374" s="3">
        <v>19999</v>
      </c>
      <c r="G374" s="1">
        <v>0.91</v>
      </c>
      <c r="H374" s="8">
        <v>4.2</v>
      </c>
      <c r="I374" s="9">
        <v>13937</v>
      </c>
      <c r="J374" t="s">
        <v>3266</v>
      </c>
      <c r="K374" t="s">
        <v>2950</v>
      </c>
      <c r="L374" t="s">
        <v>2951</v>
      </c>
      <c r="M374" t="s">
        <v>2952</v>
      </c>
      <c r="N374" t="s">
        <v>2953</v>
      </c>
      <c r="O374" t="s">
        <v>2954</v>
      </c>
      <c r="P374" t="s">
        <v>3267</v>
      </c>
      <c r="Q374" t="s">
        <v>3268</v>
      </c>
    </row>
    <row r="375" spans="1:17">
      <c r="A375" t="s">
        <v>3269</v>
      </c>
      <c r="B375" t="s">
        <v>3270</v>
      </c>
      <c r="C375" t="s">
        <v>2990</v>
      </c>
      <c r="E375" s="3">
        <v>8999</v>
      </c>
      <c r="F375" s="3">
        <v>11999</v>
      </c>
      <c r="G375" s="1">
        <v>0.25</v>
      </c>
      <c r="H375" s="8">
        <v>4</v>
      </c>
      <c r="I375" s="9">
        <v>12796</v>
      </c>
      <c r="J375" t="s">
        <v>3097</v>
      </c>
      <c r="K375" t="s">
        <v>3098</v>
      </c>
      <c r="L375" t="s">
        <v>3099</v>
      </c>
      <c r="M375" t="s">
        <v>3100</v>
      </c>
      <c r="N375" t="s">
        <v>3101</v>
      </c>
      <c r="O375" t="s">
        <v>3102</v>
      </c>
      <c r="P375" t="s">
        <v>3271</v>
      </c>
      <c r="Q375" t="s">
        <v>3272</v>
      </c>
    </row>
    <row r="376" spans="1:17">
      <c r="A376" t="s">
        <v>3273</v>
      </c>
      <c r="B376" t="s">
        <v>3274</v>
      </c>
      <c r="C376" t="s">
        <v>3275</v>
      </c>
      <c r="E376" s="3">
        <v>139</v>
      </c>
      <c r="F376" s="3">
        <v>495</v>
      </c>
      <c r="G376" s="1">
        <v>0.72</v>
      </c>
      <c r="H376" s="8">
        <v>4.3</v>
      </c>
      <c r="I376" s="9">
        <v>14185</v>
      </c>
      <c r="J376" t="s">
        <v>3276</v>
      </c>
      <c r="K376" t="s">
        <v>2037</v>
      </c>
      <c r="L376" t="s">
        <v>2038</v>
      </c>
      <c r="M376" t="s">
        <v>2039</v>
      </c>
      <c r="N376" t="s">
        <v>2040</v>
      </c>
      <c r="O376" t="s">
        <v>3277</v>
      </c>
      <c r="P376" t="s">
        <v>3278</v>
      </c>
      <c r="Q376" t="s">
        <v>3279</v>
      </c>
    </row>
    <row r="377" spans="1:17">
      <c r="A377" t="s">
        <v>3280</v>
      </c>
      <c r="B377" t="s">
        <v>3281</v>
      </c>
      <c r="C377" t="s">
        <v>2948</v>
      </c>
      <c r="E377" s="3">
        <v>3999</v>
      </c>
      <c r="F377" s="3">
        <v>16999</v>
      </c>
      <c r="G377" s="1">
        <v>0.76</v>
      </c>
      <c r="H377" s="8">
        <v>4.3</v>
      </c>
      <c r="I377" s="9">
        <v>17159</v>
      </c>
      <c r="J377" t="s">
        <v>3282</v>
      </c>
      <c r="K377" t="s">
        <v>3283</v>
      </c>
      <c r="L377" t="s">
        <v>3284</v>
      </c>
      <c r="M377" t="s">
        <v>3285</v>
      </c>
      <c r="N377" t="s">
        <v>3286</v>
      </c>
      <c r="O377" t="s">
        <v>3287</v>
      </c>
      <c r="P377" t="s">
        <v>3288</v>
      </c>
      <c r="Q377" t="s">
        <v>3289</v>
      </c>
    </row>
    <row r="378" spans="1:17">
      <c r="A378" t="s">
        <v>3290</v>
      </c>
      <c r="B378" t="s">
        <v>3291</v>
      </c>
      <c r="C378" t="s">
        <v>2948</v>
      </c>
      <c r="E378" s="3">
        <v>2998</v>
      </c>
      <c r="F378" s="3">
        <v>5999</v>
      </c>
      <c r="G378" s="1">
        <v>0.5</v>
      </c>
      <c r="H378" s="8">
        <v>4.0999999999999996</v>
      </c>
      <c r="I378" s="9">
        <v>5179</v>
      </c>
      <c r="J378" t="s">
        <v>3292</v>
      </c>
      <c r="K378" t="s">
        <v>3293</v>
      </c>
      <c r="L378" t="s">
        <v>3294</v>
      </c>
      <c r="M378" t="s">
        <v>3295</v>
      </c>
      <c r="N378" t="s">
        <v>3296</v>
      </c>
      <c r="O378" t="s">
        <v>3297</v>
      </c>
      <c r="P378" t="s">
        <v>3298</v>
      </c>
      <c r="Q378" t="s">
        <v>3299</v>
      </c>
    </row>
    <row r="379" spans="1:17">
      <c r="A379" t="s">
        <v>27</v>
      </c>
      <c r="B379" t="s">
        <v>28</v>
      </c>
      <c r="C379" t="s">
        <v>18</v>
      </c>
      <c r="E379" s="3">
        <v>199</v>
      </c>
      <c r="F379" s="3">
        <v>349</v>
      </c>
      <c r="G379" s="1">
        <v>0.43</v>
      </c>
      <c r="H379" s="8">
        <v>4</v>
      </c>
      <c r="I379" s="9">
        <v>43993</v>
      </c>
      <c r="J379" t="s">
        <v>29</v>
      </c>
      <c r="K379" t="s">
        <v>30</v>
      </c>
      <c r="L379" t="s">
        <v>31</v>
      </c>
      <c r="M379" t="s">
        <v>32</v>
      </c>
      <c r="N379" t="s">
        <v>33</v>
      </c>
      <c r="O379" t="s">
        <v>34</v>
      </c>
      <c r="P379" t="s">
        <v>3300</v>
      </c>
      <c r="Q379" t="s">
        <v>3301</v>
      </c>
    </row>
    <row r="380" spans="1:17">
      <c r="A380" t="s">
        <v>3302</v>
      </c>
      <c r="B380" t="s">
        <v>3303</v>
      </c>
      <c r="C380" t="s">
        <v>2990</v>
      </c>
      <c r="E380" s="3">
        <v>15499</v>
      </c>
      <c r="F380" s="3">
        <v>18999</v>
      </c>
      <c r="G380" s="1">
        <v>0.18</v>
      </c>
      <c r="H380" s="8">
        <v>4.0999999999999996</v>
      </c>
      <c r="I380" s="9">
        <v>19252</v>
      </c>
      <c r="J380" t="s">
        <v>3304</v>
      </c>
      <c r="K380" t="s">
        <v>3305</v>
      </c>
      <c r="L380" t="s">
        <v>3306</v>
      </c>
      <c r="M380" t="s">
        <v>3307</v>
      </c>
      <c r="N380" t="s">
        <v>3308</v>
      </c>
      <c r="O380" t="s">
        <v>3309</v>
      </c>
      <c r="P380" t="s">
        <v>3310</v>
      </c>
      <c r="Q380" t="s">
        <v>3311</v>
      </c>
    </row>
    <row r="381" spans="1:17">
      <c r="A381" t="s">
        <v>37</v>
      </c>
      <c r="B381" t="s">
        <v>38</v>
      </c>
      <c r="C381" t="s">
        <v>18</v>
      </c>
      <c r="E381" s="3">
        <v>199</v>
      </c>
      <c r="F381" s="3">
        <v>999</v>
      </c>
      <c r="G381" s="1">
        <v>0.8</v>
      </c>
      <c r="H381" s="8">
        <v>3.9</v>
      </c>
      <c r="I381" s="9">
        <v>7928</v>
      </c>
      <c r="J381" t="s">
        <v>3312</v>
      </c>
      <c r="K381" t="s">
        <v>40</v>
      </c>
      <c r="L381" t="s">
        <v>41</v>
      </c>
      <c r="M381" t="s">
        <v>42</v>
      </c>
      <c r="N381" t="s">
        <v>43</v>
      </c>
      <c r="O381" t="s">
        <v>3313</v>
      </c>
      <c r="P381" t="s">
        <v>3314</v>
      </c>
      <c r="Q381" t="s">
        <v>3315</v>
      </c>
    </row>
    <row r="382" spans="1:17">
      <c r="A382" t="s">
        <v>3316</v>
      </c>
      <c r="B382" t="s">
        <v>2947</v>
      </c>
      <c r="C382" t="s">
        <v>2948</v>
      </c>
      <c r="E382" s="3">
        <v>1799</v>
      </c>
      <c r="F382" s="3">
        <v>19999</v>
      </c>
      <c r="G382" s="1">
        <v>0.91</v>
      </c>
      <c r="H382" s="8">
        <v>4.2</v>
      </c>
      <c r="I382" s="9">
        <v>13937</v>
      </c>
      <c r="J382" t="s">
        <v>2949</v>
      </c>
      <c r="K382" t="s">
        <v>2950</v>
      </c>
      <c r="L382" t="s">
        <v>2951</v>
      </c>
      <c r="M382" t="s">
        <v>2952</v>
      </c>
      <c r="N382" t="s">
        <v>2953</v>
      </c>
      <c r="O382" t="s">
        <v>2954</v>
      </c>
      <c r="P382" t="s">
        <v>3317</v>
      </c>
      <c r="Q382" t="s">
        <v>3318</v>
      </c>
    </row>
    <row r="383" spans="1:17">
      <c r="A383" t="s">
        <v>3319</v>
      </c>
      <c r="B383" t="s">
        <v>3320</v>
      </c>
      <c r="C383" t="s">
        <v>2990</v>
      </c>
      <c r="E383" s="3">
        <v>8999</v>
      </c>
      <c r="F383" s="3">
        <v>11999</v>
      </c>
      <c r="G383" s="1">
        <v>0.25</v>
      </c>
      <c r="H383" s="8">
        <v>4</v>
      </c>
      <c r="I383" s="9">
        <v>12796</v>
      </c>
      <c r="J383" t="s">
        <v>3097</v>
      </c>
      <c r="K383" t="s">
        <v>3098</v>
      </c>
      <c r="L383" t="s">
        <v>3099</v>
      </c>
      <c r="M383" t="s">
        <v>3100</v>
      </c>
      <c r="N383" t="s">
        <v>3101</v>
      </c>
      <c r="O383" t="s">
        <v>3102</v>
      </c>
      <c r="P383" t="s">
        <v>3321</v>
      </c>
      <c r="Q383" t="s">
        <v>3322</v>
      </c>
    </row>
    <row r="384" spans="1:17">
      <c r="A384" t="s">
        <v>3323</v>
      </c>
      <c r="B384" t="s">
        <v>3324</v>
      </c>
      <c r="C384" t="s">
        <v>3107</v>
      </c>
      <c r="E384" s="3">
        <v>873</v>
      </c>
      <c r="F384" s="3">
        <v>1699</v>
      </c>
      <c r="G384" s="1">
        <v>0.49</v>
      </c>
      <c r="H384" s="8">
        <v>4.4000000000000004</v>
      </c>
      <c r="I384" s="9">
        <v>1680</v>
      </c>
      <c r="J384" t="s">
        <v>3325</v>
      </c>
      <c r="K384" t="s">
        <v>3326</v>
      </c>
      <c r="L384" t="s">
        <v>3327</v>
      </c>
      <c r="M384" t="s">
        <v>3328</v>
      </c>
      <c r="N384" t="s">
        <v>3329</v>
      </c>
      <c r="O384" t="s">
        <v>3330</v>
      </c>
      <c r="P384" t="s">
        <v>3331</v>
      </c>
      <c r="Q384" t="s">
        <v>3332</v>
      </c>
    </row>
    <row r="385" spans="1:17">
      <c r="A385" t="s">
        <v>3333</v>
      </c>
      <c r="B385" t="s">
        <v>3334</v>
      </c>
      <c r="C385" t="s">
        <v>2990</v>
      </c>
      <c r="E385" s="3">
        <v>12999</v>
      </c>
      <c r="F385" s="3">
        <v>15999</v>
      </c>
      <c r="G385" s="1">
        <v>0.19</v>
      </c>
      <c r="H385" s="8">
        <v>4.2</v>
      </c>
      <c r="I385" s="9">
        <v>13246</v>
      </c>
      <c r="J385" t="s">
        <v>3335</v>
      </c>
      <c r="K385" t="s">
        <v>3336</v>
      </c>
      <c r="L385" t="s">
        <v>3337</v>
      </c>
      <c r="M385" t="s">
        <v>3338</v>
      </c>
      <c r="N385" t="s">
        <v>3339</v>
      </c>
      <c r="O385" t="s">
        <v>3340</v>
      </c>
      <c r="P385" t="s">
        <v>3341</v>
      </c>
      <c r="Q385" t="s">
        <v>3342</v>
      </c>
    </row>
    <row r="386" spans="1:17">
      <c r="A386" t="s">
        <v>3343</v>
      </c>
      <c r="B386" t="s">
        <v>3344</v>
      </c>
      <c r="C386" t="s">
        <v>3345</v>
      </c>
      <c r="E386" s="3">
        <v>539</v>
      </c>
      <c r="F386" s="3">
        <v>1599</v>
      </c>
      <c r="G386" s="1">
        <v>0.66</v>
      </c>
      <c r="H386" s="8">
        <v>3.8</v>
      </c>
      <c r="I386" s="9">
        <v>14648</v>
      </c>
      <c r="J386" t="s">
        <v>3346</v>
      </c>
      <c r="K386" t="s">
        <v>3347</v>
      </c>
      <c r="L386" t="s">
        <v>3348</v>
      </c>
      <c r="M386" t="s">
        <v>3349</v>
      </c>
      <c r="N386" t="s">
        <v>3350</v>
      </c>
      <c r="O386" t="s">
        <v>3351</v>
      </c>
      <c r="P386" t="s">
        <v>3352</v>
      </c>
      <c r="Q386" t="s">
        <v>3353</v>
      </c>
    </row>
    <row r="387" spans="1:17">
      <c r="A387" t="s">
        <v>3354</v>
      </c>
      <c r="B387" t="s">
        <v>2958</v>
      </c>
      <c r="C387" t="s">
        <v>2948</v>
      </c>
      <c r="E387" s="3">
        <v>1999</v>
      </c>
      <c r="F387" s="3">
        <v>9999</v>
      </c>
      <c r="G387" s="1">
        <v>0.8</v>
      </c>
      <c r="H387" s="8">
        <v>4.3</v>
      </c>
      <c r="I387" s="9">
        <v>27696</v>
      </c>
      <c r="J387" t="s">
        <v>3355</v>
      </c>
      <c r="K387" t="s">
        <v>2960</v>
      </c>
      <c r="L387" t="s">
        <v>2961</v>
      </c>
      <c r="M387" t="s">
        <v>2962</v>
      </c>
      <c r="N387" t="s">
        <v>2963</v>
      </c>
      <c r="O387" t="s">
        <v>2964</v>
      </c>
      <c r="P387" t="s">
        <v>3356</v>
      </c>
      <c r="Q387" t="s">
        <v>3357</v>
      </c>
    </row>
    <row r="388" spans="1:17">
      <c r="A388" t="s">
        <v>3358</v>
      </c>
      <c r="B388" t="s">
        <v>3359</v>
      </c>
      <c r="C388" t="s">
        <v>2990</v>
      </c>
      <c r="E388" s="3">
        <v>15490</v>
      </c>
      <c r="F388" s="3">
        <v>20990</v>
      </c>
      <c r="G388" s="1">
        <v>0.26</v>
      </c>
      <c r="H388" s="8">
        <v>4.2</v>
      </c>
      <c r="I388" s="9">
        <v>32916</v>
      </c>
      <c r="J388" t="s">
        <v>3360</v>
      </c>
      <c r="K388" t="s">
        <v>3361</v>
      </c>
      <c r="L388" t="s">
        <v>3362</v>
      </c>
      <c r="M388" t="s">
        <v>3363</v>
      </c>
      <c r="N388" t="s">
        <v>3364</v>
      </c>
      <c r="O388" t="s">
        <v>3365</v>
      </c>
      <c r="P388" t="s">
        <v>3366</v>
      </c>
      <c r="Q388" t="s">
        <v>3367</v>
      </c>
    </row>
    <row r="389" spans="1:17">
      <c r="A389" t="s">
        <v>3368</v>
      </c>
      <c r="B389" t="s">
        <v>3369</v>
      </c>
      <c r="C389" t="s">
        <v>2990</v>
      </c>
      <c r="E389" s="3">
        <v>19999</v>
      </c>
      <c r="F389" s="3">
        <v>24999</v>
      </c>
      <c r="G389" s="1">
        <v>0.2</v>
      </c>
      <c r="H389" s="8">
        <v>3.9</v>
      </c>
      <c r="I389" s="9">
        <v>25824</v>
      </c>
      <c r="J389" t="s">
        <v>3370</v>
      </c>
      <c r="K389" t="s">
        <v>3371</v>
      </c>
      <c r="L389" t="s">
        <v>3372</v>
      </c>
      <c r="M389" t="s">
        <v>3373</v>
      </c>
      <c r="N389" t="s">
        <v>3374</v>
      </c>
      <c r="O389" t="s">
        <v>3375</v>
      </c>
      <c r="P389" t="s">
        <v>3376</v>
      </c>
      <c r="Q389" t="s">
        <v>3377</v>
      </c>
    </row>
    <row r="390" spans="1:17">
      <c r="A390" t="s">
        <v>3378</v>
      </c>
      <c r="B390" t="s">
        <v>3379</v>
      </c>
      <c r="C390" t="s">
        <v>3162</v>
      </c>
      <c r="E390" s="3">
        <v>1075</v>
      </c>
      <c r="F390" s="3">
        <v>1699</v>
      </c>
      <c r="G390" s="1">
        <v>0.37</v>
      </c>
      <c r="H390" s="8">
        <v>4.4000000000000004</v>
      </c>
      <c r="I390" s="9">
        <v>7462</v>
      </c>
      <c r="J390" t="s">
        <v>3380</v>
      </c>
      <c r="K390" t="s">
        <v>3381</v>
      </c>
      <c r="L390" t="s">
        <v>3382</v>
      </c>
      <c r="M390" t="s">
        <v>3383</v>
      </c>
      <c r="N390" t="s">
        <v>3384</v>
      </c>
      <c r="O390" t="s">
        <v>3385</v>
      </c>
      <c r="P390" t="s">
        <v>3386</v>
      </c>
      <c r="Q390" t="s">
        <v>3387</v>
      </c>
    </row>
    <row r="391" spans="1:17">
      <c r="A391" t="s">
        <v>3388</v>
      </c>
      <c r="B391" t="s">
        <v>3389</v>
      </c>
      <c r="C391" t="s">
        <v>3066</v>
      </c>
      <c r="E391" s="3">
        <v>399</v>
      </c>
      <c r="F391" s="3">
        <v>699</v>
      </c>
      <c r="G391" s="1">
        <v>0.43</v>
      </c>
      <c r="H391" s="8">
        <v>4</v>
      </c>
      <c r="I391" s="9">
        <v>37817</v>
      </c>
      <c r="J391" t="s">
        <v>3390</v>
      </c>
      <c r="K391" t="s">
        <v>3391</v>
      </c>
      <c r="L391" t="s">
        <v>3392</v>
      </c>
      <c r="M391" t="s">
        <v>3393</v>
      </c>
      <c r="N391" t="s">
        <v>3394</v>
      </c>
      <c r="O391" t="s">
        <v>3395</v>
      </c>
      <c r="P391" t="s">
        <v>3396</v>
      </c>
      <c r="Q391" t="s">
        <v>3397</v>
      </c>
    </row>
    <row r="392" spans="1:17">
      <c r="A392" t="s">
        <v>3398</v>
      </c>
      <c r="B392" t="s">
        <v>3399</v>
      </c>
      <c r="C392" t="s">
        <v>2948</v>
      </c>
      <c r="E392" s="3">
        <v>1999</v>
      </c>
      <c r="F392" s="3">
        <v>3990</v>
      </c>
      <c r="G392" s="1">
        <v>0.5</v>
      </c>
      <c r="H392" s="8">
        <v>4</v>
      </c>
      <c r="I392" s="9">
        <v>30254</v>
      </c>
      <c r="J392" t="s">
        <v>3400</v>
      </c>
      <c r="K392" t="s">
        <v>3174</v>
      </c>
      <c r="L392" t="s">
        <v>3175</v>
      </c>
      <c r="M392" t="s">
        <v>3176</v>
      </c>
      <c r="N392" t="s">
        <v>3177</v>
      </c>
      <c r="O392" t="s">
        <v>3178</v>
      </c>
      <c r="P392" t="s">
        <v>3401</v>
      </c>
      <c r="Q392" t="s">
        <v>3402</v>
      </c>
    </row>
    <row r="393" spans="1:17">
      <c r="A393" t="s">
        <v>3403</v>
      </c>
      <c r="B393" t="s">
        <v>3404</v>
      </c>
      <c r="C393" t="s">
        <v>2948</v>
      </c>
      <c r="E393" s="3">
        <v>1999</v>
      </c>
      <c r="F393" s="3">
        <v>7990</v>
      </c>
      <c r="G393" s="1">
        <v>0.75</v>
      </c>
      <c r="H393" s="8">
        <v>3.8</v>
      </c>
      <c r="I393" s="9">
        <v>17831</v>
      </c>
      <c r="J393" t="s">
        <v>2969</v>
      </c>
      <c r="K393" t="s">
        <v>2970</v>
      </c>
      <c r="L393" t="s">
        <v>2971</v>
      </c>
      <c r="M393" t="s">
        <v>2972</v>
      </c>
      <c r="N393" t="s">
        <v>2973</v>
      </c>
      <c r="O393" t="s">
        <v>2974</v>
      </c>
      <c r="P393" t="s">
        <v>3405</v>
      </c>
      <c r="Q393" t="s">
        <v>3406</v>
      </c>
    </row>
    <row r="394" spans="1:17">
      <c r="A394" t="s">
        <v>47</v>
      </c>
      <c r="B394" t="s">
        <v>48</v>
      </c>
      <c r="C394" t="s">
        <v>18</v>
      </c>
      <c r="E394" s="3">
        <v>329</v>
      </c>
      <c r="F394" s="3">
        <v>699</v>
      </c>
      <c r="G394" s="1">
        <v>0.53</v>
      </c>
      <c r="H394" s="8">
        <v>4.2</v>
      </c>
      <c r="I394" s="9">
        <v>94364</v>
      </c>
      <c r="J394" t="s">
        <v>49</v>
      </c>
      <c r="K394" t="s">
        <v>50</v>
      </c>
      <c r="L394" t="s">
        <v>51</v>
      </c>
      <c r="M394" t="s">
        <v>52</v>
      </c>
      <c r="N394" t="s">
        <v>53</v>
      </c>
      <c r="O394" t="s">
        <v>54</v>
      </c>
      <c r="P394" t="s">
        <v>3407</v>
      </c>
      <c r="Q394" t="s">
        <v>3408</v>
      </c>
    </row>
    <row r="395" spans="1:17">
      <c r="A395" t="s">
        <v>57</v>
      </c>
      <c r="B395" t="s">
        <v>58</v>
      </c>
      <c r="C395" t="s">
        <v>18</v>
      </c>
      <c r="E395" s="3">
        <v>154</v>
      </c>
      <c r="F395" s="3">
        <v>399</v>
      </c>
      <c r="G395" s="1">
        <v>0.61</v>
      </c>
      <c r="H395" s="8">
        <v>4.2</v>
      </c>
      <c r="I395" s="9">
        <v>16905</v>
      </c>
      <c r="J395" t="s">
        <v>59</v>
      </c>
      <c r="K395" t="s">
        <v>60</v>
      </c>
      <c r="L395" t="s">
        <v>61</v>
      </c>
      <c r="M395" t="s">
        <v>62</v>
      </c>
      <c r="N395" t="s">
        <v>63</v>
      </c>
      <c r="O395" t="s">
        <v>13023</v>
      </c>
      <c r="P395" t="s">
        <v>3409</v>
      </c>
      <c r="Q395" t="s">
        <v>3410</v>
      </c>
    </row>
    <row r="396" spans="1:17">
      <c r="A396" t="s">
        <v>3411</v>
      </c>
      <c r="B396" t="s">
        <v>3412</v>
      </c>
      <c r="C396" t="s">
        <v>2990</v>
      </c>
      <c r="E396" s="3">
        <v>28999</v>
      </c>
      <c r="F396" s="3">
        <v>34999</v>
      </c>
      <c r="G396" s="1">
        <v>0.17</v>
      </c>
      <c r="H396" s="8">
        <v>4.4000000000000004</v>
      </c>
      <c r="I396" s="9">
        <v>20311</v>
      </c>
      <c r="J396" t="s">
        <v>3413</v>
      </c>
      <c r="K396" t="s">
        <v>3414</v>
      </c>
      <c r="L396" t="s">
        <v>3415</v>
      </c>
      <c r="M396" t="s">
        <v>3416</v>
      </c>
      <c r="N396" t="s">
        <v>3417</v>
      </c>
      <c r="O396" t="s">
        <v>3418</v>
      </c>
      <c r="P396" t="s">
        <v>3419</v>
      </c>
      <c r="Q396" t="s">
        <v>3420</v>
      </c>
    </row>
    <row r="397" spans="1:17">
      <c r="A397" t="s">
        <v>3421</v>
      </c>
      <c r="B397" t="s">
        <v>3422</v>
      </c>
      <c r="C397" t="s">
        <v>2948</v>
      </c>
      <c r="E397" s="3">
        <v>2299</v>
      </c>
      <c r="F397" s="3">
        <v>7990</v>
      </c>
      <c r="G397" s="1">
        <v>0.71</v>
      </c>
      <c r="H397" s="8">
        <v>4.2</v>
      </c>
      <c r="I397" s="9">
        <v>69622</v>
      </c>
      <c r="J397" t="s">
        <v>3423</v>
      </c>
      <c r="K397" t="s">
        <v>3424</v>
      </c>
      <c r="L397" t="s">
        <v>3425</v>
      </c>
      <c r="M397" t="s">
        <v>3426</v>
      </c>
      <c r="N397" t="s">
        <v>3427</v>
      </c>
      <c r="O397" t="s">
        <v>3428</v>
      </c>
      <c r="P397" t="s">
        <v>3429</v>
      </c>
      <c r="Q397" t="s">
        <v>3430</v>
      </c>
    </row>
    <row r="398" spans="1:17">
      <c r="A398" t="s">
        <v>3431</v>
      </c>
      <c r="B398" t="s">
        <v>3432</v>
      </c>
      <c r="C398" t="s">
        <v>3433</v>
      </c>
      <c r="E398" s="3">
        <v>399</v>
      </c>
      <c r="F398" s="3">
        <v>1999</v>
      </c>
      <c r="G398" s="1">
        <v>0.8</v>
      </c>
      <c r="H398" s="8">
        <v>4</v>
      </c>
      <c r="I398" s="9">
        <v>3382</v>
      </c>
      <c r="J398" t="s">
        <v>3434</v>
      </c>
      <c r="K398" t="s">
        <v>3435</v>
      </c>
      <c r="L398" t="s">
        <v>3436</v>
      </c>
      <c r="M398" t="s">
        <v>3437</v>
      </c>
      <c r="N398" t="s">
        <v>3438</v>
      </c>
      <c r="O398" t="s">
        <v>13037</v>
      </c>
      <c r="P398" t="s">
        <v>3439</v>
      </c>
      <c r="Q398" t="s">
        <v>3440</v>
      </c>
    </row>
    <row r="399" spans="1:17">
      <c r="A399" t="s">
        <v>3441</v>
      </c>
      <c r="B399" t="s">
        <v>3442</v>
      </c>
      <c r="C399" t="s">
        <v>3024</v>
      </c>
      <c r="E399" s="3">
        <v>1149</v>
      </c>
      <c r="F399" s="3">
        <v>3999</v>
      </c>
      <c r="G399" s="1">
        <v>0.71</v>
      </c>
      <c r="H399" s="8">
        <v>4.3</v>
      </c>
      <c r="I399" s="9">
        <v>140036</v>
      </c>
      <c r="J399" t="s">
        <v>3443</v>
      </c>
      <c r="K399" t="s">
        <v>3444</v>
      </c>
      <c r="L399" t="s">
        <v>3445</v>
      </c>
      <c r="M399" t="s">
        <v>3446</v>
      </c>
      <c r="N399" t="s">
        <v>3447</v>
      </c>
      <c r="O399" t="s">
        <v>3448</v>
      </c>
      <c r="P399" t="s">
        <v>3449</v>
      </c>
      <c r="Q399" t="s">
        <v>3450</v>
      </c>
    </row>
    <row r="400" spans="1:17">
      <c r="A400" t="s">
        <v>3451</v>
      </c>
      <c r="B400" t="s">
        <v>3452</v>
      </c>
      <c r="C400" t="s">
        <v>3162</v>
      </c>
      <c r="E400" s="3">
        <v>529</v>
      </c>
      <c r="F400" s="3">
        <v>1499</v>
      </c>
      <c r="G400" s="1">
        <v>0.65</v>
      </c>
      <c r="H400" s="8">
        <v>4.0999999999999996</v>
      </c>
      <c r="I400" s="9">
        <v>8599</v>
      </c>
      <c r="J400" t="s">
        <v>3453</v>
      </c>
      <c r="K400" t="s">
        <v>3454</v>
      </c>
      <c r="L400" t="s">
        <v>3455</v>
      </c>
      <c r="M400" t="s">
        <v>3456</v>
      </c>
      <c r="N400" t="s">
        <v>3457</v>
      </c>
      <c r="O400" t="s">
        <v>3458</v>
      </c>
      <c r="P400" t="s">
        <v>3459</v>
      </c>
      <c r="Q400" t="s">
        <v>3460</v>
      </c>
    </row>
    <row r="401" spans="1:17">
      <c r="A401" t="s">
        <v>3461</v>
      </c>
      <c r="B401" t="s">
        <v>3462</v>
      </c>
      <c r="C401" t="s">
        <v>2990</v>
      </c>
      <c r="E401" s="3">
        <v>13999</v>
      </c>
      <c r="F401" s="3">
        <v>19499</v>
      </c>
      <c r="G401" s="1">
        <v>0.28000000000000003</v>
      </c>
      <c r="H401" s="8">
        <v>4.0999999999999996</v>
      </c>
      <c r="I401" s="9">
        <v>18998</v>
      </c>
      <c r="J401" t="s">
        <v>3463</v>
      </c>
      <c r="K401" t="s">
        <v>3209</v>
      </c>
      <c r="L401" t="s">
        <v>3210</v>
      </c>
      <c r="M401" t="s">
        <v>3211</v>
      </c>
      <c r="N401" t="s">
        <v>3212</v>
      </c>
      <c r="O401" t="s">
        <v>3213</v>
      </c>
      <c r="P401" t="s">
        <v>3464</v>
      </c>
      <c r="Q401" t="s">
        <v>3465</v>
      </c>
    </row>
    <row r="402" spans="1:17">
      <c r="A402" t="s">
        <v>3466</v>
      </c>
      <c r="B402" t="s">
        <v>3467</v>
      </c>
      <c r="C402" t="s">
        <v>3066</v>
      </c>
      <c r="E402" s="3">
        <v>379</v>
      </c>
      <c r="F402" s="3">
        <v>999</v>
      </c>
      <c r="G402" s="1">
        <v>0.62</v>
      </c>
      <c r="H402" s="8">
        <v>4.0999999999999996</v>
      </c>
      <c r="I402" s="9">
        <v>363713</v>
      </c>
      <c r="J402" t="s">
        <v>3468</v>
      </c>
      <c r="K402" t="s">
        <v>3119</v>
      </c>
      <c r="L402" t="s">
        <v>3120</v>
      </c>
      <c r="M402" t="s">
        <v>3121</v>
      </c>
      <c r="N402" t="s">
        <v>3122</v>
      </c>
      <c r="O402" t="s">
        <v>3123</v>
      </c>
      <c r="P402" t="s">
        <v>3469</v>
      </c>
      <c r="Q402" t="s">
        <v>3470</v>
      </c>
    </row>
    <row r="403" spans="1:17">
      <c r="A403" t="s">
        <v>3471</v>
      </c>
      <c r="B403" t="s">
        <v>3472</v>
      </c>
      <c r="C403" t="s">
        <v>2990</v>
      </c>
      <c r="E403" s="3">
        <v>13999</v>
      </c>
      <c r="F403" s="3">
        <v>19999</v>
      </c>
      <c r="G403" s="1">
        <v>0.3</v>
      </c>
      <c r="H403" s="8">
        <v>4.0999999999999996</v>
      </c>
      <c r="I403" s="9">
        <v>19252</v>
      </c>
      <c r="J403" t="s">
        <v>3473</v>
      </c>
      <c r="K403" t="s">
        <v>3305</v>
      </c>
      <c r="L403" t="s">
        <v>3306</v>
      </c>
      <c r="M403" t="s">
        <v>3307</v>
      </c>
      <c r="N403" t="s">
        <v>3308</v>
      </c>
      <c r="O403" t="s">
        <v>3309</v>
      </c>
      <c r="P403" t="s">
        <v>3474</v>
      </c>
      <c r="Q403" t="s">
        <v>3475</v>
      </c>
    </row>
    <row r="404" spans="1:17">
      <c r="A404" t="s">
        <v>3476</v>
      </c>
      <c r="B404" t="s">
        <v>3477</v>
      </c>
      <c r="C404" t="s">
        <v>2948</v>
      </c>
      <c r="E404" s="3">
        <v>3999</v>
      </c>
      <c r="F404" s="3">
        <v>9999</v>
      </c>
      <c r="G404" s="1">
        <v>0.6</v>
      </c>
      <c r="H404" s="8">
        <v>4.4000000000000004</v>
      </c>
      <c r="I404" s="9">
        <v>73</v>
      </c>
      <c r="J404" t="s">
        <v>3478</v>
      </c>
      <c r="K404" t="s">
        <v>3479</v>
      </c>
      <c r="L404" t="s">
        <v>3480</v>
      </c>
      <c r="M404" t="s">
        <v>3481</v>
      </c>
      <c r="N404" t="s">
        <v>3482</v>
      </c>
      <c r="O404" t="s">
        <v>3483</v>
      </c>
      <c r="P404" t="s">
        <v>3484</v>
      </c>
      <c r="Q404" t="s">
        <v>3485</v>
      </c>
    </row>
    <row r="405" spans="1:17">
      <c r="A405" t="s">
        <v>66</v>
      </c>
      <c r="B405" t="s">
        <v>67</v>
      </c>
      <c r="C405" t="s">
        <v>18</v>
      </c>
      <c r="E405" s="3">
        <v>149</v>
      </c>
      <c r="F405" s="3">
        <v>1000</v>
      </c>
      <c r="G405" s="1">
        <v>0.85</v>
      </c>
      <c r="H405" s="8">
        <v>3.9</v>
      </c>
      <c r="I405" s="9">
        <v>24870</v>
      </c>
      <c r="J405" t="s">
        <v>68</v>
      </c>
      <c r="K405" t="s">
        <v>3486</v>
      </c>
      <c r="L405" t="s">
        <v>3487</v>
      </c>
      <c r="M405" t="s">
        <v>3488</v>
      </c>
      <c r="N405" t="s">
        <v>3489</v>
      </c>
      <c r="O405" t="s">
        <v>3490</v>
      </c>
      <c r="P405" t="s">
        <v>3491</v>
      </c>
      <c r="Q405" t="s">
        <v>3492</v>
      </c>
    </row>
    <row r="406" spans="1:17">
      <c r="A406" t="s">
        <v>3493</v>
      </c>
      <c r="B406" t="s">
        <v>3494</v>
      </c>
      <c r="C406" t="s">
        <v>3495</v>
      </c>
      <c r="E406" s="3">
        <v>99</v>
      </c>
      <c r="F406" s="3">
        <v>499</v>
      </c>
      <c r="G406" s="1">
        <v>0.8</v>
      </c>
      <c r="H406" s="8">
        <v>4.3</v>
      </c>
      <c r="I406" s="9">
        <v>42641</v>
      </c>
      <c r="J406" t="s">
        <v>3496</v>
      </c>
      <c r="K406" t="s">
        <v>3497</v>
      </c>
      <c r="L406" t="s">
        <v>3498</v>
      </c>
      <c r="M406" t="s">
        <v>3499</v>
      </c>
      <c r="N406" t="s">
        <v>3500</v>
      </c>
      <c r="O406" t="s">
        <v>13038</v>
      </c>
      <c r="P406" t="s">
        <v>3501</v>
      </c>
      <c r="Q406" t="s">
        <v>3502</v>
      </c>
    </row>
    <row r="407" spans="1:17">
      <c r="A407" t="s">
        <v>3503</v>
      </c>
      <c r="B407" t="s">
        <v>3504</v>
      </c>
      <c r="C407" t="s">
        <v>3066</v>
      </c>
      <c r="E407" s="3">
        <v>4790</v>
      </c>
      <c r="F407" s="3">
        <v>15990</v>
      </c>
      <c r="G407" s="1">
        <v>0.7</v>
      </c>
      <c r="H407" s="8">
        <v>4</v>
      </c>
      <c r="I407" s="9">
        <v>4390</v>
      </c>
      <c r="J407" t="s">
        <v>3505</v>
      </c>
      <c r="K407" t="s">
        <v>3506</v>
      </c>
      <c r="L407" t="s">
        <v>3507</v>
      </c>
      <c r="M407" t="s">
        <v>3508</v>
      </c>
      <c r="N407" t="s">
        <v>3509</v>
      </c>
      <c r="O407" t="s">
        <v>3510</v>
      </c>
      <c r="P407" t="s">
        <v>3511</v>
      </c>
      <c r="Q407" t="s">
        <v>3512</v>
      </c>
    </row>
    <row r="408" spans="1:17">
      <c r="A408" t="s">
        <v>3513</v>
      </c>
      <c r="B408" t="s">
        <v>3514</v>
      </c>
      <c r="C408" t="s">
        <v>2990</v>
      </c>
      <c r="E408" s="3">
        <v>33999</v>
      </c>
      <c r="F408" s="3">
        <v>33999</v>
      </c>
      <c r="G408" s="1">
        <v>0</v>
      </c>
      <c r="H408" s="8">
        <v>4.3</v>
      </c>
      <c r="I408" s="9">
        <v>17415</v>
      </c>
      <c r="J408" t="s">
        <v>3515</v>
      </c>
      <c r="K408" t="s">
        <v>3002</v>
      </c>
      <c r="L408" t="s">
        <v>3003</v>
      </c>
      <c r="M408" t="s">
        <v>3004</v>
      </c>
      <c r="N408" t="s">
        <v>3005</v>
      </c>
      <c r="O408" t="s">
        <v>3006</v>
      </c>
      <c r="P408" t="s">
        <v>3007</v>
      </c>
      <c r="Q408" t="s">
        <v>3516</v>
      </c>
    </row>
    <row r="409" spans="1:17">
      <c r="A409" t="s">
        <v>3517</v>
      </c>
      <c r="B409" t="s">
        <v>3518</v>
      </c>
      <c r="C409" t="s">
        <v>3519</v>
      </c>
      <c r="E409" s="3">
        <v>99</v>
      </c>
      <c r="F409" s="3">
        <v>999</v>
      </c>
      <c r="G409" s="1">
        <v>0.9</v>
      </c>
      <c r="H409" s="8">
        <v>4</v>
      </c>
      <c r="I409" s="9">
        <v>1396</v>
      </c>
      <c r="J409" t="s">
        <v>3520</v>
      </c>
      <c r="K409" t="s">
        <v>3521</v>
      </c>
      <c r="L409" t="s">
        <v>3522</v>
      </c>
      <c r="M409" t="s">
        <v>3523</v>
      </c>
      <c r="N409" t="s">
        <v>3524</v>
      </c>
      <c r="O409" t="s">
        <v>3525</v>
      </c>
      <c r="P409" t="s">
        <v>3526</v>
      </c>
      <c r="Q409" t="s">
        <v>3527</v>
      </c>
    </row>
    <row r="410" spans="1:17">
      <c r="A410" t="s">
        <v>3528</v>
      </c>
      <c r="B410" t="s">
        <v>3529</v>
      </c>
      <c r="C410" t="s">
        <v>3066</v>
      </c>
      <c r="E410" s="3">
        <v>299</v>
      </c>
      <c r="F410" s="3">
        <v>1900</v>
      </c>
      <c r="G410" s="1">
        <v>0.84</v>
      </c>
      <c r="H410" s="8">
        <v>3.6</v>
      </c>
      <c r="I410" s="9">
        <v>18202</v>
      </c>
      <c r="J410" t="s">
        <v>3530</v>
      </c>
      <c r="K410" t="s">
        <v>3531</v>
      </c>
      <c r="L410" t="s">
        <v>3532</v>
      </c>
      <c r="M410" t="s">
        <v>3533</v>
      </c>
      <c r="N410" t="s">
        <v>3534</v>
      </c>
      <c r="O410" t="s">
        <v>3535</v>
      </c>
      <c r="P410" t="s">
        <v>3536</v>
      </c>
      <c r="Q410" t="s">
        <v>3537</v>
      </c>
    </row>
    <row r="411" spans="1:17">
      <c r="A411" t="s">
        <v>3538</v>
      </c>
      <c r="B411" t="s">
        <v>3539</v>
      </c>
      <c r="C411" t="s">
        <v>2990</v>
      </c>
      <c r="E411" s="3">
        <v>10999</v>
      </c>
      <c r="F411" s="3">
        <v>14999</v>
      </c>
      <c r="G411" s="1">
        <v>0.27</v>
      </c>
      <c r="H411" s="8">
        <v>4.0999999999999996</v>
      </c>
      <c r="I411" s="9">
        <v>18998</v>
      </c>
      <c r="J411" t="s">
        <v>3540</v>
      </c>
      <c r="K411" t="s">
        <v>3209</v>
      </c>
      <c r="L411" t="s">
        <v>3210</v>
      </c>
      <c r="M411" t="s">
        <v>3211</v>
      </c>
      <c r="N411" t="s">
        <v>3212</v>
      </c>
      <c r="O411" t="s">
        <v>3213</v>
      </c>
      <c r="P411" t="s">
        <v>3214</v>
      </c>
      <c r="Q411" t="s">
        <v>3541</v>
      </c>
    </row>
    <row r="412" spans="1:17">
      <c r="A412" t="s">
        <v>3542</v>
      </c>
      <c r="B412" t="s">
        <v>3543</v>
      </c>
      <c r="C412" t="s">
        <v>2990</v>
      </c>
      <c r="E412" s="3">
        <v>34999</v>
      </c>
      <c r="F412" s="3">
        <v>38999</v>
      </c>
      <c r="G412" s="1">
        <v>0.1</v>
      </c>
      <c r="H412" s="8">
        <v>4.2</v>
      </c>
      <c r="I412" s="9">
        <v>11029</v>
      </c>
      <c r="J412" t="s">
        <v>3544</v>
      </c>
      <c r="K412" t="s">
        <v>3545</v>
      </c>
      <c r="L412" t="s">
        <v>3546</v>
      </c>
      <c r="M412" t="s">
        <v>3547</v>
      </c>
      <c r="N412" t="s">
        <v>3548</v>
      </c>
      <c r="O412" t="s">
        <v>3549</v>
      </c>
      <c r="P412" t="s">
        <v>3550</v>
      </c>
      <c r="Q412" t="s">
        <v>3551</v>
      </c>
    </row>
    <row r="413" spans="1:17">
      <c r="A413" t="s">
        <v>3552</v>
      </c>
      <c r="B413" t="s">
        <v>3231</v>
      </c>
      <c r="C413" t="s">
        <v>2990</v>
      </c>
      <c r="E413" s="3">
        <v>16999</v>
      </c>
      <c r="F413" s="3">
        <v>24999</v>
      </c>
      <c r="G413" s="1">
        <v>0.32</v>
      </c>
      <c r="H413" s="8">
        <v>4.0999999999999996</v>
      </c>
      <c r="I413" s="9">
        <v>22318</v>
      </c>
      <c r="J413" t="s">
        <v>3232</v>
      </c>
      <c r="K413" t="s">
        <v>3194</v>
      </c>
      <c r="L413" t="s">
        <v>3195</v>
      </c>
      <c r="M413" t="s">
        <v>3196</v>
      </c>
      <c r="N413" t="s">
        <v>3197</v>
      </c>
      <c r="O413" t="s">
        <v>3198</v>
      </c>
      <c r="P413" t="s">
        <v>3233</v>
      </c>
      <c r="Q413" t="s">
        <v>3553</v>
      </c>
    </row>
    <row r="414" spans="1:17">
      <c r="A414" t="s">
        <v>3554</v>
      </c>
      <c r="B414" t="s">
        <v>3555</v>
      </c>
      <c r="C414" t="s">
        <v>3495</v>
      </c>
      <c r="E414" s="3">
        <v>199</v>
      </c>
      <c r="F414" s="3">
        <v>499</v>
      </c>
      <c r="G414" s="1">
        <v>0.6</v>
      </c>
      <c r="H414" s="8">
        <v>4.0999999999999996</v>
      </c>
      <c r="I414" s="9">
        <v>1786</v>
      </c>
      <c r="J414" t="s">
        <v>3556</v>
      </c>
      <c r="K414" t="s">
        <v>3557</v>
      </c>
      <c r="L414" t="s">
        <v>3558</v>
      </c>
      <c r="M414" t="s">
        <v>3559</v>
      </c>
      <c r="N414" t="s">
        <v>3560</v>
      </c>
      <c r="O414" t="s">
        <v>3561</v>
      </c>
      <c r="P414" t="s">
        <v>3562</v>
      </c>
      <c r="Q414" t="s">
        <v>3563</v>
      </c>
    </row>
    <row r="415" spans="1:17">
      <c r="A415" t="s">
        <v>3564</v>
      </c>
      <c r="B415" t="s">
        <v>3565</v>
      </c>
      <c r="C415" t="s">
        <v>2979</v>
      </c>
      <c r="E415" s="3">
        <v>999</v>
      </c>
      <c r="F415" s="3">
        <v>1599</v>
      </c>
      <c r="G415" s="1">
        <v>0.38</v>
      </c>
      <c r="H415" s="8">
        <v>4</v>
      </c>
      <c r="I415" s="9">
        <v>7222</v>
      </c>
      <c r="J415" t="s">
        <v>3566</v>
      </c>
      <c r="K415" t="s">
        <v>3567</v>
      </c>
      <c r="L415" t="s">
        <v>3568</v>
      </c>
      <c r="M415" t="s">
        <v>3569</v>
      </c>
      <c r="N415" t="s">
        <v>3570</v>
      </c>
      <c r="O415" t="s">
        <v>3571</v>
      </c>
      <c r="P415" t="s">
        <v>3572</v>
      </c>
      <c r="Q415" t="s">
        <v>3573</v>
      </c>
    </row>
    <row r="416" spans="1:17">
      <c r="A416" t="s">
        <v>3574</v>
      </c>
      <c r="B416" t="s">
        <v>3575</v>
      </c>
      <c r="C416" t="s">
        <v>3045</v>
      </c>
      <c r="E416" s="3">
        <v>1299</v>
      </c>
      <c r="F416" s="3">
        <v>1599</v>
      </c>
      <c r="G416" s="1">
        <v>0.19</v>
      </c>
      <c r="H416" s="8">
        <v>4</v>
      </c>
      <c r="I416" s="9">
        <v>128311</v>
      </c>
      <c r="J416" t="s">
        <v>3046</v>
      </c>
      <c r="K416" t="s">
        <v>3047</v>
      </c>
      <c r="L416" t="s">
        <v>3048</v>
      </c>
      <c r="M416" t="s">
        <v>3049</v>
      </c>
      <c r="N416" t="s">
        <v>3050</v>
      </c>
      <c r="O416" t="s">
        <v>3051</v>
      </c>
      <c r="P416" t="s">
        <v>3576</v>
      </c>
      <c r="Q416" t="s">
        <v>3577</v>
      </c>
    </row>
    <row r="417" spans="1:17">
      <c r="A417" t="s">
        <v>3578</v>
      </c>
      <c r="B417" t="s">
        <v>3579</v>
      </c>
      <c r="C417" t="s">
        <v>3066</v>
      </c>
      <c r="E417" s="3">
        <v>599</v>
      </c>
      <c r="F417" s="3">
        <v>1800</v>
      </c>
      <c r="G417" s="1">
        <v>0.67</v>
      </c>
      <c r="H417" s="8">
        <v>3.5</v>
      </c>
      <c r="I417" s="9">
        <v>83996</v>
      </c>
      <c r="J417" t="s">
        <v>3580</v>
      </c>
      <c r="K417" t="s">
        <v>3581</v>
      </c>
      <c r="L417" t="s">
        <v>3582</v>
      </c>
      <c r="M417" t="s">
        <v>3583</v>
      </c>
      <c r="N417" t="s">
        <v>3584</v>
      </c>
      <c r="O417" t="s">
        <v>3585</v>
      </c>
      <c r="P417" t="s">
        <v>3586</v>
      </c>
      <c r="Q417" t="s">
        <v>3587</v>
      </c>
    </row>
    <row r="418" spans="1:17">
      <c r="A418" t="s">
        <v>3588</v>
      </c>
      <c r="B418" t="s">
        <v>3589</v>
      </c>
      <c r="C418" t="s">
        <v>3024</v>
      </c>
      <c r="E418" s="3">
        <v>599</v>
      </c>
      <c r="F418" s="3">
        <v>1899</v>
      </c>
      <c r="G418" s="1">
        <v>0.68</v>
      </c>
      <c r="H418" s="8">
        <v>4.3</v>
      </c>
      <c r="I418" s="9">
        <v>140036</v>
      </c>
      <c r="J418" t="s">
        <v>3443</v>
      </c>
      <c r="K418" t="s">
        <v>3444</v>
      </c>
      <c r="L418" t="s">
        <v>3445</v>
      </c>
      <c r="M418" t="s">
        <v>3446</v>
      </c>
      <c r="N418" t="s">
        <v>3447</v>
      </c>
      <c r="O418" t="s">
        <v>3448</v>
      </c>
      <c r="P418" t="s">
        <v>3590</v>
      </c>
      <c r="Q418" t="s">
        <v>3591</v>
      </c>
    </row>
    <row r="419" spans="1:17">
      <c r="A419" t="s">
        <v>3592</v>
      </c>
      <c r="B419" t="s">
        <v>3593</v>
      </c>
      <c r="C419" t="s">
        <v>2979</v>
      </c>
      <c r="E419" s="3">
        <v>1799</v>
      </c>
      <c r="F419" s="3">
        <v>2499</v>
      </c>
      <c r="G419" s="1">
        <v>0.28000000000000003</v>
      </c>
      <c r="H419" s="8">
        <v>4.0999999999999996</v>
      </c>
      <c r="I419" s="9">
        <v>18678</v>
      </c>
      <c r="J419" t="s">
        <v>3594</v>
      </c>
      <c r="K419" t="s">
        <v>3595</v>
      </c>
      <c r="L419" t="s">
        <v>3596</v>
      </c>
      <c r="M419" t="s">
        <v>3597</v>
      </c>
      <c r="N419" t="s">
        <v>3598</v>
      </c>
      <c r="O419" t="s">
        <v>13039</v>
      </c>
      <c r="P419" t="s">
        <v>3599</v>
      </c>
      <c r="Q419" t="s">
        <v>3600</v>
      </c>
    </row>
    <row r="420" spans="1:17">
      <c r="A420" t="s">
        <v>76</v>
      </c>
      <c r="B420" t="s">
        <v>77</v>
      </c>
      <c r="C420" t="s">
        <v>18</v>
      </c>
      <c r="E420" s="3">
        <v>176.63</v>
      </c>
      <c r="F420" s="3">
        <v>499</v>
      </c>
      <c r="G420" s="1">
        <v>0.65</v>
      </c>
      <c r="H420" s="8">
        <v>4.0999999999999996</v>
      </c>
      <c r="I420" s="9">
        <v>15189</v>
      </c>
      <c r="J420" t="s">
        <v>78</v>
      </c>
      <c r="K420" t="s">
        <v>79</v>
      </c>
      <c r="L420" t="s">
        <v>80</v>
      </c>
      <c r="M420" t="s">
        <v>81</v>
      </c>
      <c r="N420" t="s">
        <v>82</v>
      </c>
      <c r="O420" t="s">
        <v>83</v>
      </c>
      <c r="P420" t="s">
        <v>3601</v>
      </c>
      <c r="Q420" t="s">
        <v>3602</v>
      </c>
    </row>
    <row r="421" spans="1:17">
      <c r="A421" t="s">
        <v>3603</v>
      </c>
      <c r="B421" t="s">
        <v>3604</v>
      </c>
      <c r="C421" t="s">
        <v>2990</v>
      </c>
      <c r="E421" s="3">
        <v>10999</v>
      </c>
      <c r="F421" s="3">
        <v>14999</v>
      </c>
      <c r="G421" s="1">
        <v>0.27</v>
      </c>
      <c r="H421" s="8">
        <v>4.0999999999999996</v>
      </c>
      <c r="I421" s="9">
        <v>18998</v>
      </c>
      <c r="J421" t="s">
        <v>3540</v>
      </c>
      <c r="K421" t="s">
        <v>3209</v>
      </c>
      <c r="L421" t="s">
        <v>3210</v>
      </c>
      <c r="M421" t="s">
        <v>3211</v>
      </c>
      <c r="N421" t="s">
        <v>3212</v>
      </c>
      <c r="O421" t="s">
        <v>3213</v>
      </c>
      <c r="P421" t="s">
        <v>3605</v>
      </c>
      <c r="Q421" t="s">
        <v>3606</v>
      </c>
    </row>
    <row r="422" spans="1:17">
      <c r="A422" t="s">
        <v>3607</v>
      </c>
      <c r="B422" t="s">
        <v>3608</v>
      </c>
      <c r="C422" t="s">
        <v>2948</v>
      </c>
      <c r="E422" s="3">
        <v>2999</v>
      </c>
      <c r="F422" s="3">
        <v>7990</v>
      </c>
      <c r="G422" s="1">
        <v>0.62</v>
      </c>
      <c r="H422" s="8">
        <v>4.0999999999999996</v>
      </c>
      <c r="I422" s="9">
        <v>48449</v>
      </c>
      <c r="J422" t="s">
        <v>3423</v>
      </c>
      <c r="K422" t="s">
        <v>3609</v>
      </c>
      <c r="L422" t="s">
        <v>3610</v>
      </c>
      <c r="M422" t="s">
        <v>3611</v>
      </c>
      <c r="N422" t="s">
        <v>3612</v>
      </c>
      <c r="O422" t="s">
        <v>3613</v>
      </c>
      <c r="P422" t="s">
        <v>3614</v>
      </c>
      <c r="Q422" t="s">
        <v>3615</v>
      </c>
    </row>
    <row r="423" spans="1:17">
      <c r="A423" t="s">
        <v>3616</v>
      </c>
      <c r="B423" t="s">
        <v>3617</v>
      </c>
      <c r="C423" t="s">
        <v>2948</v>
      </c>
      <c r="E423" s="3">
        <v>1999</v>
      </c>
      <c r="F423" s="3">
        <v>7990</v>
      </c>
      <c r="G423" s="1">
        <v>0.75</v>
      </c>
      <c r="H423" s="8">
        <v>3.8</v>
      </c>
      <c r="I423" s="9">
        <v>17831</v>
      </c>
      <c r="J423" t="s">
        <v>2969</v>
      </c>
      <c r="K423" t="s">
        <v>2970</v>
      </c>
      <c r="L423" t="s">
        <v>2971</v>
      </c>
      <c r="M423" t="s">
        <v>2972</v>
      </c>
      <c r="N423" t="s">
        <v>2973</v>
      </c>
      <c r="O423" t="s">
        <v>2974</v>
      </c>
      <c r="P423" t="s">
        <v>3618</v>
      </c>
      <c r="Q423" t="s">
        <v>3619</v>
      </c>
    </row>
    <row r="424" spans="1:17">
      <c r="A424" t="s">
        <v>86</v>
      </c>
      <c r="B424" t="s">
        <v>87</v>
      </c>
      <c r="C424" t="s">
        <v>18</v>
      </c>
      <c r="E424" s="3">
        <v>229</v>
      </c>
      <c r="F424" s="3">
        <v>299</v>
      </c>
      <c r="G424" s="1">
        <v>0.23</v>
      </c>
      <c r="H424" s="8">
        <v>4.3</v>
      </c>
      <c r="I424" s="9">
        <v>30411</v>
      </c>
      <c r="J424" t="s">
        <v>88</v>
      </c>
      <c r="K424" t="s">
        <v>89</v>
      </c>
      <c r="L424" t="s">
        <v>90</v>
      </c>
      <c r="M424" t="s">
        <v>91</v>
      </c>
      <c r="N424" t="s">
        <v>92</v>
      </c>
      <c r="O424" t="s">
        <v>93</v>
      </c>
      <c r="P424" t="s">
        <v>3620</v>
      </c>
      <c r="Q424" t="s">
        <v>3621</v>
      </c>
    </row>
    <row r="425" spans="1:17">
      <c r="A425" t="s">
        <v>107</v>
      </c>
      <c r="B425" t="s">
        <v>108</v>
      </c>
      <c r="C425" t="s">
        <v>18</v>
      </c>
      <c r="E425" s="3">
        <v>199</v>
      </c>
      <c r="F425" s="3">
        <v>299</v>
      </c>
      <c r="G425" s="1">
        <v>0.33</v>
      </c>
      <c r="H425" s="8">
        <v>4</v>
      </c>
      <c r="I425" s="9">
        <v>43994</v>
      </c>
      <c r="J425" t="s">
        <v>109</v>
      </c>
      <c r="K425" t="s">
        <v>30</v>
      </c>
      <c r="L425" t="s">
        <v>31</v>
      </c>
      <c r="M425" t="s">
        <v>32</v>
      </c>
      <c r="N425" t="s">
        <v>33</v>
      </c>
      <c r="O425" t="s">
        <v>34</v>
      </c>
      <c r="P425" t="s">
        <v>3622</v>
      </c>
      <c r="Q425" t="s">
        <v>3623</v>
      </c>
    </row>
    <row r="426" spans="1:17">
      <c r="A426" t="s">
        <v>3624</v>
      </c>
      <c r="B426" t="s">
        <v>3625</v>
      </c>
      <c r="C426" t="s">
        <v>3162</v>
      </c>
      <c r="E426" s="3">
        <v>649</v>
      </c>
      <c r="F426" s="3">
        <v>999</v>
      </c>
      <c r="G426" s="1">
        <v>0.35</v>
      </c>
      <c r="H426" s="8">
        <v>4.2</v>
      </c>
      <c r="I426" s="9">
        <v>1315</v>
      </c>
      <c r="J426" t="s">
        <v>3626</v>
      </c>
      <c r="K426" t="s">
        <v>3627</v>
      </c>
      <c r="L426" t="s">
        <v>3628</v>
      </c>
      <c r="M426" t="s">
        <v>3629</v>
      </c>
      <c r="N426" t="s">
        <v>3630</v>
      </c>
      <c r="O426" t="s">
        <v>3631</v>
      </c>
      <c r="P426" t="s">
        <v>3632</v>
      </c>
      <c r="Q426" t="s">
        <v>3633</v>
      </c>
    </row>
    <row r="427" spans="1:17">
      <c r="A427" t="s">
        <v>3634</v>
      </c>
      <c r="B427" t="s">
        <v>3462</v>
      </c>
      <c r="C427" t="s">
        <v>2990</v>
      </c>
      <c r="E427" s="3">
        <v>13999</v>
      </c>
      <c r="F427" s="3">
        <v>19499</v>
      </c>
      <c r="G427" s="1">
        <v>0.28000000000000003</v>
      </c>
      <c r="H427" s="8">
        <v>4.0999999999999996</v>
      </c>
      <c r="I427" s="9">
        <v>18998</v>
      </c>
      <c r="J427" t="s">
        <v>3463</v>
      </c>
      <c r="K427" t="s">
        <v>3209</v>
      </c>
      <c r="L427" t="s">
        <v>3210</v>
      </c>
      <c r="M427" t="s">
        <v>3211</v>
      </c>
      <c r="N427" t="s">
        <v>3212</v>
      </c>
      <c r="O427" t="s">
        <v>3213</v>
      </c>
      <c r="P427" t="s">
        <v>3464</v>
      </c>
      <c r="Q427" t="s">
        <v>3635</v>
      </c>
    </row>
    <row r="428" spans="1:17">
      <c r="A428" t="s">
        <v>3636</v>
      </c>
      <c r="B428" t="s">
        <v>3637</v>
      </c>
      <c r="C428" t="s">
        <v>3638</v>
      </c>
      <c r="E428" s="3">
        <v>119</v>
      </c>
      <c r="F428" s="3">
        <v>299</v>
      </c>
      <c r="G428" s="1">
        <v>0.6</v>
      </c>
      <c r="H428" s="8">
        <v>4.0999999999999996</v>
      </c>
      <c r="I428" s="9">
        <v>5999</v>
      </c>
      <c r="J428" t="s">
        <v>3639</v>
      </c>
      <c r="K428" t="s">
        <v>3640</v>
      </c>
      <c r="L428" t="s">
        <v>3641</v>
      </c>
      <c r="M428" t="s">
        <v>3642</v>
      </c>
      <c r="N428" t="s">
        <v>3643</v>
      </c>
      <c r="O428" t="s">
        <v>3644</v>
      </c>
      <c r="P428" t="s">
        <v>3645</v>
      </c>
      <c r="Q428" t="s">
        <v>3646</v>
      </c>
    </row>
    <row r="429" spans="1:17">
      <c r="A429" t="s">
        <v>3647</v>
      </c>
      <c r="B429" t="s">
        <v>3648</v>
      </c>
      <c r="C429" t="s">
        <v>2990</v>
      </c>
      <c r="E429" s="3">
        <v>12999</v>
      </c>
      <c r="F429" s="3">
        <v>17999</v>
      </c>
      <c r="G429" s="1">
        <v>0.28000000000000003</v>
      </c>
      <c r="H429" s="8">
        <v>4.0999999999999996</v>
      </c>
      <c r="I429" s="9">
        <v>50772</v>
      </c>
      <c r="J429" t="s">
        <v>3649</v>
      </c>
      <c r="K429" t="s">
        <v>3650</v>
      </c>
      <c r="L429" t="s">
        <v>3651</v>
      </c>
      <c r="M429" t="s">
        <v>3652</v>
      </c>
      <c r="N429" t="s">
        <v>3653</v>
      </c>
      <c r="O429" t="s">
        <v>3654</v>
      </c>
      <c r="P429" t="s">
        <v>3655</v>
      </c>
      <c r="Q429" t="s">
        <v>3656</v>
      </c>
    </row>
    <row r="430" spans="1:17">
      <c r="A430" t="s">
        <v>112</v>
      </c>
      <c r="B430" t="s">
        <v>113</v>
      </c>
      <c r="C430" t="s">
        <v>18</v>
      </c>
      <c r="E430" s="3">
        <v>154</v>
      </c>
      <c r="F430" s="3">
        <v>339</v>
      </c>
      <c r="G430" s="1">
        <v>0.55000000000000004</v>
      </c>
      <c r="H430" s="8">
        <v>4.3</v>
      </c>
      <c r="I430" s="9">
        <v>13391</v>
      </c>
      <c r="J430" t="s">
        <v>1043</v>
      </c>
      <c r="K430" t="s">
        <v>115</v>
      </c>
      <c r="L430" t="s">
        <v>116</v>
      </c>
      <c r="M430" t="s">
        <v>117</v>
      </c>
      <c r="N430" t="s">
        <v>118</v>
      </c>
      <c r="O430" t="s">
        <v>119</v>
      </c>
      <c r="P430" t="s">
        <v>120</v>
      </c>
      <c r="Q430" t="s">
        <v>3657</v>
      </c>
    </row>
    <row r="431" spans="1:17">
      <c r="A431" t="s">
        <v>3658</v>
      </c>
      <c r="B431" t="s">
        <v>3659</v>
      </c>
      <c r="C431" t="s">
        <v>2990</v>
      </c>
      <c r="E431" s="3">
        <v>20999</v>
      </c>
      <c r="F431" s="3">
        <v>26999</v>
      </c>
      <c r="G431" s="1">
        <v>0.22</v>
      </c>
      <c r="H431" s="8">
        <v>3.9</v>
      </c>
      <c r="I431" s="9">
        <v>25824</v>
      </c>
      <c r="J431" t="s">
        <v>3660</v>
      </c>
      <c r="K431" t="s">
        <v>3371</v>
      </c>
      <c r="L431" t="s">
        <v>3372</v>
      </c>
      <c r="M431" t="s">
        <v>3373</v>
      </c>
      <c r="N431" t="s">
        <v>3374</v>
      </c>
      <c r="O431" t="s">
        <v>3375</v>
      </c>
      <c r="P431" t="s">
        <v>3661</v>
      </c>
      <c r="Q431" t="s">
        <v>3662</v>
      </c>
    </row>
    <row r="432" spans="1:17">
      <c r="A432" t="s">
        <v>3663</v>
      </c>
      <c r="B432" t="s">
        <v>3664</v>
      </c>
      <c r="C432" t="s">
        <v>3162</v>
      </c>
      <c r="E432" s="3">
        <v>249</v>
      </c>
      <c r="F432" s="3">
        <v>649</v>
      </c>
      <c r="G432" s="1">
        <v>0.62</v>
      </c>
      <c r="H432" s="8">
        <v>4</v>
      </c>
      <c r="I432" s="9">
        <v>14404</v>
      </c>
      <c r="J432" t="s">
        <v>3665</v>
      </c>
      <c r="K432" t="s">
        <v>3666</v>
      </c>
      <c r="L432" t="s">
        <v>3667</v>
      </c>
      <c r="M432" t="s">
        <v>3668</v>
      </c>
      <c r="N432" t="s">
        <v>3669</v>
      </c>
      <c r="O432" t="s">
        <v>3670</v>
      </c>
      <c r="P432" t="s">
        <v>3671</v>
      </c>
      <c r="Q432" t="s">
        <v>3672</v>
      </c>
    </row>
    <row r="433" spans="1:17">
      <c r="A433" t="s">
        <v>3673</v>
      </c>
      <c r="B433" t="s">
        <v>3674</v>
      </c>
      <c r="C433" t="s">
        <v>3162</v>
      </c>
      <c r="E433" s="3">
        <v>99</v>
      </c>
      <c r="F433" s="3">
        <v>171</v>
      </c>
      <c r="G433" s="1">
        <v>0.42</v>
      </c>
      <c r="H433" s="8">
        <v>4.5</v>
      </c>
      <c r="I433" s="9">
        <v>11339</v>
      </c>
      <c r="J433" t="s">
        <v>3675</v>
      </c>
      <c r="K433" t="s">
        <v>3676</v>
      </c>
      <c r="L433" t="s">
        <v>3677</v>
      </c>
      <c r="M433" t="s">
        <v>3678</v>
      </c>
      <c r="N433" t="s">
        <v>3679</v>
      </c>
      <c r="O433" t="s">
        <v>3680</v>
      </c>
      <c r="P433" t="s">
        <v>3681</v>
      </c>
      <c r="Q433" t="s">
        <v>3682</v>
      </c>
    </row>
    <row r="434" spans="1:17">
      <c r="A434" t="s">
        <v>3683</v>
      </c>
      <c r="B434" t="s">
        <v>3684</v>
      </c>
      <c r="C434" t="s">
        <v>3151</v>
      </c>
      <c r="E434" s="3">
        <v>489</v>
      </c>
      <c r="F434" s="3">
        <v>1999</v>
      </c>
      <c r="G434" s="1">
        <v>0.76</v>
      </c>
      <c r="H434" s="8">
        <v>4</v>
      </c>
      <c r="I434" s="9">
        <v>3626</v>
      </c>
      <c r="J434" t="s">
        <v>3685</v>
      </c>
      <c r="K434" t="s">
        <v>3686</v>
      </c>
      <c r="L434" t="s">
        <v>3687</v>
      </c>
      <c r="M434" t="s">
        <v>3688</v>
      </c>
      <c r="N434" t="s">
        <v>3689</v>
      </c>
      <c r="O434" t="s">
        <v>3690</v>
      </c>
      <c r="P434" t="s">
        <v>3691</v>
      </c>
      <c r="Q434" t="s">
        <v>3692</v>
      </c>
    </row>
    <row r="435" spans="1:17">
      <c r="A435" t="s">
        <v>3693</v>
      </c>
      <c r="B435" t="s">
        <v>3694</v>
      </c>
      <c r="C435" t="s">
        <v>3024</v>
      </c>
      <c r="E435" s="3">
        <v>369</v>
      </c>
      <c r="F435" s="3">
        <v>1600</v>
      </c>
      <c r="G435" s="1">
        <v>0.77</v>
      </c>
      <c r="H435" s="8">
        <v>4</v>
      </c>
      <c r="I435" s="9">
        <v>32625</v>
      </c>
      <c r="J435" t="s">
        <v>3695</v>
      </c>
      <c r="K435" t="s">
        <v>3696</v>
      </c>
      <c r="L435" t="s">
        <v>3697</v>
      </c>
      <c r="M435" t="s">
        <v>3698</v>
      </c>
      <c r="N435" t="s">
        <v>3699</v>
      </c>
      <c r="O435" t="s">
        <v>3700</v>
      </c>
      <c r="P435" t="s">
        <v>3701</v>
      </c>
      <c r="Q435" t="s">
        <v>3702</v>
      </c>
    </row>
    <row r="436" spans="1:17">
      <c r="A436" t="s">
        <v>3703</v>
      </c>
      <c r="B436" t="s">
        <v>3704</v>
      </c>
      <c r="C436" t="s">
        <v>2990</v>
      </c>
      <c r="E436" s="3">
        <v>15499</v>
      </c>
      <c r="F436" s="3">
        <v>20999</v>
      </c>
      <c r="G436" s="1">
        <v>0.26</v>
      </c>
      <c r="H436" s="8">
        <v>4.0999999999999996</v>
      </c>
      <c r="I436" s="9">
        <v>19252</v>
      </c>
      <c r="J436" t="s">
        <v>3705</v>
      </c>
      <c r="K436" t="s">
        <v>3305</v>
      </c>
      <c r="L436" t="s">
        <v>3306</v>
      </c>
      <c r="M436" t="s">
        <v>3307</v>
      </c>
      <c r="N436" t="s">
        <v>3308</v>
      </c>
      <c r="O436" t="s">
        <v>3309</v>
      </c>
      <c r="P436" t="s">
        <v>3474</v>
      </c>
      <c r="Q436" t="s">
        <v>3706</v>
      </c>
    </row>
    <row r="437" spans="1:17">
      <c r="A437" t="s">
        <v>3707</v>
      </c>
      <c r="B437" t="s">
        <v>3708</v>
      </c>
      <c r="C437" t="s">
        <v>2990</v>
      </c>
      <c r="E437" s="3">
        <v>15499</v>
      </c>
      <c r="F437" s="3">
        <v>18999</v>
      </c>
      <c r="G437" s="1">
        <v>0.18</v>
      </c>
      <c r="H437" s="8">
        <v>4.0999999999999996</v>
      </c>
      <c r="I437" s="9">
        <v>19252</v>
      </c>
      <c r="J437" t="s">
        <v>3304</v>
      </c>
      <c r="K437" t="s">
        <v>3305</v>
      </c>
      <c r="L437" t="s">
        <v>3306</v>
      </c>
      <c r="M437" t="s">
        <v>3307</v>
      </c>
      <c r="N437" t="s">
        <v>3308</v>
      </c>
      <c r="O437" t="s">
        <v>3309</v>
      </c>
      <c r="P437" t="s">
        <v>3709</v>
      </c>
      <c r="Q437" t="s">
        <v>3710</v>
      </c>
    </row>
    <row r="438" spans="1:17">
      <c r="A438" t="s">
        <v>3711</v>
      </c>
      <c r="B438" t="s">
        <v>3712</v>
      </c>
      <c r="C438" t="s">
        <v>2990</v>
      </c>
      <c r="E438" s="3">
        <v>22999</v>
      </c>
      <c r="F438" s="3">
        <v>28999</v>
      </c>
      <c r="G438" s="1">
        <v>0.21</v>
      </c>
      <c r="H438" s="8">
        <v>3.9</v>
      </c>
      <c r="I438" s="9">
        <v>25824</v>
      </c>
      <c r="J438" t="s">
        <v>3713</v>
      </c>
      <c r="K438" t="s">
        <v>3371</v>
      </c>
      <c r="L438" t="s">
        <v>3372</v>
      </c>
      <c r="M438" t="s">
        <v>3373</v>
      </c>
      <c r="N438" t="s">
        <v>3374</v>
      </c>
      <c r="O438" t="s">
        <v>3375</v>
      </c>
      <c r="P438" t="s">
        <v>3376</v>
      </c>
      <c r="Q438" t="s">
        <v>3714</v>
      </c>
    </row>
    <row r="439" spans="1:17">
      <c r="A439" t="s">
        <v>3715</v>
      </c>
      <c r="B439" t="s">
        <v>3716</v>
      </c>
      <c r="C439" t="s">
        <v>3066</v>
      </c>
      <c r="E439" s="3">
        <v>599</v>
      </c>
      <c r="F439" s="3">
        <v>1490</v>
      </c>
      <c r="G439" s="1">
        <v>0.6</v>
      </c>
      <c r="H439" s="8">
        <v>4.0999999999999996</v>
      </c>
      <c r="I439" s="9">
        <v>161679</v>
      </c>
      <c r="J439" t="s">
        <v>3717</v>
      </c>
      <c r="K439" t="s">
        <v>3718</v>
      </c>
      <c r="L439" t="s">
        <v>3719</v>
      </c>
      <c r="M439" t="s">
        <v>3720</v>
      </c>
      <c r="N439" t="s">
        <v>3721</v>
      </c>
      <c r="O439" t="s">
        <v>3722</v>
      </c>
      <c r="P439" t="s">
        <v>3723</v>
      </c>
      <c r="Q439" t="s">
        <v>3724</v>
      </c>
    </row>
    <row r="440" spans="1:17">
      <c r="A440" t="s">
        <v>3725</v>
      </c>
      <c r="B440" t="s">
        <v>3726</v>
      </c>
      <c r="C440" t="s">
        <v>3495</v>
      </c>
      <c r="E440" s="3">
        <v>134</v>
      </c>
      <c r="F440" s="3">
        <v>699</v>
      </c>
      <c r="G440" s="1">
        <v>0.81</v>
      </c>
      <c r="H440" s="8">
        <v>4.0999999999999996</v>
      </c>
      <c r="I440" s="9">
        <v>16685</v>
      </c>
      <c r="J440" t="s">
        <v>3727</v>
      </c>
      <c r="K440" t="s">
        <v>3728</v>
      </c>
      <c r="L440" t="s">
        <v>3729</v>
      </c>
      <c r="M440" t="s">
        <v>3730</v>
      </c>
      <c r="N440" t="s">
        <v>3731</v>
      </c>
      <c r="O440" t="s">
        <v>3732</v>
      </c>
      <c r="P440" t="s">
        <v>3733</v>
      </c>
      <c r="Q440" t="s">
        <v>3734</v>
      </c>
    </row>
    <row r="441" spans="1:17">
      <c r="A441" t="s">
        <v>3735</v>
      </c>
      <c r="B441" t="s">
        <v>3736</v>
      </c>
      <c r="C441" t="s">
        <v>2990</v>
      </c>
      <c r="E441" s="3">
        <v>7499</v>
      </c>
      <c r="F441" s="3">
        <v>7999</v>
      </c>
      <c r="G441" s="1">
        <v>0.06</v>
      </c>
      <c r="H441" s="8">
        <v>4</v>
      </c>
      <c r="I441" s="9">
        <v>30907</v>
      </c>
      <c r="J441" t="s">
        <v>3737</v>
      </c>
      <c r="K441" t="s">
        <v>3738</v>
      </c>
      <c r="L441" t="s">
        <v>3739</v>
      </c>
      <c r="M441" t="s">
        <v>3740</v>
      </c>
      <c r="N441" t="s">
        <v>3741</v>
      </c>
      <c r="O441" t="s">
        <v>3742</v>
      </c>
      <c r="P441" t="s">
        <v>3743</v>
      </c>
      <c r="Q441" t="s">
        <v>3744</v>
      </c>
    </row>
    <row r="442" spans="1:17">
      <c r="A442" t="s">
        <v>3745</v>
      </c>
      <c r="B442" t="s">
        <v>3746</v>
      </c>
      <c r="C442" t="s">
        <v>2979</v>
      </c>
      <c r="E442" s="3">
        <v>1149</v>
      </c>
      <c r="F442" s="3">
        <v>2199</v>
      </c>
      <c r="G442" s="1">
        <v>0.48</v>
      </c>
      <c r="H442" s="8">
        <v>4.3</v>
      </c>
      <c r="I442" s="9">
        <v>178912</v>
      </c>
      <c r="J442" t="s">
        <v>3747</v>
      </c>
      <c r="K442" t="s">
        <v>2981</v>
      </c>
      <c r="L442" t="s">
        <v>2982</v>
      </c>
      <c r="M442" t="s">
        <v>2983</v>
      </c>
      <c r="N442" t="s">
        <v>2984</v>
      </c>
      <c r="O442" t="s">
        <v>2985</v>
      </c>
      <c r="P442" t="s">
        <v>3748</v>
      </c>
      <c r="Q442" t="s">
        <v>3749</v>
      </c>
    </row>
    <row r="443" spans="1:17">
      <c r="A443" t="s">
        <v>3750</v>
      </c>
      <c r="B443" t="s">
        <v>3751</v>
      </c>
      <c r="C443" t="s">
        <v>3045</v>
      </c>
      <c r="E443" s="3">
        <v>1324</v>
      </c>
      <c r="F443" s="3">
        <v>1699</v>
      </c>
      <c r="G443" s="1">
        <v>0.22</v>
      </c>
      <c r="H443" s="8">
        <v>4</v>
      </c>
      <c r="I443" s="9">
        <v>128311</v>
      </c>
      <c r="J443" t="s">
        <v>3752</v>
      </c>
      <c r="K443" t="s">
        <v>3047</v>
      </c>
      <c r="L443" t="s">
        <v>3048</v>
      </c>
      <c r="M443" t="s">
        <v>3049</v>
      </c>
      <c r="N443" t="s">
        <v>3050</v>
      </c>
      <c r="O443" t="s">
        <v>3051</v>
      </c>
      <c r="P443" t="s">
        <v>3753</v>
      </c>
      <c r="Q443" t="s">
        <v>3754</v>
      </c>
    </row>
    <row r="444" spans="1:17">
      <c r="A444" t="s">
        <v>3755</v>
      </c>
      <c r="B444" t="s">
        <v>3756</v>
      </c>
      <c r="C444" t="s">
        <v>2990</v>
      </c>
      <c r="E444" s="3">
        <v>13999</v>
      </c>
      <c r="F444" s="3">
        <v>19999</v>
      </c>
      <c r="G444" s="1">
        <v>0.3</v>
      </c>
      <c r="H444" s="8">
        <v>4.0999999999999996</v>
      </c>
      <c r="I444" s="9">
        <v>19252</v>
      </c>
      <c r="J444" t="s">
        <v>3705</v>
      </c>
      <c r="K444" t="s">
        <v>3305</v>
      </c>
      <c r="L444" t="s">
        <v>3306</v>
      </c>
      <c r="M444" t="s">
        <v>3307</v>
      </c>
      <c r="N444" t="s">
        <v>3308</v>
      </c>
      <c r="O444" t="s">
        <v>3309</v>
      </c>
      <c r="P444" t="s">
        <v>3757</v>
      </c>
      <c r="Q444" t="s">
        <v>3758</v>
      </c>
    </row>
    <row r="445" spans="1:17">
      <c r="A445" t="s">
        <v>122</v>
      </c>
      <c r="B445" t="s">
        <v>123</v>
      </c>
      <c r="C445" t="s">
        <v>18</v>
      </c>
      <c r="E445" s="3">
        <v>299</v>
      </c>
      <c r="F445" s="3">
        <v>799</v>
      </c>
      <c r="G445" s="1">
        <v>0.63</v>
      </c>
      <c r="H445" s="8">
        <v>4.2</v>
      </c>
      <c r="I445" s="9">
        <v>94364</v>
      </c>
      <c r="J445" t="s">
        <v>124</v>
      </c>
      <c r="K445" t="s">
        <v>50</v>
      </c>
      <c r="L445" t="s">
        <v>51</v>
      </c>
      <c r="M445" t="s">
        <v>52</v>
      </c>
      <c r="N445" t="s">
        <v>53</v>
      </c>
      <c r="O445" t="s">
        <v>54</v>
      </c>
      <c r="P445" t="s">
        <v>3759</v>
      </c>
      <c r="Q445" t="s">
        <v>3760</v>
      </c>
    </row>
    <row r="446" spans="1:17">
      <c r="A446" t="s">
        <v>3761</v>
      </c>
      <c r="B446" t="s">
        <v>3762</v>
      </c>
      <c r="C446" t="s">
        <v>2979</v>
      </c>
      <c r="E446" s="3">
        <v>999</v>
      </c>
      <c r="F446" s="3">
        <v>1599</v>
      </c>
      <c r="G446" s="1">
        <v>0.38</v>
      </c>
      <c r="H446" s="8">
        <v>4</v>
      </c>
      <c r="I446" s="9">
        <v>7222</v>
      </c>
      <c r="J446" t="s">
        <v>3763</v>
      </c>
      <c r="K446" t="s">
        <v>3567</v>
      </c>
      <c r="L446" t="s">
        <v>3568</v>
      </c>
      <c r="M446" t="s">
        <v>3569</v>
      </c>
      <c r="N446" t="s">
        <v>3570</v>
      </c>
      <c r="O446" t="s">
        <v>3571</v>
      </c>
      <c r="P446" t="s">
        <v>3764</v>
      </c>
      <c r="Q446" t="s">
        <v>3765</v>
      </c>
    </row>
    <row r="447" spans="1:17">
      <c r="A447" t="s">
        <v>3766</v>
      </c>
      <c r="B447" t="s">
        <v>3767</v>
      </c>
      <c r="C447" t="s">
        <v>2990</v>
      </c>
      <c r="E447" s="3">
        <v>12999</v>
      </c>
      <c r="F447" s="3">
        <v>17999</v>
      </c>
      <c r="G447" s="1">
        <v>0.28000000000000003</v>
      </c>
      <c r="H447" s="8">
        <v>4.0999999999999996</v>
      </c>
      <c r="I447" s="9">
        <v>18998</v>
      </c>
      <c r="J447" t="s">
        <v>3208</v>
      </c>
      <c r="K447" t="s">
        <v>3209</v>
      </c>
      <c r="L447" t="s">
        <v>3210</v>
      </c>
      <c r="M447" t="s">
        <v>3211</v>
      </c>
      <c r="N447" t="s">
        <v>3212</v>
      </c>
      <c r="O447" t="s">
        <v>3213</v>
      </c>
      <c r="P447" t="s">
        <v>3768</v>
      </c>
      <c r="Q447" t="s">
        <v>3769</v>
      </c>
    </row>
    <row r="448" spans="1:17">
      <c r="A448" t="s">
        <v>3770</v>
      </c>
      <c r="B448" t="s">
        <v>3771</v>
      </c>
      <c r="C448" t="s">
        <v>2990</v>
      </c>
      <c r="E448" s="3">
        <v>15490</v>
      </c>
      <c r="F448" s="3">
        <v>20990</v>
      </c>
      <c r="G448" s="1">
        <v>0.26</v>
      </c>
      <c r="H448" s="8">
        <v>4.2</v>
      </c>
      <c r="I448" s="9">
        <v>32916</v>
      </c>
      <c r="J448" t="s">
        <v>3772</v>
      </c>
      <c r="K448" t="s">
        <v>3361</v>
      </c>
      <c r="L448" t="s">
        <v>3362</v>
      </c>
      <c r="M448" t="s">
        <v>3363</v>
      </c>
      <c r="N448" t="s">
        <v>3364</v>
      </c>
      <c r="O448" t="s">
        <v>3365</v>
      </c>
      <c r="P448" t="s">
        <v>3773</v>
      </c>
      <c r="Q448" t="s">
        <v>3774</v>
      </c>
    </row>
    <row r="449" spans="1:17">
      <c r="A449" t="s">
        <v>3775</v>
      </c>
      <c r="B449" t="s">
        <v>3776</v>
      </c>
      <c r="C449" t="s">
        <v>3777</v>
      </c>
      <c r="E449" s="3">
        <v>999</v>
      </c>
      <c r="F449" s="3">
        <v>2899</v>
      </c>
      <c r="G449" s="1">
        <v>0.66</v>
      </c>
      <c r="H449" s="8">
        <v>4.5999999999999996</v>
      </c>
      <c r="I449" s="9">
        <v>26603</v>
      </c>
      <c r="J449" t="s">
        <v>3778</v>
      </c>
      <c r="K449" t="s">
        <v>3779</v>
      </c>
      <c r="L449" t="s">
        <v>3780</v>
      </c>
      <c r="M449" t="s">
        <v>3781</v>
      </c>
      <c r="N449" t="s">
        <v>3782</v>
      </c>
      <c r="O449" t="s">
        <v>3783</v>
      </c>
      <c r="P449" t="s">
        <v>3784</v>
      </c>
      <c r="Q449" t="s">
        <v>3785</v>
      </c>
    </row>
    <row r="450" spans="1:17">
      <c r="A450" t="s">
        <v>3786</v>
      </c>
      <c r="B450" t="s">
        <v>3787</v>
      </c>
      <c r="C450" t="s">
        <v>2948</v>
      </c>
      <c r="E450" s="3">
        <v>1599</v>
      </c>
      <c r="F450" s="3">
        <v>4999</v>
      </c>
      <c r="G450" s="1">
        <v>0.68</v>
      </c>
      <c r="H450" s="8">
        <v>4</v>
      </c>
      <c r="I450" s="9">
        <v>67950</v>
      </c>
      <c r="J450" t="s">
        <v>3788</v>
      </c>
      <c r="K450" t="s">
        <v>3789</v>
      </c>
      <c r="L450" t="s">
        <v>3790</v>
      </c>
      <c r="M450" t="s">
        <v>3791</v>
      </c>
      <c r="N450" t="s">
        <v>3792</v>
      </c>
      <c r="O450" t="s">
        <v>3793</v>
      </c>
      <c r="P450" t="s">
        <v>3794</v>
      </c>
      <c r="Q450" t="s">
        <v>3795</v>
      </c>
    </row>
    <row r="451" spans="1:17">
      <c r="A451" t="s">
        <v>3796</v>
      </c>
      <c r="B451" t="s">
        <v>3797</v>
      </c>
      <c r="C451" t="s">
        <v>3045</v>
      </c>
      <c r="E451" s="3">
        <v>1324</v>
      </c>
      <c r="F451" s="3">
        <v>1699</v>
      </c>
      <c r="G451" s="1">
        <v>0.22</v>
      </c>
      <c r="H451" s="8">
        <v>4</v>
      </c>
      <c r="I451" s="9">
        <v>128311</v>
      </c>
      <c r="J451" t="s">
        <v>3752</v>
      </c>
      <c r="K451" t="s">
        <v>3047</v>
      </c>
      <c r="L451" t="s">
        <v>3048</v>
      </c>
      <c r="M451" t="s">
        <v>3049</v>
      </c>
      <c r="N451" t="s">
        <v>3050</v>
      </c>
      <c r="O451" t="s">
        <v>3051</v>
      </c>
      <c r="P451" t="s">
        <v>3052</v>
      </c>
      <c r="Q451" t="s">
        <v>3798</v>
      </c>
    </row>
    <row r="452" spans="1:17">
      <c r="A452" t="s">
        <v>3799</v>
      </c>
      <c r="B452" t="s">
        <v>3800</v>
      </c>
      <c r="C452" t="s">
        <v>2990</v>
      </c>
      <c r="E452" s="3">
        <v>20999</v>
      </c>
      <c r="F452" s="3">
        <v>29990</v>
      </c>
      <c r="G452" s="1">
        <v>0.3</v>
      </c>
      <c r="H452" s="8">
        <v>4.3</v>
      </c>
      <c r="I452" s="9">
        <v>9499</v>
      </c>
      <c r="J452" t="s">
        <v>3801</v>
      </c>
      <c r="K452" t="s">
        <v>3802</v>
      </c>
      <c r="L452" t="s">
        <v>3803</v>
      </c>
      <c r="M452" t="s">
        <v>3804</v>
      </c>
      <c r="N452" t="s">
        <v>3805</v>
      </c>
      <c r="O452" t="s">
        <v>3806</v>
      </c>
      <c r="P452" t="s">
        <v>3807</v>
      </c>
      <c r="Q452" t="s">
        <v>3808</v>
      </c>
    </row>
    <row r="453" spans="1:17">
      <c r="A453" t="s">
        <v>3809</v>
      </c>
      <c r="B453" t="s">
        <v>3810</v>
      </c>
      <c r="C453" t="s">
        <v>3162</v>
      </c>
      <c r="E453" s="3">
        <v>999</v>
      </c>
      <c r="F453" s="3">
        <v>1999</v>
      </c>
      <c r="G453" s="1">
        <v>0.5</v>
      </c>
      <c r="H453" s="8">
        <v>4.3</v>
      </c>
      <c r="I453" s="9">
        <v>1777</v>
      </c>
      <c r="J453" t="s">
        <v>3811</v>
      </c>
      <c r="K453" t="s">
        <v>3812</v>
      </c>
      <c r="L453" t="s">
        <v>3813</v>
      </c>
      <c r="M453" t="s">
        <v>3814</v>
      </c>
      <c r="N453" t="s">
        <v>3815</v>
      </c>
      <c r="O453" t="s">
        <v>3816</v>
      </c>
      <c r="P453" t="s">
        <v>3817</v>
      </c>
      <c r="Q453" t="s">
        <v>3818</v>
      </c>
    </row>
    <row r="454" spans="1:17">
      <c r="A454" t="s">
        <v>3819</v>
      </c>
      <c r="B454" t="s">
        <v>3820</v>
      </c>
      <c r="C454" t="s">
        <v>2990</v>
      </c>
      <c r="E454" s="3">
        <v>12490</v>
      </c>
      <c r="F454" s="3">
        <v>15990</v>
      </c>
      <c r="G454" s="1">
        <v>0.22</v>
      </c>
      <c r="H454" s="8">
        <v>4.2</v>
      </c>
      <c r="I454" s="9">
        <v>58506</v>
      </c>
      <c r="J454" t="s">
        <v>3821</v>
      </c>
      <c r="K454" t="s">
        <v>3822</v>
      </c>
      <c r="L454" t="s">
        <v>3823</v>
      </c>
      <c r="M454" t="s">
        <v>3824</v>
      </c>
      <c r="N454" t="s">
        <v>3825</v>
      </c>
      <c r="O454" t="s">
        <v>3826</v>
      </c>
      <c r="P454" t="s">
        <v>3827</v>
      </c>
      <c r="Q454" t="s">
        <v>3828</v>
      </c>
    </row>
    <row r="455" spans="1:17">
      <c r="A455" t="s">
        <v>3829</v>
      </c>
      <c r="B455" t="s">
        <v>3830</v>
      </c>
      <c r="C455" t="s">
        <v>2990</v>
      </c>
      <c r="E455" s="3">
        <v>17999</v>
      </c>
      <c r="F455" s="3">
        <v>21990</v>
      </c>
      <c r="G455" s="1">
        <v>0.18</v>
      </c>
      <c r="H455" s="8">
        <v>4</v>
      </c>
      <c r="I455" s="9">
        <v>21350</v>
      </c>
      <c r="J455" t="s">
        <v>3831</v>
      </c>
      <c r="K455" t="s">
        <v>3238</v>
      </c>
      <c r="L455" t="s">
        <v>3239</v>
      </c>
      <c r="M455" t="s">
        <v>3240</v>
      </c>
      <c r="N455" t="s">
        <v>3241</v>
      </c>
      <c r="O455" t="s">
        <v>3242</v>
      </c>
      <c r="P455" t="s">
        <v>3243</v>
      </c>
      <c r="Q455" t="s">
        <v>3832</v>
      </c>
    </row>
    <row r="456" spans="1:17">
      <c r="A456" t="s">
        <v>138</v>
      </c>
      <c r="B456" t="s">
        <v>139</v>
      </c>
      <c r="C456" t="s">
        <v>18</v>
      </c>
      <c r="E456" s="3">
        <v>350</v>
      </c>
      <c r="F456" s="3">
        <v>899</v>
      </c>
      <c r="G456" s="1">
        <v>0.61</v>
      </c>
      <c r="H456" s="8">
        <v>4.2</v>
      </c>
      <c r="I456" s="9">
        <v>2263</v>
      </c>
      <c r="J456" t="s">
        <v>140</v>
      </c>
      <c r="K456" t="s">
        <v>141</v>
      </c>
      <c r="L456" t="s">
        <v>142</v>
      </c>
      <c r="M456" t="s">
        <v>143</v>
      </c>
      <c r="N456" t="s">
        <v>144</v>
      </c>
      <c r="O456" t="s">
        <v>145</v>
      </c>
      <c r="P456" t="s">
        <v>3833</v>
      </c>
      <c r="Q456" t="s">
        <v>3834</v>
      </c>
    </row>
    <row r="457" spans="1:17">
      <c r="A457" t="s">
        <v>3835</v>
      </c>
      <c r="B457" t="s">
        <v>3836</v>
      </c>
      <c r="C457" t="s">
        <v>3045</v>
      </c>
      <c r="E457" s="3">
        <v>1399</v>
      </c>
      <c r="F457" s="3">
        <v>1630</v>
      </c>
      <c r="G457" s="1">
        <v>0.14000000000000001</v>
      </c>
      <c r="H457" s="8">
        <v>4</v>
      </c>
      <c r="I457" s="9">
        <v>9378</v>
      </c>
      <c r="J457" t="s">
        <v>3837</v>
      </c>
      <c r="K457" t="s">
        <v>3838</v>
      </c>
      <c r="L457" t="s">
        <v>3839</v>
      </c>
      <c r="M457" t="s">
        <v>3840</v>
      </c>
      <c r="N457" t="s">
        <v>3841</v>
      </c>
      <c r="O457" t="s">
        <v>3842</v>
      </c>
      <c r="P457" t="s">
        <v>3843</v>
      </c>
      <c r="Q457" t="s">
        <v>3844</v>
      </c>
    </row>
    <row r="458" spans="1:17">
      <c r="A458" t="s">
        <v>148</v>
      </c>
      <c r="B458" t="s">
        <v>149</v>
      </c>
      <c r="C458" t="s">
        <v>18</v>
      </c>
      <c r="E458" s="3">
        <v>159</v>
      </c>
      <c r="F458" s="3">
        <v>399</v>
      </c>
      <c r="G458" s="1">
        <v>0.6</v>
      </c>
      <c r="H458" s="8">
        <v>4.0999999999999996</v>
      </c>
      <c r="I458" s="9">
        <v>4768</v>
      </c>
      <c r="J458" t="s">
        <v>59</v>
      </c>
      <c r="K458" t="s">
        <v>150</v>
      </c>
      <c r="L458" t="s">
        <v>151</v>
      </c>
      <c r="M458" t="s">
        <v>152</v>
      </c>
      <c r="N458" t="s">
        <v>153</v>
      </c>
      <c r="O458" t="s">
        <v>154</v>
      </c>
      <c r="P458" t="s">
        <v>3845</v>
      </c>
      <c r="Q458" t="s">
        <v>3846</v>
      </c>
    </row>
    <row r="459" spans="1:17">
      <c r="A459" t="s">
        <v>3847</v>
      </c>
      <c r="B459" t="s">
        <v>3848</v>
      </c>
      <c r="C459" t="s">
        <v>2948</v>
      </c>
      <c r="E459" s="3">
        <v>1499</v>
      </c>
      <c r="F459" s="3">
        <v>6990</v>
      </c>
      <c r="G459" s="1">
        <v>0.79</v>
      </c>
      <c r="H459" s="8">
        <v>3.9</v>
      </c>
      <c r="I459" s="9">
        <v>21796</v>
      </c>
      <c r="J459" t="s">
        <v>3056</v>
      </c>
      <c r="K459" t="s">
        <v>3057</v>
      </c>
      <c r="L459" t="s">
        <v>3058</v>
      </c>
      <c r="M459" t="s">
        <v>3059</v>
      </c>
      <c r="N459" t="s">
        <v>3060</v>
      </c>
      <c r="O459" t="s">
        <v>3061</v>
      </c>
      <c r="P459" t="s">
        <v>3849</v>
      </c>
      <c r="Q459" t="s">
        <v>3850</v>
      </c>
    </row>
    <row r="460" spans="1:17">
      <c r="A460" t="s">
        <v>3851</v>
      </c>
      <c r="B460" t="s">
        <v>3852</v>
      </c>
      <c r="C460" t="s">
        <v>2948</v>
      </c>
      <c r="E460" s="3">
        <v>1999</v>
      </c>
      <c r="F460" s="3">
        <v>7990</v>
      </c>
      <c r="G460" s="1">
        <v>0.75</v>
      </c>
      <c r="H460" s="8">
        <v>3.8</v>
      </c>
      <c r="I460" s="9">
        <v>17833</v>
      </c>
      <c r="J460" t="s">
        <v>2969</v>
      </c>
      <c r="K460" t="s">
        <v>2970</v>
      </c>
      <c r="L460" t="s">
        <v>2971</v>
      </c>
      <c r="M460" t="s">
        <v>2972</v>
      </c>
      <c r="N460" t="s">
        <v>2973</v>
      </c>
      <c r="O460" t="s">
        <v>2974</v>
      </c>
      <c r="P460" t="s">
        <v>3853</v>
      </c>
      <c r="Q460" t="s">
        <v>3854</v>
      </c>
    </row>
    <row r="461" spans="1:17">
      <c r="A461" t="s">
        <v>3855</v>
      </c>
      <c r="B461" t="s">
        <v>3856</v>
      </c>
      <c r="C461" t="s">
        <v>3777</v>
      </c>
      <c r="E461" s="3">
        <v>999</v>
      </c>
      <c r="F461" s="3">
        <v>2899</v>
      </c>
      <c r="G461" s="1">
        <v>0.66</v>
      </c>
      <c r="H461" s="8">
        <v>4.7</v>
      </c>
      <c r="I461" s="9">
        <v>7779</v>
      </c>
      <c r="J461" t="s">
        <v>3857</v>
      </c>
      <c r="K461" t="s">
        <v>3858</v>
      </c>
      <c r="L461" t="s">
        <v>3859</v>
      </c>
      <c r="M461" t="s">
        <v>3860</v>
      </c>
      <c r="N461" t="s">
        <v>3861</v>
      </c>
      <c r="O461" t="s">
        <v>3862</v>
      </c>
      <c r="P461" t="s">
        <v>3863</v>
      </c>
      <c r="Q461" t="s">
        <v>3864</v>
      </c>
    </row>
    <row r="462" spans="1:17">
      <c r="A462" t="s">
        <v>3865</v>
      </c>
      <c r="B462" t="s">
        <v>3866</v>
      </c>
      <c r="C462" t="s">
        <v>3867</v>
      </c>
      <c r="E462" s="3">
        <v>2099</v>
      </c>
      <c r="F462" s="3">
        <v>5999</v>
      </c>
      <c r="G462" s="1">
        <v>0.65</v>
      </c>
      <c r="H462" s="8">
        <v>4.3</v>
      </c>
      <c r="I462" s="9">
        <v>17129</v>
      </c>
      <c r="J462" t="s">
        <v>3868</v>
      </c>
      <c r="K462" t="s">
        <v>3869</v>
      </c>
      <c r="L462" t="s">
        <v>3870</v>
      </c>
      <c r="M462" t="s">
        <v>3871</v>
      </c>
      <c r="N462" t="s">
        <v>3872</v>
      </c>
      <c r="O462" t="s">
        <v>3873</v>
      </c>
      <c r="P462" t="s">
        <v>3874</v>
      </c>
      <c r="Q462" t="s">
        <v>3875</v>
      </c>
    </row>
    <row r="463" spans="1:17">
      <c r="A463" t="s">
        <v>3876</v>
      </c>
      <c r="B463" t="s">
        <v>3877</v>
      </c>
      <c r="C463" t="s">
        <v>3107</v>
      </c>
      <c r="E463" s="3">
        <v>337</v>
      </c>
      <c r="F463" s="3">
        <v>699</v>
      </c>
      <c r="G463" s="1">
        <v>0.52</v>
      </c>
      <c r="H463" s="8">
        <v>4.2</v>
      </c>
      <c r="I463" s="9">
        <v>4969</v>
      </c>
      <c r="J463" t="s">
        <v>3878</v>
      </c>
      <c r="K463" t="s">
        <v>3879</v>
      </c>
      <c r="L463" t="s">
        <v>3880</v>
      </c>
      <c r="M463" t="s">
        <v>3881</v>
      </c>
      <c r="N463" t="s">
        <v>3882</v>
      </c>
      <c r="O463" t="s">
        <v>3883</v>
      </c>
      <c r="P463" t="s">
        <v>3884</v>
      </c>
      <c r="Q463" t="s">
        <v>3885</v>
      </c>
    </row>
    <row r="464" spans="1:17">
      <c r="A464" t="s">
        <v>3886</v>
      </c>
      <c r="B464" t="s">
        <v>3887</v>
      </c>
      <c r="C464" t="s">
        <v>2948</v>
      </c>
      <c r="E464" s="3">
        <v>2999</v>
      </c>
      <c r="F464" s="3">
        <v>7990</v>
      </c>
      <c r="G464" s="1">
        <v>0.62</v>
      </c>
      <c r="H464" s="8">
        <v>4.0999999999999996</v>
      </c>
      <c r="I464" s="9">
        <v>154</v>
      </c>
      <c r="J464" t="s">
        <v>3888</v>
      </c>
      <c r="K464" t="s">
        <v>3889</v>
      </c>
      <c r="L464" t="s">
        <v>3890</v>
      </c>
      <c r="M464" t="s">
        <v>3891</v>
      </c>
      <c r="N464" t="s">
        <v>13040</v>
      </c>
      <c r="O464" t="s">
        <v>3892</v>
      </c>
      <c r="P464" t="s">
        <v>3893</v>
      </c>
      <c r="Q464" t="s">
        <v>3894</v>
      </c>
    </row>
    <row r="465" spans="1:17">
      <c r="A465" t="s">
        <v>3895</v>
      </c>
      <c r="B465" t="s">
        <v>3896</v>
      </c>
      <c r="C465" t="s">
        <v>2948</v>
      </c>
      <c r="E465" s="3">
        <v>1299</v>
      </c>
      <c r="F465" s="3">
        <v>5999</v>
      </c>
      <c r="G465" s="1">
        <v>0.78</v>
      </c>
      <c r="H465" s="8">
        <v>3.3</v>
      </c>
      <c r="I465" s="9">
        <v>4415</v>
      </c>
      <c r="J465" t="s">
        <v>3897</v>
      </c>
      <c r="K465" t="s">
        <v>3898</v>
      </c>
      <c r="L465" t="s">
        <v>3899</v>
      </c>
      <c r="M465" t="s">
        <v>3900</v>
      </c>
      <c r="N465" t="s">
        <v>3901</v>
      </c>
      <c r="O465" t="s">
        <v>3902</v>
      </c>
      <c r="P465" t="s">
        <v>3903</v>
      </c>
      <c r="Q465" t="s">
        <v>3904</v>
      </c>
    </row>
    <row r="466" spans="1:17">
      <c r="A466" t="s">
        <v>157</v>
      </c>
      <c r="B466" t="s">
        <v>158</v>
      </c>
      <c r="C466" t="s">
        <v>18</v>
      </c>
      <c r="E466" s="3">
        <v>349</v>
      </c>
      <c r="F466" s="3">
        <v>399</v>
      </c>
      <c r="G466" s="1">
        <v>0.13</v>
      </c>
      <c r="H466" s="8">
        <v>4.4000000000000004</v>
      </c>
      <c r="I466" s="9">
        <v>18757</v>
      </c>
      <c r="J466" t="s">
        <v>159</v>
      </c>
      <c r="K466" t="s">
        <v>160</v>
      </c>
      <c r="L466" t="s">
        <v>161</v>
      </c>
      <c r="M466" t="s">
        <v>162</v>
      </c>
      <c r="N466" t="s">
        <v>163</v>
      </c>
      <c r="O466" t="s">
        <v>3905</v>
      </c>
      <c r="P466" t="s">
        <v>3906</v>
      </c>
      <c r="Q466" t="s">
        <v>3907</v>
      </c>
    </row>
    <row r="467" spans="1:17">
      <c r="A467" t="s">
        <v>3908</v>
      </c>
      <c r="B467" t="s">
        <v>3909</v>
      </c>
      <c r="C467" t="s">
        <v>2990</v>
      </c>
      <c r="E467" s="3">
        <v>16499</v>
      </c>
      <c r="F467" s="3">
        <v>20990</v>
      </c>
      <c r="G467" s="1">
        <v>0.21</v>
      </c>
      <c r="H467" s="8">
        <v>4</v>
      </c>
      <c r="I467" s="9">
        <v>21350</v>
      </c>
      <c r="J467" t="s">
        <v>3831</v>
      </c>
      <c r="K467" t="s">
        <v>3238</v>
      </c>
      <c r="L467" t="s">
        <v>3239</v>
      </c>
      <c r="M467" t="s">
        <v>3240</v>
      </c>
      <c r="N467" t="s">
        <v>3241</v>
      </c>
      <c r="O467" t="s">
        <v>3242</v>
      </c>
      <c r="P467" t="s">
        <v>3910</v>
      </c>
      <c r="Q467" t="s">
        <v>3911</v>
      </c>
    </row>
    <row r="468" spans="1:17">
      <c r="A468" t="s">
        <v>3912</v>
      </c>
      <c r="B468" t="s">
        <v>3913</v>
      </c>
      <c r="C468" t="s">
        <v>3066</v>
      </c>
      <c r="E468" s="3">
        <v>499</v>
      </c>
      <c r="F468" s="3">
        <v>499</v>
      </c>
      <c r="G468" s="1">
        <v>0</v>
      </c>
      <c r="H468" s="8">
        <v>4.2</v>
      </c>
      <c r="I468" s="9">
        <v>31539</v>
      </c>
      <c r="J468" t="s">
        <v>3914</v>
      </c>
      <c r="K468" t="s">
        <v>3915</v>
      </c>
      <c r="L468" t="s">
        <v>3916</v>
      </c>
      <c r="M468" t="s">
        <v>3917</v>
      </c>
      <c r="N468" t="s">
        <v>3918</v>
      </c>
      <c r="O468" t="s">
        <v>3919</v>
      </c>
      <c r="P468" t="s">
        <v>3920</v>
      </c>
      <c r="Q468" t="s">
        <v>3921</v>
      </c>
    </row>
    <row r="469" spans="1:17">
      <c r="A469" t="s">
        <v>203</v>
      </c>
      <c r="B469" t="s">
        <v>204</v>
      </c>
      <c r="C469" t="s">
        <v>18</v>
      </c>
      <c r="E469" s="3">
        <v>970</v>
      </c>
      <c r="F469" s="3">
        <v>1799</v>
      </c>
      <c r="G469" s="1">
        <v>0.46</v>
      </c>
      <c r="H469" s="8">
        <v>4.5</v>
      </c>
      <c r="I469" s="9">
        <v>815</v>
      </c>
      <c r="J469" t="s">
        <v>205</v>
      </c>
      <c r="K469" t="s">
        <v>206</v>
      </c>
      <c r="L469" t="s">
        <v>207</v>
      </c>
      <c r="M469" t="s">
        <v>208</v>
      </c>
      <c r="N469" t="s">
        <v>209</v>
      </c>
      <c r="O469" t="s">
        <v>210</v>
      </c>
      <c r="P469" t="s">
        <v>3922</v>
      </c>
      <c r="Q469" t="s">
        <v>3923</v>
      </c>
    </row>
    <row r="470" spans="1:17">
      <c r="A470" t="s">
        <v>3924</v>
      </c>
      <c r="B470" t="s">
        <v>3925</v>
      </c>
      <c r="C470" t="s">
        <v>3777</v>
      </c>
      <c r="E470" s="3">
        <v>999</v>
      </c>
      <c r="F470" s="3">
        <v>2899</v>
      </c>
      <c r="G470" s="1">
        <v>0.66</v>
      </c>
      <c r="H470" s="8">
        <v>4.5999999999999996</v>
      </c>
      <c r="I470" s="9">
        <v>6129</v>
      </c>
      <c r="J470" t="s">
        <v>3926</v>
      </c>
      <c r="K470" t="s">
        <v>3927</v>
      </c>
      <c r="L470" t="s">
        <v>3928</v>
      </c>
      <c r="M470" t="s">
        <v>3929</v>
      </c>
      <c r="N470" t="s">
        <v>3930</v>
      </c>
      <c r="O470" t="s">
        <v>13041</v>
      </c>
      <c r="P470" t="s">
        <v>3931</v>
      </c>
      <c r="Q470" t="s">
        <v>3932</v>
      </c>
    </row>
    <row r="471" spans="1:17">
      <c r="A471" t="s">
        <v>3933</v>
      </c>
      <c r="B471" t="s">
        <v>3934</v>
      </c>
      <c r="C471" t="s">
        <v>2990</v>
      </c>
      <c r="E471" s="3">
        <v>10499</v>
      </c>
      <c r="F471" s="3">
        <v>13499</v>
      </c>
      <c r="G471" s="1">
        <v>0.22</v>
      </c>
      <c r="H471" s="8">
        <v>4.2</v>
      </c>
      <c r="I471" s="9">
        <v>284</v>
      </c>
      <c r="J471" t="s">
        <v>3077</v>
      </c>
      <c r="K471" t="s">
        <v>3078</v>
      </c>
      <c r="L471" t="s">
        <v>3079</v>
      </c>
      <c r="M471" t="s">
        <v>3080</v>
      </c>
      <c r="N471" t="s">
        <v>3081</v>
      </c>
      <c r="O471" t="s">
        <v>3082</v>
      </c>
      <c r="P471" t="s">
        <v>3083</v>
      </c>
      <c r="Q471" t="s">
        <v>3935</v>
      </c>
    </row>
    <row r="472" spans="1:17">
      <c r="A472" t="s">
        <v>178</v>
      </c>
      <c r="B472" t="s">
        <v>179</v>
      </c>
      <c r="C472" t="s">
        <v>18</v>
      </c>
      <c r="E472" s="3">
        <v>249</v>
      </c>
      <c r="F472" s="3">
        <v>399</v>
      </c>
      <c r="G472" s="1">
        <v>0.38</v>
      </c>
      <c r="H472" s="8">
        <v>4</v>
      </c>
      <c r="I472" s="9">
        <v>43994</v>
      </c>
      <c r="J472" t="s">
        <v>180</v>
      </c>
      <c r="K472" t="s">
        <v>30</v>
      </c>
      <c r="L472" t="s">
        <v>31</v>
      </c>
      <c r="M472" t="s">
        <v>32</v>
      </c>
      <c r="N472" t="s">
        <v>33</v>
      </c>
      <c r="O472" t="s">
        <v>34</v>
      </c>
      <c r="P472" t="s">
        <v>3936</v>
      </c>
      <c r="Q472" t="s">
        <v>3937</v>
      </c>
    </row>
    <row r="473" spans="1:17">
      <c r="A473" t="s">
        <v>3938</v>
      </c>
      <c r="B473" t="s">
        <v>3939</v>
      </c>
      <c r="C473" t="s">
        <v>3940</v>
      </c>
      <c r="E473" s="3">
        <v>251</v>
      </c>
      <c r="F473" s="3">
        <v>999</v>
      </c>
      <c r="G473" s="1">
        <v>0.75</v>
      </c>
      <c r="H473" s="8">
        <v>3.7</v>
      </c>
      <c r="I473" s="9">
        <v>3234</v>
      </c>
      <c r="J473" t="s">
        <v>3941</v>
      </c>
      <c r="K473" t="s">
        <v>3942</v>
      </c>
      <c r="L473" t="s">
        <v>3943</v>
      </c>
      <c r="M473" t="s">
        <v>3944</v>
      </c>
      <c r="N473" t="s">
        <v>3945</v>
      </c>
      <c r="O473" t="s">
        <v>3946</v>
      </c>
      <c r="P473" t="s">
        <v>3947</v>
      </c>
      <c r="Q473" t="s">
        <v>3948</v>
      </c>
    </row>
    <row r="474" spans="1:17">
      <c r="A474" t="s">
        <v>183</v>
      </c>
      <c r="B474" t="s">
        <v>184</v>
      </c>
      <c r="C474" t="s">
        <v>18</v>
      </c>
      <c r="E474" s="3">
        <v>199</v>
      </c>
      <c r="F474" s="3">
        <v>499</v>
      </c>
      <c r="G474" s="1">
        <v>0.6</v>
      </c>
      <c r="H474" s="8">
        <v>4.0999999999999996</v>
      </c>
      <c r="I474" s="9">
        <v>13045</v>
      </c>
      <c r="J474" t="s">
        <v>185</v>
      </c>
      <c r="K474" t="s">
        <v>3949</v>
      </c>
      <c r="L474" t="s">
        <v>3950</v>
      </c>
      <c r="M474" t="s">
        <v>3951</v>
      </c>
      <c r="N474" t="s">
        <v>3952</v>
      </c>
      <c r="O474" t="s">
        <v>3953</v>
      </c>
      <c r="P474" t="s">
        <v>3954</v>
      </c>
      <c r="Q474" t="s">
        <v>3955</v>
      </c>
    </row>
    <row r="475" spans="1:17">
      <c r="A475" t="s">
        <v>3956</v>
      </c>
      <c r="B475" t="s">
        <v>3957</v>
      </c>
      <c r="C475" t="s">
        <v>2990</v>
      </c>
      <c r="E475" s="3">
        <v>6499</v>
      </c>
      <c r="F475" s="3">
        <v>7999</v>
      </c>
      <c r="G475" s="1">
        <v>0.19</v>
      </c>
      <c r="H475" s="8">
        <v>4.0999999999999996</v>
      </c>
      <c r="I475" s="9">
        <v>313832</v>
      </c>
      <c r="J475" t="s">
        <v>3958</v>
      </c>
      <c r="K475" t="s">
        <v>3253</v>
      </c>
      <c r="L475" t="s">
        <v>3254</v>
      </c>
      <c r="M475" t="s">
        <v>3255</v>
      </c>
      <c r="N475" t="s">
        <v>3256</v>
      </c>
      <c r="O475" t="s">
        <v>3257</v>
      </c>
      <c r="P475" t="s">
        <v>3959</v>
      </c>
      <c r="Q475" t="s">
        <v>3960</v>
      </c>
    </row>
    <row r="476" spans="1:17">
      <c r="A476" t="s">
        <v>3961</v>
      </c>
      <c r="B476" t="s">
        <v>3962</v>
      </c>
      <c r="C476" t="s">
        <v>2948</v>
      </c>
      <c r="E476" s="3">
        <v>2999</v>
      </c>
      <c r="F476" s="3">
        <v>9999</v>
      </c>
      <c r="G476" s="1">
        <v>0.7</v>
      </c>
      <c r="H476" s="8">
        <v>4.2</v>
      </c>
      <c r="I476" s="9">
        <v>20879</v>
      </c>
      <c r="J476" t="s">
        <v>3963</v>
      </c>
      <c r="K476" t="s">
        <v>3964</v>
      </c>
      <c r="L476" t="s">
        <v>3965</v>
      </c>
      <c r="M476" t="s">
        <v>3966</v>
      </c>
      <c r="N476" t="s">
        <v>3967</v>
      </c>
      <c r="O476" t="s">
        <v>3968</v>
      </c>
      <c r="P476" t="s">
        <v>3969</v>
      </c>
      <c r="Q476" t="s">
        <v>3970</v>
      </c>
    </row>
    <row r="477" spans="1:17">
      <c r="A477" t="s">
        <v>3971</v>
      </c>
      <c r="B477" t="s">
        <v>3972</v>
      </c>
      <c r="C477" t="s">
        <v>3973</v>
      </c>
      <c r="E477" s="3">
        <v>279</v>
      </c>
      <c r="F477" s="3">
        <v>1499</v>
      </c>
      <c r="G477" s="1">
        <v>0.81</v>
      </c>
      <c r="H477" s="8">
        <v>4.2</v>
      </c>
      <c r="I477" s="9">
        <v>2646</v>
      </c>
      <c r="J477" t="s">
        <v>3974</v>
      </c>
      <c r="K477" t="s">
        <v>3975</v>
      </c>
      <c r="L477" t="s">
        <v>3976</v>
      </c>
      <c r="M477" t="s">
        <v>3977</v>
      </c>
      <c r="N477" t="s">
        <v>3978</v>
      </c>
      <c r="O477" t="s">
        <v>3979</v>
      </c>
      <c r="P477" t="s">
        <v>3980</v>
      </c>
      <c r="Q477" t="s">
        <v>3981</v>
      </c>
    </row>
    <row r="478" spans="1:17">
      <c r="A478" t="s">
        <v>3982</v>
      </c>
      <c r="B478" t="s">
        <v>3983</v>
      </c>
      <c r="C478" t="s">
        <v>3495</v>
      </c>
      <c r="E478" s="3">
        <v>269</v>
      </c>
      <c r="F478" s="3">
        <v>1499</v>
      </c>
      <c r="G478" s="1">
        <v>0.82</v>
      </c>
      <c r="H478" s="8">
        <v>4.5</v>
      </c>
      <c r="I478" s="9">
        <v>28978</v>
      </c>
      <c r="J478" t="s">
        <v>3984</v>
      </c>
      <c r="K478" t="s">
        <v>3985</v>
      </c>
      <c r="L478" t="s">
        <v>3986</v>
      </c>
      <c r="M478" t="s">
        <v>3987</v>
      </c>
      <c r="N478" t="s">
        <v>3988</v>
      </c>
      <c r="O478" t="s">
        <v>3989</v>
      </c>
      <c r="P478" t="s">
        <v>3990</v>
      </c>
      <c r="Q478" t="s">
        <v>3991</v>
      </c>
    </row>
    <row r="479" spans="1:17">
      <c r="A479" t="s">
        <v>3992</v>
      </c>
      <c r="B479" t="s">
        <v>3993</v>
      </c>
      <c r="C479" t="s">
        <v>2990</v>
      </c>
      <c r="E479" s="3">
        <v>8999</v>
      </c>
      <c r="F479" s="3">
        <v>13499</v>
      </c>
      <c r="G479" s="1">
        <v>0.33</v>
      </c>
      <c r="H479" s="8">
        <v>3.8</v>
      </c>
      <c r="I479" s="9">
        <v>3145</v>
      </c>
      <c r="J479" t="s">
        <v>3994</v>
      </c>
      <c r="K479" t="s">
        <v>3995</v>
      </c>
      <c r="L479" t="s">
        <v>3996</v>
      </c>
      <c r="M479" t="s">
        <v>3997</v>
      </c>
      <c r="N479" t="s">
        <v>3998</v>
      </c>
      <c r="O479" t="s">
        <v>3999</v>
      </c>
      <c r="P479" t="s">
        <v>4000</v>
      </c>
      <c r="Q479" t="s">
        <v>4001</v>
      </c>
    </row>
    <row r="480" spans="1:17">
      <c r="A480" t="s">
        <v>233</v>
      </c>
      <c r="B480" t="s">
        <v>234</v>
      </c>
      <c r="C480" t="s">
        <v>18</v>
      </c>
      <c r="E480" s="3">
        <v>59</v>
      </c>
      <c r="F480" s="3">
        <v>199</v>
      </c>
      <c r="G480" s="1">
        <v>0.7</v>
      </c>
      <c r="H480" s="8">
        <v>4</v>
      </c>
      <c r="I480" s="9">
        <v>9377</v>
      </c>
      <c r="J480" t="s">
        <v>235</v>
      </c>
      <c r="K480" t="s">
        <v>236</v>
      </c>
      <c r="L480" t="s">
        <v>237</v>
      </c>
      <c r="M480" t="s">
        <v>238</v>
      </c>
      <c r="N480" t="s">
        <v>239</v>
      </c>
      <c r="O480" t="s">
        <v>240</v>
      </c>
      <c r="P480" t="s">
        <v>4002</v>
      </c>
      <c r="Q480" t="s">
        <v>4003</v>
      </c>
    </row>
    <row r="481" spans="1:17">
      <c r="A481" t="s">
        <v>4004</v>
      </c>
      <c r="B481" t="s">
        <v>4005</v>
      </c>
      <c r="C481" t="s">
        <v>3066</v>
      </c>
      <c r="E481" s="3">
        <v>599</v>
      </c>
      <c r="F481" s="3">
        <v>1299</v>
      </c>
      <c r="G481" s="1">
        <v>0.54</v>
      </c>
      <c r="H481" s="8">
        <v>4.0999999999999996</v>
      </c>
      <c r="I481" s="9">
        <v>192589</v>
      </c>
      <c r="J481" t="s">
        <v>4006</v>
      </c>
      <c r="K481" t="s">
        <v>3068</v>
      </c>
      <c r="L481" t="s">
        <v>3069</v>
      </c>
      <c r="M481" t="s">
        <v>3070</v>
      </c>
      <c r="N481" t="s">
        <v>3071</v>
      </c>
      <c r="O481" t="s">
        <v>3072</v>
      </c>
      <c r="P481" t="s">
        <v>4007</v>
      </c>
      <c r="Q481" t="s">
        <v>4008</v>
      </c>
    </row>
    <row r="482" spans="1:17">
      <c r="A482" t="s">
        <v>4009</v>
      </c>
      <c r="B482" t="s">
        <v>4010</v>
      </c>
      <c r="C482" t="s">
        <v>3867</v>
      </c>
      <c r="E482" s="3">
        <v>349</v>
      </c>
      <c r="F482" s="3">
        <v>999</v>
      </c>
      <c r="G482" s="1">
        <v>0.65</v>
      </c>
      <c r="H482" s="8">
        <v>3.8</v>
      </c>
      <c r="I482" s="9">
        <v>16557</v>
      </c>
      <c r="J482" t="s">
        <v>4011</v>
      </c>
      <c r="K482" t="s">
        <v>4012</v>
      </c>
      <c r="L482" t="s">
        <v>4013</v>
      </c>
      <c r="M482" t="s">
        <v>4014</v>
      </c>
      <c r="N482" t="s">
        <v>4015</v>
      </c>
      <c r="O482" t="s">
        <v>4016</v>
      </c>
      <c r="P482" t="s">
        <v>4017</v>
      </c>
      <c r="Q482" t="s">
        <v>4018</v>
      </c>
    </row>
    <row r="483" spans="1:17">
      <c r="A483" t="s">
        <v>4019</v>
      </c>
      <c r="B483" t="s">
        <v>3462</v>
      </c>
      <c r="C483" t="s">
        <v>2990</v>
      </c>
      <c r="E483" s="3">
        <v>13999</v>
      </c>
      <c r="F483" s="3">
        <v>19499</v>
      </c>
      <c r="G483" s="1">
        <v>0.28000000000000003</v>
      </c>
      <c r="H483" s="8">
        <v>4.0999999999999996</v>
      </c>
      <c r="I483" s="9">
        <v>18998</v>
      </c>
      <c r="J483" t="s">
        <v>3463</v>
      </c>
      <c r="K483" t="s">
        <v>3209</v>
      </c>
      <c r="L483" t="s">
        <v>3210</v>
      </c>
      <c r="M483" t="s">
        <v>3211</v>
      </c>
      <c r="N483" t="s">
        <v>3212</v>
      </c>
      <c r="O483" t="s">
        <v>3213</v>
      </c>
      <c r="P483" t="s">
        <v>3464</v>
      </c>
      <c r="Q483" t="s">
        <v>4020</v>
      </c>
    </row>
    <row r="484" spans="1:17">
      <c r="A484" t="s">
        <v>4021</v>
      </c>
      <c r="B484" t="s">
        <v>4022</v>
      </c>
      <c r="C484" t="s">
        <v>3867</v>
      </c>
      <c r="E484" s="3">
        <v>349</v>
      </c>
      <c r="F484" s="3">
        <v>999</v>
      </c>
      <c r="G484" s="1">
        <v>0.65</v>
      </c>
      <c r="H484" s="8">
        <v>3.8</v>
      </c>
      <c r="I484" s="9">
        <v>16557</v>
      </c>
      <c r="J484" t="s">
        <v>4023</v>
      </c>
      <c r="K484" t="s">
        <v>4012</v>
      </c>
      <c r="L484" t="s">
        <v>4013</v>
      </c>
      <c r="M484" t="s">
        <v>4014</v>
      </c>
      <c r="N484" t="s">
        <v>4015</v>
      </c>
      <c r="O484" t="s">
        <v>4016</v>
      </c>
      <c r="P484" t="s">
        <v>4024</v>
      </c>
      <c r="Q484" t="s">
        <v>4025</v>
      </c>
    </row>
    <row r="485" spans="1:17">
      <c r="A485" t="s">
        <v>4026</v>
      </c>
      <c r="B485" t="s">
        <v>4027</v>
      </c>
      <c r="C485" t="s">
        <v>3162</v>
      </c>
      <c r="E485" s="3">
        <v>499</v>
      </c>
      <c r="F485" s="3">
        <v>599</v>
      </c>
      <c r="G485" s="1">
        <v>0.17</v>
      </c>
      <c r="H485" s="8">
        <v>4.2</v>
      </c>
      <c r="I485" s="9">
        <v>21916</v>
      </c>
      <c r="J485" t="s">
        <v>4028</v>
      </c>
      <c r="K485" t="s">
        <v>4029</v>
      </c>
      <c r="L485" t="s">
        <v>4030</v>
      </c>
      <c r="M485" t="s">
        <v>4031</v>
      </c>
      <c r="N485" t="s">
        <v>4032</v>
      </c>
      <c r="O485" t="s">
        <v>4033</v>
      </c>
      <c r="P485" t="s">
        <v>4034</v>
      </c>
      <c r="Q485" t="s">
        <v>4035</v>
      </c>
    </row>
    <row r="486" spans="1:17">
      <c r="A486" t="s">
        <v>4036</v>
      </c>
      <c r="B486" t="s">
        <v>3221</v>
      </c>
      <c r="C486" t="s">
        <v>2948</v>
      </c>
      <c r="E486" s="3">
        <v>2199</v>
      </c>
      <c r="F486" s="3">
        <v>9999</v>
      </c>
      <c r="G486" s="1">
        <v>0.78</v>
      </c>
      <c r="H486" s="8">
        <v>4.2</v>
      </c>
      <c r="I486" s="9">
        <v>29472</v>
      </c>
      <c r="J486" t="s">
        <v>4037</v>
      </c>
      <c r="K486" t="s">
        <v>3223</v>
      </c>
      <c r="L486" t="s">
        <v>3224</v>
      </c>
      <c r="M486" t="s">
        <v>3225</v>
      </c>
      <c r="N486" t="s">
        <v>3226</v>
      </c>
      <c r="O486" t="s">
        <v>3227</v>
      </c>
      <c r="P486" t="s">
        <v>4038</v>
      </c>
      <c r="Q486" t="s">
        <v>4039</v>
      </c>
    </row>
    <row r="487" spans="1:17">
      <c r="A487" t="s">
        <v>4040</v>
      </c>
      <c r="B487" t="s">
        <v>4041</v>
      </c>
      <c r="C487" t="s">
        <v>3638</v>
      </c>
      <c r="E487" s="3">
        <v>95</v>
      </c>
      <c r="F487" s="3">
        <v>499</v>
      </c>
      <c r="G487" s="1">
        <v>0.81</v>
      </c>
      <c r="H487" s="8">
        <v>4.2</v>
      </c>
      <c r="I487" s="9">
        <v>1949</v>
      </c>
      <c r="J487" t="s">
        <v>4042</v>
      </c>
      <c r="K487" t="s">
        <v>4043</v>
      </c>
      <c r="L487" t="s">
        <v>4044</v>
      </c>
      <c r="M487" t="s">
        <v>4045</v>
      </c>
      <c r="N487" t="s">
        <v>4046</v>
      </c>
      <c r="O487" t="s">
        <v>4047</v>
      </c>
      <c r="P487" t="s">
        <v>4048</v>
      </c>
      <c r="Q487" t="s">
        <v>4049</v>
      </c>
    </row>
    <row r="488" spans="1:17">
      <c r="A488" t="s">
        <v>4050</v>
      </c>
      <c r="B488" t="s">
        <v>4051</v>
      </c>
      <c r="C488" t="s">
        <v>18</v>
      </c>
      <c r="E488" s="3">
        <v>139</v>
      </c>
      <c r="F488" s="3">
        <v>249</v>
      </c>
      <c r="G488" s="1">
        <v>0.44</v>
      </c>
      <c r="H488" s="8">
        <v>4</v>
      </c>
      <c r="I488" s="9">
        <v>9377</v>
      </c>
      <c r="J488" t="s">
        <v>764</v>
      </c>
      <c r="K488" t="s">
        <v>236</v>
      </c>
      <c r="L488" t="s">
        <v>237</v>
      </c>
      <c r="M488" t="s">
        <v>238</v>
      </c>
      <c r="N488" t="s">
        <v>239</v>
      </c>
      <c r="O488" t="s">
        <v>240</v>
      </c>
      <c r="P488" t="s">
        <v>4052</v>
      </c>
      <c r="Q488" t="s">
        <v>4053</v>
      </c>
    </row>
    <row r="489" spans="1:17">
      <c r="A489" t="s">
        <v>4054</v>
      </c>
      <c r="B489" t="s">
        <v>4055</v>
      </c>
      <c r="C489" t="s">
        <v>2948</v>
      </c>
      <c r="E489" s="3">
        <v>4499</v>
      </c>
      <c r="F489" s="3">
        <v>7999</v>
      </c>
      <c r="G489" s="1">
        <v>0.44</v>
      </c>
      <c r="H489" s="8">
        <v>3.5</v>
      </c>
      <c r="I489" s="9">
        <v>37</v>
      </c>
      <c r="J489" t="s">
        <v>4056</v>
      </c>
      <c r="K489" t="s">
        <v>4057</v>
      </c>
      <c r="L489" t="s">
        <v>4058</v>
      </c>
      <c r="M489" t="s">
        <v>4059</v>
      </c>
      <c r="N489" t="s">
        <v>4060</v>
      </c>
      <c r="O489" t="s">
        <v>4061</v>
      </c>
      <c r="P489" t="s">
        <v>4062</v>
      </c>
      <c r="Q489" t="s">
        <v>4063</v>
      </c>
    </row>
    <row r="490" spans="1:17">
      <c r="A490" t="s">
        <v>4064</v>
      </c>
      <c r="B490" t="s">
        <v>4065</v>
      </c>
      <c r="C490" t="s">
        <v>3495</v>
      </c>
      <c r="E490" s="3">
        <v>89</v>
      </c>
      <c r="F490" s="3">
        <v>599</v>
      </c>
      <c r="G490" s="1">
        <v>0.85</v>
      </c>
      <c r="H490" s="8">
        <v>4.3</v>
      </c>
      <c r="I490" s="9">
        <v>2351</v>
      </c>
      <c r="J490" t="s">
        <v>4066</v>
      </c>
      <c r="K490" t="s">
        <v>4067</v>
      </c>
      <c r="L490" t="s">
        <v>4068</v>
      </c>
      <c r="M490" t="s">
        <v>4069</v>
      </c>
      <c r="N490" t="s">
        <v>4070</v>
      </c>
      <c r="O490" t="s">
        <v>4071</v>
      </c>
      <c r="P490" t="s">
        <v>4072</v>
      </c>
      <c r="Q490" t="s">
        <v>4073</v>
      </c>
    </row>
    <row r="491" spans="1:17">
      <c r="A491" t="s">
        <v>4074</v>
      </c>
      <c r="B491" t="s">
        <v>4075</v>
      </c>
      <c r="C491" t="s">
        <v>2990</v>
      </c>
      <c r="E491" s="3">
        <v>15499</v>
      </c>
      <c r="F491" s="3">
        <v>20999</v>
      </c>
      <c r="G491" s="1">
        <v>0.26</v>
      </c>
      <c r="H491" s="8">
        <v>4.0999999999999996</v>
      </c>
      <c r="I491" s="9">
        <v>19253</v>
      </c>
      <c r="J491" t="s">
        <v>3705</v>
      </c>
      <c r="K491" t="s">
        <v>3305</v>
      </c>
      <c r="L491" t="s">
        <v>3306</v>
      </c>
      <c r="M491" t="s">
        <v>3307</v>
      </c>
      <c r="N491" t="s">
        <v>3308</v>
      </c>
      <c r="O491" t="s">
        <v>3309</v>
      </c>
      <c r="P491" t="s">
        <v>3757</v>
      </c>
      <c r="Q491" t="s">
        <v>4076</v>
      </c>
    </row>
    <row r="492" spans="1:17">
      <c r="A492" t="s">
        <v>4077</v>
      </c>
      <c r="B492" t="s">
        <v>4078</v>
      </c>
      <c r="C492" t="s">
        <v>2990</v>
      </c>
      <c r="E492" s="3">
        <v>13999</v>
      </c>
      <c r="F492" s="3">
        <v>15999</v>
      </c>
      <c r="G492" s="1">
        <v>0.13</v>
      </c>
      <c r="H492" s="8">
        <v>3.9</v>
      </c>
      <c r="I492" s="9">
        <v>2180</v>
      </c>
      <c r="J492" t="s">
        <v>4079</v>
      </c>
      <c r="K492" t="s">
        <v>4080</v>
      </c>
      <c r="L492" t="s">
        <v>4081</v>
      </c>
      <c r="M492" t="s">
        <v>4082</v>
      </c>
      <c r="N492" t="s">
        <v>4083</v>
      </c>
      <c r="O492" t="s">
        <v>4084</v>
      </c>
      <c r="P492" t="s">
        <v>4085</v>
      </c>
      <c r="Q492" t="s">
        <v>4086</v>
      </c>
    </row>
    <row r="493" spans="1:17">
      <c r="A493" t="s">
        <v>4087</v>
      </c>
      <c r="B493" t="s">
        <v>4088</v>
      </c>
      <c r="C493" t="s">
        <v>2948</v>
      </c>
      <c r="E493" s="3">
        <v>1999</v>
      </c>
      <c r="F493" s="3">
        <v>4999</v>
      </c>
      <c r="G493" s="1">
        <v>0.6</v>
      </c>
      <c r="H493" s="8">
        <v>3.9</v>
      </c>
      <c r="I493" s="9">
        <v>7571</v>
      </c>
      <c r="J493" t="s">
        <v>4089</v>
      </c>
      <c r="K493" t="s">
        <v>4090</v>
      </c>
      <c r="L493" t="s">
        <v>4091</v>
      </c>
      <c r="M493" t="s">
        <v>4092</v>
      </c>
      <c r="N493" t="s">
        <v>4093</v>
      </c>
      <c r="O493" t="s">
        <v>4094</v>
      </c>
      <c r="P493" t="s">
        <v>4095</v>
      </c>
      <c r="Q493" t="s">
        <v>4096</v>
      </c>
    </row>
    <row r="494" spans="1:17">
      <c r="A494" t="s">
        <v>4097</v>
      </c>
      <c r="B494" t="s">
        <v>4098</v>
      </c>
      <c r="C494" t="s">
        <v>2948</v>
      </c>
      <c r="E494" s="3">
        <v>1399</v>
      </c>
      <c r="F494" s="3">
        <v>5999</v>
      </c>
      <c r="G494" s="1">
        <v>0.77</v>
      </c>
      <c r="H494" s="8">
        <v>3.3</v>
      </c>
      <c r="I494" s="9">
        <v>4415</v>
      </c>
      <c r="J494" t="s">
        <v>4099</v>
      </c>
      <c r="K494" t="s">
        <v>3898</v>
      </c>
      <c r="L494" t="s">
        <v>3899</v>
      </c>
      <c r="M494" t="s">
        <v>3900</v>
      </c>
      <c r="N494" t="s">
        <v>3901</v>
      </c>
      <c r="O494" t="s">
        <v>3902</v>
      </c>
      <c r="P494" t="s">
        <v>4100</v>
      </c>
      <c r="Q494" t="s">
        <v>4101</v>
      </c>
    </row>
    <row r="495" spans="1:17">
      <c r="A495" t="s">
        <v>4102</v>
      </c>
      <c r="B495" t="s">
        <v>4103</v>
      </c>
      <c r="C495" t="s">
        <v>3151</v>
      </c>
      <c r="E495" s="3">
        <v>599</v>
      </c>
      <c r="F495" s="3">
        <v>999</v>
      </c>
      <c r="G495" s="1">
        <v>0.4</v>
      </c>
      <c r="H495" s="8">
        <v>4</v>
      </c>
      <c r="I495" s="9">
        <v>18654</v>
      </c>
      <c r="J495" t="s">
        <v>4104</v>
      </c>
      <c r="K495" t="s">
        <v>4105</v>
      </c>
      <c r="L495" t="s">
        <v>4106</v>
      </c>
      <c r="M495" t="s">
        <v>4107</v>
      </c>
      <c r="N495" t="s">
        <v>4108</v>
      </c>
      <c r="O495" t="s">
        <v>4109</v>
      </c>
      <c r="P495" t="s">
        <v>4110</v>
      </c>
      <c r="Q495" t="s">
        <v>4111</v>
      </c>
    </row>
    <row r="496" spans="1:17">
      <c r="A496" t="s">
        <v>4112</v>
      </c>
      <c r="B496" t="s">
        <v>4113</v>
      </c>
      <c r="C496" t="s">
        <v>3162</v>
      </c>
      <c r="E496" s="3">
        <v>199</v>
      </c>
      <c r="F496" s="3">
        <v>1099</v>
      </c>
      <c r="G496" s="1">
        <v>0.82</v>
      </c>
      <c r="H496" s="8">
        <v>4</v>
      </c>
      <c r="I496" s="9">
        <v>3197</v>
      </c>
      <c r="J496" t="s">
        <v>4114</v>
      </c>
      <c r="K496" t="s">
        <v>4115</v>
      </c>
      <c r="L496" t="s">
        <v>4116</v>
      </c>
      <c r="M496" t="s">
        <v>4117</v>
      </c>
      <c r="N496" t="s">
        <v>4118</v>
      </c>
      <c r="O496" t="s">
        <v>4119</v>
      </c>
      <c r="P496" t="s">
        <v>4120</v>
      </c>
      <c r="Q496" t="s">
        <v>4121</v>
      </c>
    </row>
    <row r="497" spans="1:17">
      <c r="A497" t="s">
        <v>4122</v>
      </c>
      <c r="B497" t="s">
        <v>4123</v>
      </c>
      <c r="C497" t="s">
        <v>2948</v>
      </c>
      <c r="E497" s="3">
        <v>1799</v>
      </c>
      <c r="F497" s="3">
        <v>6990</v>
      </c>
      <c r="G497" s="1">
        <v>0.74</v>
      </c>
      <c r="H497" s="8">
        <v>4</v>
      </c>
      <c r="I497" s="9">
        <v>26880</v>
      </c>
      <c r="J497" t="s">
        <v>4124</v>
      </c>
      <c r="K497" t="s">
        <v>4125</v>
      </c>
      <c r="L497" t="s">
        <v>4126</v>
      </c>
      <c r="M497" t="s">
        <v>4127</v>
      </c>
      <c r="N497" t="s">
        <v>4128</v>
      </c>
      <c r="O497" t="s">
        <v>4129</v>
      </c>
      <c r="P497" t="s">
        <v>4130</v>
      </c>
      <c r="Q497" t="s">
        <v>4131</v>
      </c>
    </row>
    <row r="498" spans="1:17">
      <c r="A498" t="s">
        <v>4132</v>
      </c>
      <c r="B498" t="s">
        <v>4133</v>
      </c>
      <c r="C498" t="s">
        <v>2948</v>
      </c>
      <c r="E498" s="3">
        <v>1499</v>
      </c>
      <c r="F498" s="3">
        <v>6990</v>
      </c>
      <c r="G498" s="1">
        <v>0.79</v>
      </c>
      <c r="H498" s="8">
        <v>3.9</v>
      </c>
      <c r="I498" s="9">
        <v>21796</v>
      </c>
      <c r="J498" t="s">
        <v>3056</v>
      </c>
      <c r="K498" t="s">
        <v>3057</v>
      </c>
      <c r="L498" t="s">
        <v>3058</v>
      </c>
      <c r="M498" t="s">
        <v>3059</v>
      </c>
      <c r="N498" t="s">
        <v>3060</v>
      </c>
      <c r="O498" t="s">
        <v>3061</v>
      </c>
      <c r="P498" t="s">
        <v>4134</v>
      </c>
      <c r="Q498" t="s">
        <v>4135</v>
      </c>
    </row>
    <row r="499" spans="1:17">
      <c r="A499" t="s">
        <v>4136</v>
      </c>
      <c r="B499" t="s">
        <v>4137</v>
      </c>
      <c r="C499" t="s">
        <v>2990</v>
      </c>
      <c r="E499" s="3">
        <v>20999</v>
      </c>
      <c r="F499" s="3">
        <v>29990</v>
      </c>
      <c r="G499" s="1">
        <v>0.3</v>
      </c>
      <c r="H499" s="8">
        <v>4.3</v>
      </c>
      <c r="I499" s="9">
        <v>9499</v>
      </c>
      <c r="J499" t="s">
        <v>3801</v>
      </c>
      <c r="K499" t="s">
        <v>3802</v>
      </c>
      <c r="L499" t="s">
        <v>3803</v>
      </c>
      <c r="M499" t="s">
        <v>3804</v>
      </c>
      <c r="N499" t="s">
        <v>3805</v>
      </c>
      <c r="O499" t="s">
        <v>3806</v>
      </c>
      <c r="P499" t="s">
        <v>4138</v>
      </c>
      <c r="Q499" t="s">
        <v>4139</v>
      </c>
    </row>
    <row r="500" spans="1:17">
      <c r="A500" t="s">
        <v>4140</v>
      </c>
      <c r="B500" t="s">
        <v>4141</v>
      </c>
      <c r="C500" t="s">
        <v>2990</v>
      </c>
      <c r="E500" s="3">
        <v>12999</v>
      </c>
      <c r="F500" s="3">
        <v>13499</v>
      </c>
      <c r="G500" s="1">
        <v>0.04</v>
      </c>
      <c r="H500" s="8">
        <v>4.0999999999999996</v>
      </c>
      <c r="I500" s="9">
        <v>56098</v>
      </c>
      <c r="J500" t="s">
        <v>4142</v>
      </c>
      <c r="K500" t="s">
        <v>4143</v>
      </c>
      <c r="L500" t="s">
        <v>4144</v>
      </c>
      <c r="M500" t="s">
        <v>4145</v>
      </c>
      <c r="N500" t="s">
        <v>4146</v>
      </c>
      <c r="O500" t="s">
        <v>4147</v>
      </c>
      <c r="P500" t="s">
        <v>4148</v>
      </c>
      <c r="Q500" t="s">
        <v>4149</v>
      </c>
    </row>
    <row r="501" spans="1:17">
      <c r="A501" t="s">
        <v>4150</v>
      </c>
      <c r="B501" t="s">
        <v>4151</v>
      </c>
      <c r="C501" t="s">
        <v>2990</v>
      </c>
      <c r="E501" s="3">
        <v>16999</v>
      </c>
      <c r="F501" s="3">
        <v>20999</v>
      </c>
      <c r="G501" s="1">
        <v>0.19</v>
      </c>
      <c r="H501" s="8">
        <v>4.0999999999999996</v>
      </c>
      <c r="I501" s="9">
        <v>31822</v>
      </c>
      <c r="J501" t="s">
        <v>4152</v>
      </c>
      <c r="K501" t="s">
        <v>4153</v>
      </c>
      <c r="L501" t="s">
        <v>4154</v>
      </c>
      <c r="M501" t="s">
        <v>4155</v>
      </c>
      <c r="N501" t="s">
        <v>4156</v>
      </c>
      <c r="O501" t="s">
        <v>4157</v>
      </c>
      <c r="P501" t="s">
        <v>4158</v>
      </c>
      <c r="Q501" t="s">
        <v>4159</v>
      </c>
    </row>
    <row r="502" spans="1:17">
      <c r="A502" t="s">
        <v>4160</v>
      </c>
      <c r="B502" t="s">
        <v>4161</v>
      </c>
      <c r="C502" t="s">
        <v>2990</v>
      </c>
      <c r="E502" s="3">
        <v>19999</v>
      </c>
      <c r="F502" s="3">
        <v>27990</v>
      </c>
      <c r="G502" s="1">
        <v>0.28999999999999998</v>
      </c>
      <c r="H502" s="8">
        <v>4.3</v>
      </c>
      <c r="I502" s="9">
        <v>9499</v>
      </c>
      <c r="J502" t="s">
        <v>4162</v>
      </c>
      <c r="K502" t="s">
        <v>3802</v>
      </c>
      <c r="L502" t="s">
        <v>3803</v>
      </c>
      <c r="M502" t="s">
        <v>3804</v>
      </c>
      <c r="N502" t="s">
        <v>3805</v>
      </c>
      <c r="O502" t="s">
        <v>3806</v>
      </c>
      <c r="P502" t="s">
        <v>3807</v>
      </c>
      <c r="Q502" t="s">
        <v>4163</v>
      </c>
    </row>
    <row r="503" spans="1:17">
      <c r="A503" t="s">
        <v>4164</v>
      </c>
      <c r="B503" t="s">
        <v>4165</v>
      </c>
      <c r="C503" t="s">
        <v>2990</v>
      </c>
      <c r="E503" s="3">
        <v>12999</v>
      </c>
      <c r="F503" s="3">
        <v>18999</v>
      </c>
      <c r="G503" s="1">
        <v>0.32</v>
      </c>
      <c r="H503" s="8">
        <v>4.0999999999999996</v>
      </c>
      <c r="I503" s="9">
        <v>50772</v>
      </c>
      <c r="J503" t="s">
        <v>4166</v>
      </c>
      <c r="K503" t="s">
        <v>3650</v>
      </c>
      <c r="L503" t="s">
        <v>3651</v>
      </c>
      <c r="M503" t="s">
        <v>3652</v>
      </c>
      <c r="N503" t="s">
        <v>3653</v>
      </c>
      <c r="O503" t="s">
        <v>3654</v>
      </c>
      <c r="P503" t="s">
        <v>4167</v>
      </c>
      <c r="Q503" t="s">
        <v>4168</v>
      </c>
    </row>
    <row r="504" spans="1:17">
      <c r="A504" t="s">
        <v>4169</v>
      </c>
      <c r="B504" t="s">
        <v>4170</v>
      </c>
      <c r="C504" t="s">
        <v>2948</v>
      </c>
      <c r="E504" s="3">
        <v>2999</v>
      </c>
      <c r="F504" s="3">
        <v>5999</v>
      </c>
      <c r="G504" s="1">
        <v>0.5</v>
      </c>
      <c r="H504" s="8">
        <v>4.0999999999999996</v>
      </c>
      <c r="I504" s="9">
        <v>7148</v>
      </c>
      <c r="J504" t="s">
        <v>4171</v>
      </c>
      <c r="K504" t="s">
        <v>4172</v>
      </c>
      <c r="L504" t="s">
        <v>4173</v>
      </c>
      <c r="M504" t="s">
        <v>4174</v>
      </c>
      <c r="N504" t="s">
        <v>4175</v>
      </c>
      <c r="O504" t="s">
        <v>4176</v>
      </c>
      <c r="P504" t="s">
        <v>4177</v>
      </c>
      <c r="Q504" t="s">
        <v>4178</v>
      </c>
    </row>
    <row r="505" spans="1:17">
      <c r="A505" t="s">
        <v>292</v>
      </c>
      <c r="B505" t="s">
        <v>293</v>
      </c>
      <c r="C505" t="s">
        <v>18</v>
      </c>
      <c r="E505" s="3">
        <v>299</v>
      </c>
      <c r="F505" s="3">
        <v>999</v>
      </c>
      <c r="G505" s="1">
        <v>0.7</v>
      </c>
      <c r="H505" s="8">
        <v>4.3</v>
      </c>
      <c r="I505" s="9">
        <v>20850</v>
      </c>
      <c r="J505" t="s">
        <v>294</v>
      </c>
      <c r="K505" t="s">
        <v>4179</v>
      </c>
      <c r="L505" t="s">
        <v>4180</v>
      </c>
      <c r="M505" t="s">
        <v>4181</v>
      </c>
      <c r="N505" t="s">
        <v>4182</v>
      </c>
      <c r="O505" t="s">
        <v>4183</v>
      </c>
      <c r="P505" t="s">
        <v>4184</v>
      </c>
      <c r="Q505" t="s">
        <v>4185</v>
      </c>
    </row>
    <row r="506" spans="1:17">
      <c r="A506" t="s">
        <v>282</v>
      </c>
      <c r="B506" t="s">
        <v>283</v>
      </c>
      <c r="C506" t="s">
        <v>18</v>
      </c>
      <c r="E506" s="3">
        <v>970</v>
      </c>
      <c r="F506" s="3">
        <v>1999</v>
      </c>
      <c r="G506" s="1">
        <v>0.51</v>
      </c>
      <c r="H506" s="8">
        <v>4.4000000000000004</v>
      </c>
      <c r="I506" s="9">
        <v>184</v>
      </c>
      <c r="J506" t="s">
        <v>284</v>
      </c>
      <c r="K506" t="s">
        <v>285</v>
      </c>
      <c r="L506" t="s">
        <v>286</v>
      </c>
      <c r="M506" t="s">
        <v>287</v>
      </c>
      <c r="N506" t="s">
        <v>288</v>
      </c>
      <c r="O506" t="s">
        <v>289</v>
      </c>
      <c r="P506" t="s">
        <v>4186</v>
      </c>
      <c r="Q506" t="s">
        <v>4187</v>
      </c>
    </row>
    <row r="507" spans="1:17">
      <c r="A507" t="s">
        <v>4188</v>
      </c>
      <c r="B507" t="s">
        <v>4189</v>
      </c>
      <c r="C507" t="s">
        <v>3162</v>
      </c>
      <c r="E507" s="3">
        <v>329</v>
      </c>
      <c r="F507" s="3">
        <v>999</v>
      </c>
      <c r="G507" s="1">
        <v>0.67</v>
      </c>
      <c r="H507" s="8">
        <v>4.2</v>
      </c>
      <c r="I507" s="9">
        <v>3492</v>
      </c>
      <c r="J507" t="s">
        <v>4190</v>
      </c>
      <c r="K507" t="s">
        <v>4191</v>
      </c>
      <c r="L507" t="s">
        <v>4192</v>
      </c>
      <c r="M507" t="s">
        <v>4193</v>
      </c>
      <c r="N507" t="s">
        <v>4194</v>
      </c>
      <c r="O507" t="s">
        <v>4195</v>
      </c>
      <c r="P507" t="s">
        <v>4196</v>
      </c>
      <c r="Q507" t="s">
        <v>4197</v>
      </c>
    </row>
    <row r="508" spans="1:17">
      <c r="A508" t="s">
        <v>4198</v>
      </c>
      <c r="B508" t="s">
        <v>4199</v>
      </c>
      <c r="C508" t="s">
        <v>2948</v>
      </c>
      <c r="E508" s="3">
        <v>1299</v>
      </c>
      <c r="F508" s="3">
        <v>5999</v>
      </c>
      <c r="G508" s="1">
        <v>0.78</v>
      </c>
      <c r="H508" s="8">
        <v>3.3</v>
      </c>
      <c r="I508" s="9">
        <v>4415</v>
      </c>
      <c r="J508" t="s">
        <v>4200</v>
      </c>
      <c r="K508" t="s">
        <v>3898</v>
      </c>
      <c r="L508" t="s">
        <v>3899</v>
      </c>
      <c r="M508" t="s">
        <v>3900</v>
      </c>
      <c r="N508" t="s">
        <v>3901</v>
      </c>
      <c r="O508" t="s">
        <v>3902</v>
      </c>
      <c r="P508" t="s">
        <v>4201</v>
      </c>
      <c r="Q508" t="s">
        <v>4202</v>
      </c>
    </row>
    <row r="509" spans="1:17">
      <c r="A509" t="s">
        <v>4203</v>
      </c>
      <c r="B509" t="s">
        <v>4204</v>
      </c>
      <c r="C509" t="s">
        <v>3024</v>
      </c>
      <c r="E509" s="3">
        <v>1989</v>
      </c>
      <c r="F509" s="3">
        <v>3500</v>
      </c>
      <c r="G509" s="1">
        <v>0.43</v>
      </c>
      <c r="H509" s="8">
        <v>4.4000000000000004</v>
      </c>
      <c r="I509" s="9">
        <v>67260</v>
      </c>
      <c r="J509" t="s">
        <v>4205</v>
      </c>
      <c r="K509" t="s">
        <v>3026</v>
      </c>
      <c r="L509" t="s">
        <v>3027</v>
      </c>
      <c r="M509" t="s">
        <v>3028</v>
      </c>
      <c r="N509" t="s">
        <v>3029</v>
      </c>
      <c r="O509" t="s">
        <v>3030</v>
      </c>
      <c r="P509" t="s">
        <v>4206</v>
      </c>
      <c r="Q509" t="s">
        <v>4207</v>
      </c>
    </row>
    <row r="510" spans="1:17">
      <c r="A510" t="s">
        <v>4208</v>
      </c>
      <c r="B510" t="s">
        <v>2958</v>
      </c>
      <c r="C510" t="s">
        <v>2948</v>
      </c>
      <c r="E510" s="3">
        <v>1999</v>
      </c>
      <c r="F510" s="3">
        <v>9999</v>
      </c>
      <c r="G510" s="1">
        <v>0.8</v>
      </c>
      <c r="H510" s="8">
        <v>4.3</v>
      </c>
      <c r="I510" s="9">
        <v>27704</v>
      </c>
      <c r="J510" t="s">
        <v>3355</v>
      </c>
      <c r="K510" t="s">
        <v>2960</v>
      </c>
      <c r="L510" t="s">
        <v>2961</v>
      </c>
      <c r="M510" t="s">
        <v>2962</v>
      </c>
      <c r="N510" t="s">
        <v>2963</v>
      </c>
      <c r="O510" t="s">
        <v>2964</v>
      </c>
      <c r="P510" t="s">
        <v>4209</v>
      </c>
      <c r="Q510" t="s">
        <v>4210</v>
      </c>
    </row>
    <row r="511" spans="1:17">
      <c r="A511" t="s">
        <v>4211</v>
      </c>
      <c r="B511" t="s">
        <v>4212</v>
      </c>
      <c r="C511" t="s">
        <v>2990</v>
      </c>
      <c r="E511" s="3">
        <v>12999</v>
      </c>
      <c r="F511" s="3">
        <v>18999</v>
      </c>
      <c r="G511" s="1">
        <v>0.32</v>
      </c>
      <c r="H511" s="8">
        <v>4.0999999999999996</v>
      </c>
      <c r="I511" s="9">
        <v>50772</v>
      </c>
      <c r="J511" t="s">
        <v>4166</v>
      </c>
      <c r="K511" t="s">
        <v>3650</v>
      </c>
      <c r="L511" t="s">
        <v>3651</v>
      </c>
      <c r="M511" t="s">
        <v>3652</v>
      </c>
      <c r="N511" t="s">
        <v>3653</v>
      </c>
      <c r="O511" t="s">
        <v>3654</v>
      </c>
      <c r="P511" t="s">
        <v>3655</v>
      </c>
      <c r="Q511" t="s">
        <v>4213</v>
      </c>
    </row>
    <row r="512" spans="1:17">
      <c r="A512" t="s">
        <v>4214</v>
      </c>
      <c r="B512" t="s">
        <v>4215</v>
      </c>
      <c r="C512" t="s">
        <v>2948</v>
      </c>
      <c r="E512" s="3">
        <v>1499</v>
      </c>
      <c r="F512" s="3">
        <v>4999</v>
      </c>
      <c r="G512" s="1">
        <v>0.7</v>
      </c>
      <c r="H512" s="8">
        <v>4</v>
      </c>
      <c r="I512" s="9">
        <v>92588</v>
      </c>
      <c r="J512" t="s">
        <v>4216</v>
      </c>
      <c r="K512" t="s">
        <v>4217</v>
      </c>
      <c r="L512" t="s">
        <v>4218</v>
      </c>
      <c r="M512" t="s">
        <v>4219</v>
      </c>
      <c r="N512" t="s">
        <v>4220</v>
      </c>
      <c r="O512" t="s">
        <v>4221</v>
      </c>
      <c r="P512" t="s">
        <v>4222</v>
      </c>
      <c r="Q512" t="s">
        <v>4223</v>
      </c>
    </row>
    <row r="513" spans="1:17">
      <c r="A513" t="s">
        <v>4224</v>
      </c>
      <c r="B513" t="s">
        <v>4225</v>
      </c>
      <c r="C513" t="s">
        <v>2990</v>
      </c>
      <c r="E513" s="3">
        <v>16999</v>
      </c>
      <c r="F513" s="3">
        <v>20999</v>
      </c>
      <c r="G513" s="1">
        <v>0.19</v>
      </c>
      <c r="H513" s="8">
        <v>4.0999999999999996</v>
      </c>
      <c r="I513" s="9">
        <v>31822</v>
      </c>
      <c r="J513" t="s">
        <v>4226</v>
      </c>
      <c r="K513" t="s">
        <v>4153</v>
      </c>
      <c r="L513" t="s">
        <v>4154</v>
      </c>
      <c r="M513" t="s">
        <v>4155</v>
      </c>
      <c r="N513" t="s">
        <v>4156</v>
      </c>
      <c r="O513" t="s">
        <v>4157</v>
      </c>
      <c r="P513" t="s">
        <v>4227</v>
      </c>
      <c r="Q513" t="s">
        <v>4228</v>
      </c>
    </row>
    <row r="514" spans="1:17">
      <c r="A514" t="s">
        <v>4229</v>
      </c>
      <c r="B514" t="s">
        <v>4230</v>
      </c>
      <c r="C514" t="s">
        <v>2948</v>
      </c>
      <c r="E514" s="3">
        <v>1999</v>
      </c>
      <c r="F514" s="3">
        <v>8499</v>
      </c>
      <c r="G514" s="1">
        <v>0.76</v>
      </c>
      <c r="H514" s="8">
        <v>4.3</v>
      </c>
      <c r="I514" s="9">
        <v>240</v>
      </c>
      <c r="J514" t="s">
        <v>4231</v>
      </c>
      <c r="K514" t="s">
        <v>4232</v>
      </c>
      <c r="L514" t="s">
        <v>4233</v>
      </c>
      <c r="M514" t="s">
        <v>4234</v>
      </c>
      <c r="N514" t="s">
        <v>4235</v>
      </c>
      <c r="O514" t="s">
        <v>4236</v>
      </c>
      <c r="P514" t="s">
        <v>4237</v>
      </c>
      <c r="Q514" t="s">
        <v>4238</v>
      </c>
    </row>
    <row r="515" spans="1:17">
      <c r="A515" t="s">
        <v>4239</v>
      </c>
      <c r="B515" t="s">
        <v>4240</v>
      </c>
      <c r="C515" t="s">
        <v>2948</v>
      </c>
      <c r="E515" s="3">
        <v>4999</v>
      </c>
      <c r="F515" s="3">
        <v>6999</v>
      </c>
      <c r="G515" s="1">
        <v>0.28999999999999998</v>
      </c>
      <c r="H515" s="8">
        <v>3.8</v>
      </c>
      <c r="I515" s="9">
        <v>758</v>
      </c>
      <c r="J515" t="s">
        <v>4241</v>
      </c>
      <c r="K515" t="s">
        <v>4242</v>
      </c>
      <c r="L515" t="s">
        <v>4243</v>
      </c>
      <c r="M515" t="s">
        <v>4244</v>
      </c>
      <c r="N515" t="s">
        <v>4245</v>
      </c>
      <c r="O515" t="s">
        <v>4246</v>
      </c>
      <c r="P515" t="s">
        <v>4247</v>
      </c>
      <c r="Q515" t="s">
        <v>4248</v>
      </c>
    </row>
    <row r="516" spans="1:17">
      <c r="A516" t="s">
        <v>350</v>
      </c>
      <c r="B516" t="s">
        <v>351</v>
      </c>
      <c r="C516" t="s">
        <v>18</v>
      </c>
      <c r="E516" s="3">
        <v>99</v>
      </c>
      <c r="F516" s="3">
        <v>666.66</v>
      </c>
      <c r="G516" s="1">
        <v>0.85</v>
      </c>
      <c r="H516" s="8">
        <v>3.9</v>
      </c>
      <c r="I516" s="9">
        <v>24870</v>
      </c>
      <c r="J516" t="s">
        <v>352</v>
      </c>
      <c r="K516" t="s">
        <v>3486</v>
      </c>
      <c r="L516" t="s">
        <v>3487</v>
      </c>
      <c r="M516" t="s">
        <v>3488</v>
      </c>
      <c r="N516" t="s">
        <v>3489</v>
      </c>
      <c r="O516" t="s">
        <v>3490</v>
      </c>
      <c r="P516" t="s">
        <v>4249</v>
      </c>
      <c r="Q516" t="s">
        <v>4250</v>
      </c>
    </row>
    <row r="517" spans="1:17">
      <c r="A517" t="s">
        <v>4251</v>
      </c>
      <c r="B517" t="s">
        <v>4252</v>
      </c>
      <c r="C517" t="s">
        <v>2948</v>
      </c>
      <c r="E517" s="3">
        <v>2499</v>
      </c>
      <c r="F517" s="3">
        <v>5999</v>
      </c>
      <c r="G517" s="1">
        <v>0.57999999999999996</v>
      </c>
      <c r="H517" s="8">
        <v>3.7</v>
      </c>
      <c r="I517" s="9">
        <v>828</v>
      </c>
      <c r="J517" t="s">
        <v>4253</v>
      </c>
      <c r="K517" t="s">
        <v>4254</v>
      </c>
      <c r="L517" t="s">
        <v>4255</v>
      </c>
      <c r="M517" t="s">
        <v>4256</v>
      </c>
      <c r="N517" t="s">
        <v>4257</v>
      </c>
      <c r="O517" t="s">
        <v>4258</v>
      </c>
      <c r="P517" t="s">
        <v>4259</v>
      </c>
      <c r="Q517" t="s">
        <v>4260</v>
      </c>
    </row>
    <row r="518" spans="1:17">
      <c r="A518" t="s">
        <v>4261</v>
      </c>
      <c r="B518" t="s">
        <v>4262</v>
      </c>
      <c r="C518" t="s">
        <v>3045</v>
      </c>
      <c r="E518" s="3">
        <v>1399</v>
      </c>
      <c r="F518" s="3">
        <v>1630</v>
      </c>
      <c r="G518" s="1">
        <v>0.14000000000000001</v>
      </c>
      <c r="H518" s="8">
        <v>4</v>
      </c>
      <c r="I518" s="9">
        <v>9378</v>
      </c>
      <c r="J518" t="s">
        <v>4263</v>
      </c>
      <c r="K518" t="s">
        <v>3838</v>
      </c>
      <c r="L518" t="s">
        <v>3839</v>
      </c>
      <c r="M518" t="s">
        <v>3840</v>
      </c>
      <c r="N518" t="s">
        <v>3841</v>
      </c>
      <c r="O518" t="s">
        <v>3842</v>
      </c>
      <c r="P518" t="s">
        <v>4264</v>
      </c>
      <c r="Q518" t="s">
        <v>4265</v>
      </c>
    </row>
    <row r="519" spans="1:17">
      <c r="A519" t="s">
        <v>4266</v>
      </c>
      <c r="B519" t="s">
        <v>4267</v>
      </c>
      <c r="C519" t="s">
        <v>2948</v>
      </c>
      <c r="E519" s="3">
        <v>1499</v>
      </c>
      <c r="F519" s="3">
        <v>9999</v>
      </c>
      <c r="G519" s="1">
        <v>0.85</v>
      </c>
      <c r="H519" s="8">
        <v>4.2</v>
      </c>
      <c r="I519" s="9">
        <v>22638</v>
      </c>
      <c r="J519" t="s">
        <v>4268</v>
      </c>
      <c r="K519" t="s">
        <v>3184</v>
      </c>
      <c r="L519" t="s">
        <v>3185</v>
      </c>
      <c r="M519" t="s">
        <v>3186</v>
      </c>
      <c r="N519" t="s">
        <v>3187</v>
      </c>
      <c r="O519" t="s">
        <v>3188</v>
      </c>
      <c r="P519" t="s">
        <v>4269</v>
      </c>
      <c r="Q519" t="s">
        <v>4270</v>
      </c>
    </row>
    <row r="520" spans="1:17">
      <c r="A520" t="s">
        <v>356</v>
      </c>
      <c r="B520" t="s">
        <v>357</v>
      </c>
      <c r="C520" t="s">
        <v>18</v>
      </c>
      <c r="E520" s="3">
        <v>899</v>
      </c>
      <c r="F520" s="3">
        <v>1900</v>
      </c>
      <c r="G520" s="1">
        <v>0.53</v>
      </c>
      <c r="H520" s="8">
        <v>4.4000000000000004</v>
      </c>
      <c r="I520" s="9">
        <v>13552</v>
      </c>
      <c r="J520" t="s">
        <v>358</v>
      </c>
      <c r="K520" t="s">
        <v>359</v>
      </c>
      <c r="L520" t="s">
        <v>360</v>
      </c>
      <c r="M520" t="s">
        <v>361</v>
      </c>
      <c r="N520" t="s">
        <v>362</v>
      </c>
      <c r="O520" t="s">
        <v>363</v>
      </c>
      <c r="P520" t="s">
        <v>4271</v>
      </c>
      <c r="Q520" t="s">
        <v>4272</v>
      </c>
    </row>
    <row r="521" spans="1:17">
      <c r="A521" t="s">
        <v>4273</v>
      </c>
      <c r="B521" t="s">
        <v>4274</v>
      </c>
      <c r="C521" t="s">
        <v>3162</v>
      </c>
      <c r="E521" s="3">
        <v>249</v>
      </c>
      <c r="F521" s="3">
        <v>599</v>
      </c>
      <c r="G521" s="1">
        <v>0.57999999999999996</v>
      </c>
      <c r="H521" s="8">
        <v>3.9</v>
      </c>
      <c r="I521" s="9">
        <v>2147</v>
      </c>
      <c r="J521" t="s">
        <v>4275</v>
      </c>
      <c r="K521" t="s">
        <v>4276</v>
      </c>
      <c r="L521" t="s">
        <v>4277</v>
      </c>
      <c r="M521" t="s">
        <v>4278</v>
      </c>
      <c r="N521" t="s">
        <v>4279</v>
      </c>
      <c r="O521" t="s">
        <v>4280</v>
      </c>
      <c r="P521" t="s">
        <v>4281</v>
      </c>
      <c r="Q521" t="s">
        <v>4282</v>
      </c>
    </row>
    <row r="522" spans="1:17">
      <c r="A522" t="s">
        <v>4283</v>
      </c>
      <c r="B522" t="s">
        <v>4284</v>
      </c>
      <c r="C522" t="s">
        <v>3777</v>
      </c>
      <c r="E522" s="3">
        <v>299</v>
      </c>
      <c r="F522" s="3">
        <v>1199</v>
      </c>
      <c r="G522" s="1">
        <v>0.75</v>
      </c>
      <c r="H522" s="8">
        <v>4.5</v>
      </c>
      <c r="I522" s="9">
        <v>596</v>
      </c>
      <c r="J522" t="s">
        <v>4285</v>
      </c>
      <c r="K522" t="s">
        <v>4286</v>
      </c>
      <c r="L522" t="s">
        <v>4287</v>
      </c>
      <c r="M522" t="s">
        <v>4288</v>
      </c>
      <c r="N522" t="s">
        <v>4289</v>
      </c>
      <c r="O522" t="s">
        <v>4290</v>
      </c>
      <c r="P522" t="s">
        <v>4291</v>
      </c>
      <c r="Q522" t="s">
        <v>4292</v>
      </c>
    </row>
    <row r="523" spans="1:17">
      <c r="A523" t="s">
        <v>4293</v>
      </c>
      <c r="B523" t="s">
        <v>4294</v>
      </c>
      <c r="C523" t="s">
        <v>3638</v>
      </c>
      <c r="E523" s="3">
        <v>79</v>
      </c>
      <c r="F523" s="3">
        <v>499</v>
      </c>
      <c r="G523" s="1">
        <v>0.84</v>
      </c>
      <c r="H523" s="8">
        <v>4.2</v>
      </c>
      <c r="I523" s="9">
        <v>1949</v>
      </c>
      <c r="J523" t="s">
        <v>4295</v>
      </c>
      <c r="K523" t="s">
        <v>4043</v>
      </c>
      <c r="L523" t="s">
        <v>4044</v>
      </c>
      <c r="M523" t="s">
        <v>4045</v>
      </c>
      <c r="N523" t="s">
        <v>4046</v>
      </c>
      <c r="O523" t="s">
        <v>4047</v>
      </c>
      <c r="P523" t="s">
        <v>4296</v>
      </c>
      <c r="Q523" t="s">
        <v>4297</v>
      </c>
    </row>
    <row r="524" spans="1:17">
      <c r="A524" t="s">
        <v>4298</v>
      </c>
      <c r="B524" t="s">
        <v>4299</v>
      </c>
      <c r="C524" t="s">
        <v>2990</v>
      </c>
      <c r="E524" s="3">
        <v>13999</v>
      </c>
      <c r="F524" s="3">
        <v>15999</v>
      </c>
      <c r="G524" s="1">
        <v>0.13</v>
      </c>
      <c r="H524" s="8">
        <v>3.9</v>
      </c>
      <c r="I524" s="9">
        <v>2180</v>
      </c>
      <c r="J524" t="s">
        <v>4079</v>
      </c>
      <c r="K524" t="s">
        <v>4300</v>
      </c>
      <c r="L524" t="s">
        <v>4301</v>
      </c>
      <c r="M524" t="s">
        <v>4302</v>
      </c>
      <c r="N524" t="s">
        <v>4303</v>
      </c>
      <c r="O524" t="s">
        <v>4304</v>
      </c>
      <c r="P524" t="s">
        <v>4305</v>
      </c>
      <c r="Q524" t="s">
        <v>4306</v>
      </c>
    </row>
    <row r="525" spans="1:17">
      <c r="A525" t="s">
        <v>4307</v>
      </c>
      <c r="B525" t="s">
        <v>4308</v>
      </c>
      <c r="C525" t="s">
        <v>3066</v>
      </c>
      <c r="E525" s="3">
        <v>949</v>
      </c>
      <c r="F525" s="3">
        <v>999</v>
      </c>
      <c r="G525" s="1">
        <v>0.05</v>
      </c>
      <c r="H525" s="8">
        <v>4.2</v>
      </c>
      <c r="I525" s="9">
        <v>31539</v>
      </c>
      <c r="J525" t="s">
        <v>4309</v>
      </c>
      <c r="K525" t="s">
        <v>3915</v>
      </c>
      <c r="L525" t="s">
        <v>3916</v>
      </c>
      <c r="M525" t="s">
        <v>3917</v>
      </c>
      <c r="N525" t="s">
        <v>3918</v>
      </c>
      <c r="O525" t="s">
        <v>3919</v>
      </c>
      <c r="P525" t="s">
        <v>4310</v>
      </c>
      <c r="Q525" t="s">
        <v>4311</v>
      </c>
    </row>
    <row r="526" spans="1:17">
      <c r="A526" t="s">
        <v>4312</v>
      </c>
      <c r="B526" t="s">
        <v>4313</v>
      </c>
      <c r="C526" t="s">
        <v>3495</v>
      </c>
      <c r="E526" s="3">
        <v>99</v>
      </c>
      <c r="F526" s="3">
        <v>499</v>
      </c>
      <c r="G526" s="1">
        <v>0.8</v>
      </c>
      <c r="H526" s="8">
        <v>4.0999999999999996</v>
      </c>
      <c r="I526" s="9">
        <v>2451</v>
      </c>
      <c r="J526" t="s">
        <v>4314</v>
      </c>
      <c r="K526" t="s">
        <v>4315</v>
      </c>
      <c r="L526" t="s">
        <v>4316</v>
      </c>
      <c r="M526" t="s">
        <v>4317</v>
      </c>
      <c r="N526" t="s">
        <v>4318</v>
      </c>
      <c r="O526" t="s">
        <v>4319</v>
      </c>
      <c r="P526" t="s">
        <v>4320</v>
      </c>
      <c r="Q526" t="s">
        <v>4321</v>
      </c>
    </row>
    <row r="527" spans="1:17">
      <c r="A527" t="s">
        <v>4322</v>
      </c>
      <c r="B527" t="s">
        <v>4323</v>
      </c>
      <c r="C527" t="s">
        <v>2948</v>
      </c>
      <c r="E527" s="3">
        <v>2499</v>
      </c>
      <c r="F527" s="3">
        <v>7990</v>
      </c>
      <c r="G527" s="1">
        <v>0.69</v>
      </c>
      <c r="H527" s="8">
        <v>4.0999999999999996</v>
      </c>
      <c r="I527" s="9">
        <v>154</v>
      </c>
      <c r="J527" t="s">
        <v>4324</v>
      </c>
      <c r="K527" t="s">
        <v>3889</v>
      </c>
      <c r="L527" t="s">
        <v>3890</v>
      </c>
      <c r="M527" t="s">
        <v>3891</v>
      </c>
      <c r="N527" t="s">
        <v>13040</v>
      </c>
      <c r="O527" t="s">
        <v>3892</v>
      </c>
      <c r="P527" t="s">
        <v>4325</v>
      </c>
      <c r="Q527" t="s">
        <v>4326</v>
      </c>
    </row>
    <row r="528" spans="1:17">
      <c r="A528" t="s">
        <v>4327</v>
      </c>
      <c r="B528" t="s">
        <v>4328</v>
      </c>
      <c r="C528" t="s">
        <v>4329</v>
      </c>
      <c r="E528" s="3">
        <v>689</v>
      </c>
      <c r="F528" s="3">
        <v>1999</v>
      </c>
      <c r="G528" s="1">
        <v>0.66</v>
      </c>
      <c r="H528" s="8">
        <v>4.3</v>
      </c>
      <c r="I528" s="9">
        <v>1193</v>
      </c>
      <c r="J528" t="s">
        <v>4330</v>
      </c>
      <c r="K528" t="s">
        <v>4331</v>
      </c>
      <c r="L528" t="s">
        <v>4332</v>
      </c>
      <c r="M528" t="s">
        <v>4333</v>
      </c>
      <c r="N528" t="s">
        <v>4334</v>
      </c>
      <c r="O528" t="s">
        <v>4335</v>
      </c>
      <c r="P528" t="s">
        <v>4336</v>
      </c>
      <c r="Q528" t="s">
        <v>4337</v>
      </c>
    </row>
    <row r="529" spans="1:17">
      <c r="A529" t="s">
        <v>4338</v>
      </c>
      <c r="B529" t="s">
        <v>4339</v>
      </c>
      <c r="C529" t="s">
        <v>3940</v>
      </c>
      <c r="E529" s="3">
        <v>499</v>
      </c>
      <c r="F529" s="3">
        <v>1899</v>
      </c>
      <c r="G529" s="1">
        <v>0.74</v>
      </c>
      <c r="H529" s="8">
        <v>4.0999999999999996</v>
      </c>
      <c r="I529" s="9">
        <v>1475</v>
      </c>
      <c r="J529" t="s">
        <v>4340</v>
      </c>
      <c r="K529" t="s">
        <v>4341</v>
      </c>
      <c r="L529" t="s">
        <v>4342</v>
      </c>
      <c r="M529" t="s">
        <v>4343</v>
      </c>
      <c r="N529" t="s">
        <v>4344</v>
      </c>
      <c r="O529" t="s">
        <v>4345</v>
      </c>
      <c r="P529" t="s">
        <v>4346</v>
      </c>
      <c r="Q529" t="s">
        <v>4347</v>
      </c>
    </row>
    <row r="530" spans="1:17">
      <c r="A530" t="s">
        <v>4348</v>
      </c>
      <c r="B530" t="s">
        <v>4349</v>
      </c>
      <c r="C530" t="s">
        <v>3777</v>
      </c>
      <c r="E530" s="3">
        <v>299</v>
      </c>
      <c r="F530" s="3">
        <v>999</v>
      </c>
      <c r="G530" s="1">
        <v>0.7</v>
      </c>
      <c r="H530" s="8">
        <v>4.3</v>
      </c>
      <c r="I530" s="9">
        <v>8891</v>
      </c>
      <c r="J530" t="s">
        <v>4350</v>
      </c>
      <c r="K530" t="s">
        <v>4351</v>
      </c>
      <c r="L530" t="s">
        <v>4352</v>
      </c>
      <c r="M530" t="s">
        <v>4353</v>
      </c>
      <c r="N530" t="s">
        <v>4354</v>
      </c>
      <c r="O530" t="s">
        <v>4355</v>
      </c>
      <c r="P530" t="s">
        <v>4356</v>
      </c>
      <c r="Q530" t="s">
        <v>4357</v>
      </c>
    </row>
    <row r="531" spans="1:17">
      <c r="A531" t="s">
        <v>4358</v>
      </c>
      <c r="B531" t="s">
        <v>4359</v>
      </c>
      <c r="C531" t="s">
        <v>3495</v>
      </c>
      <c r="E531" s="3">
        <v>209</v>
      </c>
      <c r="F531" s="3">
        <v>499</v>
      </c>
      <c r="G531" s="1">
        <v>0.57999999999999996</v>
      </c>
      <c r="H531" s="8">
        <v>3.6</v>
      </c>
      <c r="I531" s="9">
        <v>104</v>
      </c>
      <c r="J531" t="s">
        <v>4360</v>
      </c>
      <c r="K531" t="s">
        <v>4361</v>
      </c>
      <c r="L531" t="s">
        <v>4362</v>
      </c>
      <c r="M531" t="s">
        <v>4363</v>
      </c>
      <c r="N531" t="s">
        <v>4364</v>
      </c>
      <c r="O531" t="s">
        <v>4365</v>
      </c>
      <c r="P531" t="s">
        <v>4366</v>
      </c>
      <c r="Q531" t="s">
        <v>4367</v>
      </c>
    </row>
    <row r="532" spans="1:17">
      <c r="A532" t="s">
        <v>4368</v>
      </c>
      <c r="B532" t="s">
        <v>4369</v>
      </c>
      <c r="C532" t="s">
        <v>2990</v>
      </c>
      <c r="E532" s="3">
        <v>8499</v>
      </c>
      <c r="F532" s="3">
        <v>12999</v>
      </c>
      <c r="G532" s="1">
        <v>0.35</v>
      </c>
      <c r="H532" s="8">
        <v>4.0999999999999996</v>
      </c>
      <c r="I532" s="9">
        <v>6662</v>
      </c>
      <c r="J532" t="s">
        <v>4370</v>
      </c>
      <c r="K532" t="s">
        <v>4371</v>
      </c>
      <c r="L532" t="s">
        <v>4372</v>
      </c>
      <c r="M532" t="s">
        <v>4373</v>
      </c>
      <c r="N532" t="s">
        <v>4374</v>
      </c>
      <c r="O532" t="s">
        <v>4375</v>
      </c>
      <c r="P532" t="s">
        <v>4376</v>
      </c>
      <c r="Q532" t="s">
        <v>4377</v>
      </c>
    </row>
    <row r="533" spans="1:17">
      <c r="A533" t="s">
        <v>4378</v>
      </c>
      <c r="B533" t="s">
        <v>4379</v>
      </c>
      <c r="C533" t="s">
        <v>2979</v>
      </c>
      <c r="E533" s="3">
        <v>2179</v>
      </c>
      <c r="F533" s="3">
        <v>3999</v>
      </c>
      <c r="G533" s="1">
        <v>0.46</v>
      </c>
      <c r="H533" s="8">
        <v>4</v>
      </c>
      <c r="I533" s="9">
        <v>8380</v>
      </c>
      <c r="J533" t="s">
        <v>4380</v>
      </c>
      <c r="K533" t="s">
        <v>4381</v>
      </c>
      <c r="L533" t="s">
        <v>4382</v>
      </c>
      <c r="M533" t="s">
        <v>4383</v>
      </c>
      <c r="N533" t="s">
        <v>4384</v>
      </c>
      <c r="O533" t="s">
        <v>4385</v>
      </c>
      <c r="P533" t="s">
        <v>4386</v>
      </c>
      <c r="Q533" t="s">
        <v>4387</v>
      </c>
    </row>
    <row r="534" spans="1:17">
      <c r="A534" t="s">
        <v>4388</v>
      </c>
      <c r="B534" t="s">
        <v>4389</v>
      </c>
      <c r="C534" t="s">
        <v>2990</v>
      </c>
      <c r="E534" s="3">
        <v>16999</v>
      </c>
      <c r="F534" s="3">
        <v>20999</v>
      </c>
      <c r="G534" s="1">
        <v>0.19</v>
      </c>
      <c r="H534" s="8">
        <v>4.0999999999999996</v>
      </c>
      <c r="I534" s="9">
        <v>31822</v>
      </c>
      <c r="J534" t="s">
        <v>4390</v>
      </c>
      <c r="K534" t="s">
        <v>4153</v>
      </c>
      <c r="L534" t="s">
        <v>4154</v>
      </c>
      <c r="M534" t="s">
        <v>4155</v>
      </c>
      <c r="N534" t="s">
        <v>4156</v>
      </c>
      <c r="O534" t="s">
        <v>4157</v>
      </c>
      <c r="P534" t="s">
        <v>4391</v>
      </c>
      <c r="Q534" t="s">
        <v>4392</v>
      </c>
    </row>
    <row r="535" spans="1:17">
      <c r="A535" t="s">
        <v>4393</v>
      </c>
      <c r="B535" t="s">
        <v>4394</v>
      </c>
      <c r="C535" t="s">
        <v>2990</v>
      </c>
      <c r="E535" s="3">
        <v>44999</v>
      </c>
      <c r="F535" s="3">
        <v>49999</v>
      </c>
      <c r="G535" s="1">
        <v>0.1</v>
      </c>
      <c r="H535" s="8">
        <v>4.3</v>
      </c>
      <c r="I535" s="9">
        <v>3075</v>
      </c>
      <c r="J535" t="s">
        <v>4395</v>
      </c>
      <c r="K535" t="s">
        <v>4396</v>
      </c>
      <c r="L535" t="s">
        <v>4397</v>
      </c>
      <c r="M535" t="s">
        <v>4398</v>
      </c>
      <c r="N535" t="s">
        <v>4399</v>
      </c>
      <c r="O535" t="s">
        <v>4400</v>
      </c>
      <c r="P535" t="s">
        <v>4401</v>
      </c>
      <c r="Q535" t="s">
        <v>4402</v>
      </c>
    </row>
    <row r="536" spans="1:17">
      <c r="A536" t="s">
        <v>4403</v>
      </c>
      <c r="B536" t="s">
        <v>4404</v>
      </c>
      <c r="C536" t="s">
        <v>3045</v>
      </c>
      <c r="E536" s="3">
        <v>2599</v>
      </c>
      <c r="F536" s="3">
        <v>2999</v>
      </c>
      <c r="G536" s="1">
        <v>0.13</v>
      </c>
      <c r="H536" s="8">
        <v>3.9</v>
      </c>
      <c r="I536" s="9">
        <v>14266</v>
      </c>
      <c r="J536" t="s">
        <v>4405</v>
      </c>
      <c r="K536" t="s">
        <v>4406</v>
      </c>
      <c r="L536" t="s">
        <v>4407</v>
      </c>
      <c r="M536" t="s">
        <v>4408</v>
      </c>
      <c r="N536" t="s">
        <v>4409</v>
      </c>
      <c r="O536" t="s">
        <v>4410</v>
      </c>
      <c r="P536" t="s">
        <v>4411</v>
      </c>
      <c r="Q536" t="s">
        <v>4412</v>
      </c>
    </row>
    <row r="537" spans="1:17">
      <c r="A537" t="s">
        <v>4413</v>
      </c>
      <c r="B537" t="s">
        <v>4414</v>
      </c>
      <c r="C537" t="s">
        <v>2948</v>
      </c>
      <c r="E537" s="3">
        <v>2799</v>
      </c>
      <c r="F537" s="3">
        <v>6499</v>
      </c>
      <c r="G537" s="1">
        <v>0.56999999999999995</v>
      </c>
      <c r="H537" s="8">
        <v>4.0999999999999996</v>
      </c>
      <c r="I537" s="9">
        <v>38879</v>
      </c>
      <c r="J537" t="s">
        <v>4415</v>
      </c>
      <c r="K537" t="s">
        <v>4416</v>
      </c>
      <c r="L537" t="s">
        <v>4417</v>
      </c>
      <c r="M537" t="s">
        <v>4418</v>
      </c>
      <c r="N537" t="s">
        <v>4419</v>
      </c>
      <c r="O537" t="s">
        <v>4420</v>
      </c>
      <c r="P537" t="s">
        <v>4421</v>
      </c>
      <c r="Q537" t="s">
        <v>4422</v>
      </c>
    </row>
    <row r="538" spans="1:17">
      <c r="A538" t="s">
        <v>4423</v>
      </c>
      <c r="B538" t="s">
        <v>4424</v>
      </c>
      <c r="C538" t="s">
        <v>4425</v>
      </c>
      <c r="E538" s="3">
        <v>1399</v>
      </c>
      <c r="F538" s="3">
        <v>2990</v>
      </c>
      <c r="G538" s="1">
        <v>0.53</v>
      </c>
      <c r="H538" s="8">
        <v>4.0999999999999996</v>
      </c>
      <c r="I538" s="9">
        <v>97175</v>
      </c>
      <c r="J538" t="s">
        <v>4426</v>
      </c>
      <c r="K538" t="s">
        <v>4427</v>
      </c>
      <c r="L538" t="s">
        <v>4428</v>
      </c>
      <c r="M538" t="s">
        <v>4429</v>
      </c>
      <c r="N538" t="s">
        <v>4430</v>
      </c>
      <c r="O538" t="s">
        <v>4431</v>
      </c>
      <c r="P538" t="s">
        <v>4432</v>
      </c>
      <c r="Q538" t="s">
        <v>4433</v>
      </c>
    </row>
    <row r="539" spans="1:17">
      <c r="A539" t="s">
        <v>4434</v>
      </c>
      <c r="B539" t="s">
        <v>4435</v>
      </c>
      <c r="C539" t="s">
        <v>3024</v>
      </c>
      <c r="E539" s="3">
        <v>649</v>
      </c>
      <c r="F539" s="3">
        <v>2400</v>
      </c>
      <c r="G539" s="1">
        <v>0.73</v>
      </c>
      <c r="H539" s="8">
        <v>4.4000000000000004</v>
      </c>
      <c r="I539" s="9">
        <v>67260</v>
      </c>
      <c r="J539" t="s">
        <v>4436</v>
      </c>
      <c r="K539" t="s">
        <v>3026</v>
      </c>
      <c r="L539" t="s">
        <v>3027</v>
      </c>
      <c r="M539" t="s">
        <v>3028</v>
      </c>
      <c r="N539" t="s">
        <v>3029</v>
      </c>
      <c r="O539" t="s">
        <v>3030</v>
      </c>
      <c r="P539" t="s">
        <v>3031</v>
      </c>
      <c r="Q539" t="s">
        <v>4437</v>
      </c>
    </row>
    <row r="540" spans="1:17">
      <c r="A540" t="s">
        <v>4438</v>
      </c>
      <c r="B540" t="s">
        <v>4439</v>
      </c>
      <c r="C540" t="s">
        <v>3162</v>
      </c>
      <c r="E540" s="3">
        <v>799</v>
      </c>
      <c r="F540" s="3">
        <v>3990</v>
      </c>
      <c r="G540" s="1">
        <v>0.8</v>
      </c>
      <c r="H540" s="8">
        <v>3.8</v>
      </c>
      <c r="I540" s="9">
        <v>119</v>
      </c>
      <c r="J540" t="s">
        <v>4440</v>
      </c>
      <c r="K540" t="s">
        <v>4441</v>
      </c>
      <c r="L540" t="s">
        <v>4442</v>
      </c>
      <c r="M540" t="s">
        <v>4443</v>
      </c>
      <c r="N540" t="s">
        <v>4444</v>
      </c>
      <c r="O540" t="s">
        <v>4445</v>
      </c>
      <c r="P540" t="s">
        <v>4446</v>
      </c>
      <c r="Q540" t="s">
        <v>4447</v>
      </c>
    </row>
    <row r="541" spans="1:17">
      <c r="A541" t="s">
        <v>4448</v>
      </c>
      <c r="B541" t="s">
        <v>4449</v>
      </c>
      <c r="C541" t="s">
        <v>4450</v>
      </c>
      <c r="E541" s="3">
        <v>149</v>
      </c>
      <c r="F541" s="3">
        <v>149</v>
      </c>
      <c r="G541" s="1">
        <v>0</v>
      </c>
      <c r="H541" s="8">
        <v>4.3</v>
      </c>
      <c r="I541" s="9">
        <v>10833</v>
      </c>
      <c r="J541" t="s">
        <v>4451</v>
      </c>
      <c r="K541" t="s">
        <v>4452</v>
      </c>
      <c r="L541" t="s">
        <v>4453</v>
      </c>
      <c r="M541" t="s">
        <v>4454</v>
      </c>
      <c r="N541" t="s">
        <v>4455</v>
      </c>
      <c r="O541" t="s">
        <v>4456</v>
      </c>
      <c r="P541" t="s">
        <v>4457</v>
      </c>
      <c r="Q541" t="s">
        <v>4458</v>
      </c>
    </row>
    <row r="542" spans="1:17">
      <c r="A542" t="s">
        <v>496</v>
      </c>
      <c r="B542" t="s">
        <v>497</v>
      </c>
      <c r="C542" t="s">
        <v>18</v>
      </c>
      <c r="E542" s="3">
        <v>799</v>
      </c>
      <c r="F542" s="3">
        <v>2100</v>
      </c>
      <c r="G542" s="1">
        <v>0.62</v>
      </c>
      <c r="H542" s="8">
        <v>4.3</v>
      </c>
      <c r="I542" s="9">
        <v>8188</v>
      </c>
      <c r="J542" t="s">
        <v>498</v>
      </c>
      <c r="K542" t="s">
        <v>499</v>
      </c>
      <c r="L542" t="s">
        <v>500</v>
      </c>
      <c r="M542" t="s">
        <v>501</v>
      </c>
      <c r="N542" t="s">
        <v>502</v>
      </c>
      <c r="O542" t="s">
        <v>503</v>
      </c>
      <c r="P542" t="s">
        <v>4459</v>
      </c>
      <c r="Q542" t="s">
        <v>4460</v>
      </c>
    </row>
    <row r="543" spans="1:17">
      <c r="A543" t="s">
        <v>4461</v>
      </c>
      <c r="B543" t="s">
        <v>4462</v>
      </c>
      <c r="C543" t="s">
        <v>3045</v>
      </c>
      <c r="E543" s="3">
        <v>3799</v>
      </c>
      <c r="F543" s="3">
        <v>5299</v>
      </c>
      <c r="G543" s="1">
        <v>0.28000000000000003</v>
      </c>
      <c r="H543" s="8">
        <v>3.5</v>
      </c>
      <c r="I543" s="9">
        <v>1641</v>
      </c>
      <c r="J543" t="s">
        <v>4463</v>
      </c>
      <c r="K543" t="s">
        <v>4464</v>
      </c>
      <c r="L543" t="s">
        <v>4465</v>
      </c>
      <c r="M543" t="s">
        <v>4466</v>
      </c>
      <c r="N543" t="s">
        <v>4467</v>
      </c>
      <c r="O543" t="s">
        <v>4468</v>
      </c>
      <c r="P543" t="s">
        <v>4469</v>
      </c>
      <c r="Q543" t="s">
        <v>4470</v>
      </c>
    </row>
    <row r="544" spans="1:17">
      <c r="A544" t="s">
        <v>4471</v>
      </c>
      <c r="B544" t="s">
        <v>4472</v>
      </c>
      <c r="C544" t="s">
        <v>3973</v>
      </c>
      <c r="E544" s="3">
        <v>199</v>
      </c>
      <c r="F544" s="3">
        <v>1899</v>
      </c>
      <c r="G544" s="1">
        <v>0.9</v>
      </c>
      <c r="H544" s="8">
        <v>4</v>
      </c>
      <c r="I544" s="9">
        <v>4740</v>
      </c>
      <c r="J544" t="s">
        <v>4473</v>
      </c>
      <c r="K544" t="s">
        <v>4474</v>
      </c>
      <c r="L544" t="s">
        <v>4475</v>
      </c>
      <c r="M544" t="s">
        <v>4476</v>
      </c>
      <c r="N544" t="s">
        <v>4477</v>
      </c>
      <c r="O544" t="s">
        <v>4478</v>
      </c>
      <c r="P544" t="s">
        <v>4479</v>
      </c>
      <c r="Q544" t="s">
        <v>4480</v>
      </c>
    </row>
    <row r="545" spans="1:17">
      <c r="A545" t="s">
        <v>4481</v>
      </c>
      <c r="B545" t="s">
        <v>4482</v>
      </c>
      <c r="C545" t="s">
        <v>2990</v>
      </c>
      <c r="E545" s="3">
        <v>23999</v>
      </c>
      <c r="F545" s="3">
        <v>32999</v>
      </c>
      <c r="G545" s="1">
        <v>0.27</v>
      </c>
      <c r="H545" s="8">
        <v>3.9</v>
      </c>
      <c r="I545" s="9">
        <v>8866</v>
      </c>
      <c r="J545" t="s">
        <v>4483</v>
      </c>
      <c r="K545" t="s">
        <v>4484</v>
      </c>
      <c r="L545" t="s">
        <v>4485</v>
      </c>
      <c r="M545" t="s">
        <v>4486</v>
      </c>
      <c r="N545" t="s">
        <v>4487</v>
      </c>
      <c r="O545" t="s">
        <v>4488</v>
      </c>
      <c r="P545" t="s">
        <v>4489</v>
      </c>
      <c r="Q545" t="s">
        <v>4490</v>
      </c>
    </row>
    <row r="546" spans="1:17">
      <c r="A546" t="s">
        <v>4491</v>
      </c>
      <c r="B546" t="s">
        <v>4492</v>
      </c>
      <c r="C546" t="s">
        <v>2990</v>
      </c>
      <c r="E546" s="3">
        <v>29990</v>
      </c>
      <c r="F546" s="3">
        <v>39990</v>
      </c>
      <c r="G546" s="1">
        <v>0.25</v>
      </c>
      <c r="H546" s="8">
        <v>4.3</v>
      </c>
      <c r="I546" s="9">
        <v>8399</v>
      </c>
      <c r="J546" t="s">
        <v>4493</v>
      </c>
      <c r="K546" t="s">
        <v>4494</v>
      </c>
      <c r="L546" t="s">
        <v>4495</v>
      </c>
      <c r="M546" t="s">
        <v>4496</v>
      </c>
      <c r="N546" t="s">
        <v>4497</v>
      </c>
      <c r="O546" t="s">
        <v>4498</v>
      </c>
      <c r="P546" t="s">
        <v>4499</v>
      </c>
      <c r="Q546" t="s">
        <v>4500</v>
      </c>
    </row>
    <row r="547" spans="1:17">
      <c r="A547" t="s">
        <v>4501</v>
      </c>
      <c r="B547" t="s">
        <v>4502</v>
      </c>
      <c r="C547" t="s">
        <v>2948</v>
      </c>
      <c r="E547" s="3">
        <v>281</v>
      </c>
      <c r="F547" s="3">
        <v>1999</v>
      </c>
      <c r="G547" s="1">
        <v>0.86</v>
      </c>
      <c r="H547" s="8">
        <v>2.8</v>
      </c>
      <c r="I547" s="9">
        <v>87</v>
      </c>
      <c r="J547" t="s">
        <v>4503</v>
      </c>
      <c r="K547" t="s">
        <v>4504</v>
      </c>
      <c r="L547" t="s">
        <v>4505</v>
      </c>
      <c r="M547" t="s">
        <v>4506</v>
      </c>
      <c r="N547" t="s">
        <v>4507</v>
      </c>
      <c r="O547" t="s">
        <v>4508</v>
      </c>
      <c r="P547" t="s">
        <v>4509</v>
      </c>
      <c r="Q547" t="s">
        <v>4510</v>
      </c>
    </row>
    <row r="548" spans="1:17">
      <c r="A548" t="s">
        <v>4511</v>
      </c>
      <c r="B548" t="s">
        <v>4512</v>
      </c>
      <c r="C548" t="s">
        <v>2990</v>
      </c>
      <c r="E548" s="3">
        <v>7998</v>
      </c>
      <c r="F548" s="3">
        <v>11999</v>
      </c>
      <c r="G548" s="1">
        <v>0.33</v>
      </c>
      <c r="H548" s="8">
        <v>3.8</v>
      </c>
      <c r="I548" s="9">
        <v>125</v>
      </c>
      <c r="J548" t="s">
        <v>4513</v>
      </c>
      <c r="K548" t="s">
        <v>4514</v>
      </c>
      <c r="L548" t="s">
        <v>4515</v>
      </c>
      <c r="M548" t="s">
        <v>4516</v>
      </c>
      <c r="N548" t="s">
        <v>4517</v>
      </c>
      <c r="O548" t="s">
        <v>4518</v>
      </c>
      <c r="P548" t="s">
        <v>4519</v>
      </c>
      <c r="Q548" t="s">
        <v>4520</v>
      </c>
    </row>
    <row r="549" spans="1:17">
      <c r="A549" t="s">
        <v>4521</v>
      </c>
      <c r="B549" t="s">
        <v>4522</v>
      </c>
      <c r="C549" t="s">
        <v>2948</v>
      </c>
      <c r="E549" s="3">
        <v>249</v>
      </c>
      <c r="F549" s="3">
        <v>999</v>
      </c>
      <c r="G549" s="1">
        <v>0.75</v>
      </c>
      <c r="H549" s="8">
        <v>4.5</v>
      </c>
      <c r="I549" s="9">
        <v>38</v>
      </c>
      <c r="J549" t="s">
        <v>4523</v>
      </c>
      <c r="K549" t="s">
        <v>4524</v>
      </c>
      <c r="L549" t="s">
        <v>4525</v>
      </c>
      <c r="M549" t="s">
        <v>4526</v>
      </c>
      <c r="N549" t="s">
        <v>4527</v>
      </c>
      <c r="O549" t="s">
        <v>4528</v>
      </c>
      <c r="P549" t="s">
        <v>4529</v>
      </c>
      <c r="Q549" t="s">
        <v>4530</v>
      </c>
    </row>
    <row r="550" spans="1:17">
      <c r="A550" t="s">
        <v>4531</v>
      </c>
      <c r="B550" t="s">
        <v>4532</v>
      </c>
      <c r="C550" t="s">
        <v>3777</v>
      </c>
      <c r="E550" s="3">
        <v>299</v>
      </c>
      <c r="F550" s="3">
        <v>599</v>
      </c>
      <c r="G550" s="1">
        <v>0.5</v>
      </c>
      <c r="H550" s="8">
        <v>4.3</v>
      </c>
      <c r="I550" s="9">
        <v>4674</v>
      </c>
      <c r="J550" t="s">
        <v>4533</v>
      </c>
      <c r="K550" t="s">
        <v>4534</v>
      </c>
      <c r="L550" t="s">
        <v>4535</v>
      </c>
      <c r="M550" t="s">
        <v>4536</v>
      </c>
      <c r="N550" t="s">
        <v>4537</v>
      </c>
      <c r="O550" t="s">
        <v>4538</v>
      </c>
      <c r="P550" t="s">
        <v>4539</v>
      </c>
      <c r="Q550" t="s">
        <v>4540</v>
      </c>
    </row>
    <row r="551" spans="1:17">
      <c r="A551" t="s">
        <v>4541</v>
      </c>
      <c r="B551" t="s">
        <v>4542</v>
      </c>
      <c r="C551" t="s">
        <v>2948</v>
      </c>
      <c r="E551" s="3">
        <v>499</v>
      </c>
      <c r="F551" s="3">
        <v>1899</v>
      </c>
      <c r="G551" s="1">
        <v>0.74</v>
      </c>
      <c r="H551" s="8">
        <v>4.0999999999999996</v>
      </c>
      <c r="I551" s="9">
        <v>412</v>
      </c>
      <c r="J551" t="s">
        <v>4543</v>
      </c>
      <c r="K551" t="s">
        <v>4544</v>
      </c>
      <c r="L551" t="s">
        <v>4545</v>
      </c>
      <c r="M551" t="s">
        <v>4546</v>
      </c>
      <c r="N551" t="s">
        <v>4547</v>
      </c>
      <c r="O551" t="s">
        <v>4548</v>
      </c>
      <c r="P551" t="s">
        <v>4549</v>
      </c>
      <c r="Q551" t="s">
        <v>4550</v>
      </c>
    </row>
    <row r="552" spans="1:17">
      <c r="A552" t="s">
        <v>4551</v>
      </c>
      <c r="B552" t="s">
        <v>4552</v>
      </c>
      <c r="C552" t="s">
        <v>2948</v>
      </c>
      <c r="E552" s="3">
        <v>899</v>
      </c>
      <c r="F552" s="3">
        <v>3499</v>
      </c>
      <c r="G552" s="1">
        <v>0.74</v>
      </c>
      <c r="H552" s="8">
        <v>3</v>
      </c>
      <c r="I552" s="9">
        <v>681</v>
      </c>
      <c r="J552" t="s">
        <v>4553</v>
      </c>
      <c r="K552" t="s">
        <v>4554</v>
      </c>
      <c r="L552" t="s">
        <v>4555</v>
      </c>
      <c r="M552" t="s">
        <v>4556</v>
      </c>
      <c r="N552" t="s">
        <v>4557</v>
      </c>
      <c r="O552" t="s">
        <v>4558</v>
      </c>
      <c r="P552" t="s">
        <v>4559</v>
      </c>
      <c r="Q552" t="s">
        <v>4560</v>
      </c>
    </row>
    <row r="553" spans="1:17">
      <c r="A553" t="s">
        <v>4561</v>
      </c>
      <c r="B553" t="s">
        <v>4562</v>
      </c>
      <c r="C553" t="s">
        <v>2979</v>
      </c>
      <c r="E553" s="3">
        <v>1599</v>
      </c>
      <c r="F553" s="3">
        <v>3499</v>
      </c>
      <c r="G553" s="1">
        <v>0.54</v>
      </c>
      <c r="H553" s="8">
        <v>4</v>
      </c>
      <c r="I553" s="9">
        <v>36384</v>
      </c>
      <c r="J553" t="s">
        <v>4563</v>
      </c>
      <c r="K553" t="s">
        <v>4564</v>
      </c>
      <c r="L553" t="s">
        <v>4565</v>
      </c>
      <c r="M553" t="s">
        <v>4566</v>
      </c>
      <c r="N553" t="s">
        <v>4567</v>
      </c>
      <c r="O553" t="s">
        <v>4568</v>
      </c>
      <c r="P553" t="s">
        <v>4569</v>
      </c>
      <c r="Q553" t="s">
        <v>4570</v>
      </c>
    </row>
    <row r="554" spans="1:17">
      <c r="A554" t="s">
        <v>4571</v>
      </c>
      <c r="B554" t="s">
        <v>4572</v>
      </c>
      <c r="C554" t="s">
        <v>4573</v>
      </c>
      <c r="E554" s="3">
        <v>120</v>
      </c>
      <c r="F554" s="3">
        <v>999</v>
      </c>
      <c r="G554" s="1">
        <v>0.88</v>
      </c>
      <c r="H554" s="8">
        <v>3.9</v>
      </c>
      <c r="I554" s="9">
        <v>6491</v>
      </c>
      <c r="J554" t="s">
        <v>4574</v>
      </c>
      <c r="K554" t="s">
        <v>4575</v>
      </c>
      <c r="L554" t="s">
        <v>4576</v>
      </c>
      <c r="M554" t="s">
        <v>4577</v>
      </c>
      <c r="N554" t="s">
        <v>4578</v>
      </c>
      <c r="O554" t="s">
        <v>4579</v>
      </c>
      <c r="P554" t="s">
        <v>4580</v>
      </c>
      <c r="Q554" t="s">
        <v>4581</v>
      </c>
    </row>
    <row r="555" spans="1:17">
      <c r="A555" t="s">
        <v>4582</v>
      </c>
      <c r="B555" t="s">
        <v>4583</v>
      </c>
      <c r="C555" t="s">
        <v>2948</v>
      </c>
      <c r="E555" s="3">
        <v>3999</v>
      </c>
      <c r="F555" s="3">
        <v>6999</v>
      </c>
      <c r="G555" s="1">
        <v>0.43</v>
      </c>
      <c r="H555" s="8">
        <v>4.0999999999999996</v>
      </c>
      <c r="I555" s="9">
        <v>10229</v>
      </c>
      <c r="J555" t="s">
        <v>4584</v>
      </c>
      <c r="K555" t="s">
        <v>4585</v>
      </c>
      <c r="L555" t="s">
        <v>4586</v>
      </c>
      <c r="M555" t="s">
        <v>4587</v>
      </c>
      <c r="N555" t="s">
        <v>4588</v>
      </c>
      <c r="O555" t="s">
        <v>4589</v>
      </c>
      <c r="P555" t="s">
        <v>4590</v>
      </c>
      <c r="Q555" t="s">
        <v>4591</v>
      </c>
    </row>
    <row r="556" spans="1:17">
      <c r="A556" t="s">
        <v>4592</v>
      </c>
      <c r="B556" t="s">
        <v>4165</v>
      </c>
      <c r="C556" t="s">
        <v>2990</v>
      </c>
      <c r="E556" s="3">
        <v>12999</v>
      </c>
      <c r="F556" s="3">
        <v>18999</v>
      </c>
      <c r="G556" s="1">
        <v>0.32</v>
      </c>
      <c r="H556" s="8">
        <v>4.0999999999999996</v>
      </c>
      <c r="I556" s="9">
        <v>50772</v>
      </c>
      <c r="J556" t="s">
        <v>4166</v>
      </c>
      <c r="K556" t="s">
        <v>3650</v>
      </c>
      <c r="L556" t="s">
        <v>3651</v>
      </c>
      <c r="M556" t="s">
        <v>3652</v>
      </c>
      <c r="N556" t="s">
        <v>3653</v>
      </c>
      <c r="O556" t="s">
        <v>3654</v>
      </c>
      <c r="P556" t="s">
        <v>4167</v>
      </c>
      <c r="Q556" t="s">
        <v>4593</v>
      </c>
    </row>
    <row r="557" spans="1:17">
      <c r="A557" t="s">
        <v>4594</v>
      </c>
      <c r="B557" t="s">
        <v>4595</v>
      </c>
      <c r="C557" t="s">
        <v>3973</v>
      </c>
      <c r="E557" s="3">
        <v>1599</v>
      </c>
      <c r="F557" s="3">
        <v>2599</v>
      </c>
      <c r="G557" s="1">
        <v>0.38</v>
      </c>
      <c r="H557" s="8">
        <v>4.3</v>
      </c>
      <c r="I557" s="9">
        <v>1801</v>
      </c>
      <c r="J557" t="s">
        <v>4596</v>
      </c>
      <c r="K557" t="s">
        <v>4597</v>
      </c>
      <c r="L557" t="s">
        <v>4598</v>
      </c>
      <c r="M557" t="s">
        <v>4599</v>
      </c>
      <c r="N557" t="s">
        <v>4600</v>
      </c>
      <c r="O557" t="s">
        <v>4601</v>
      </c>
      <c r="P557" t="s">
        <v>4602</v>
      </c>
      <c r="Q557" t="s">
        <v>4603</v>
      </c>
    </row>
    <row r="558" spans="1:17">
      <c r="A558" t="s">
        <v>4604</v>
      </c>
      <c r="B558" t="s">
        <v>4605</v>
      </c>
      <c r="C558" t="s">
        <v>3162</v>
      </c>
      <c r="E558" s="3">
        <v>699</v>
      </c>
      <c r="F558" s="3">
        <v>1199</v>
      </c>
      <c r="G558" s="1">
        <v>0.42</v>
      </c>
      <c r="H558" s="8">
        <v>4</v>
      </c>
      <c r="I558" s="9">
        <v>14404</v>
      </c>
      <c r="J558" t="s">
        <v>4606</v>
      </c>
      <c r="K558" t="s">
        <v>3666</v>
      </c>
      <c r="L558" t="s">
        <v>3667</v>
      </c>
      <c r="M558" t="s">
        <v>3668</v>
      </c>
      <c r="N558" t="s">
        <v>3669</v>
      </c>
      <c r="O558" t="s">
        <v>3670</v>
      </c>
      <c r="P558" t="s">
        <v>4607</v>
      </c>
      <c r="Q558" t="s">
        <v>4608</v>
      </c>
    </row>
    <row r="559" spans="1:17">
      <c r="A559" t="s">
        <v>4609</v>
      </c>
      <c r="B559" t="s">
        <v>4610</v>
      </c>
      <c r="C559" t="s">
        <v>4611</v>
      </c>
      <c r="E559" s="3">
        <v>99</v>
      </c>
      <c r="F559" s="3">
        <v>999</v>
      </c>
      <c r="G559" s="1">
        <v>0.9</v>
      </c>
      <c r="H559" s="8">
        <v>4.4000000000000004</v>
      </c>
      <c r="I559" s="9">
        <v>305</v>
      </c>
      <c r="J559" t="s">
        <v>4612</v>
      </c>
      <c r="K559" t="s">
        <v>4613</v>
      </c>
      <c r="L559" t="s">
        <v>4614</v>
      </c>
      <c r="M559" t="s">
        <v>4615</v>
      </c>
      <c r="N559" t="s">
        <v>4616</v>
      </c>
      <c r="O559" t="s">
        <v>4617</v>
      </c>
      <c r="P559" t="s">
        <v>4618</v>
      </c>
      <c r="Q559" t="s">
        <v>4619</v>
      </c>
    </row>
    <row r="560" spans="1:17">
      <c r="A560" t="s">
        <v>4620</v>
      </c>
      <c r="B560" t="s">
        <v>4621</v>
      </c>
      <c r="C560" t="s">
        <v>2990</v>
      </c>
      <c r="E560" s="3">
        <v>7915</v>
      </c>
      <c r="F560" s="3">
        <v>9999</v>
      </c>
      <c r="G560" s="1">
        <v>0.21</v>
      </c>
      <c r="H560" s="8">
        <v>4.3</v>
      </c>
      <c r="I560" s="9">
        <v>1376</v>
      </c>
      <c r="J560" t="s">
        <v>4622</v>
      </c>
      <c r="K560" t="s">
        <v>4623</v>
      </c>
      <c r="L560" t="s">
        <v>4624</v>
      </c>
      <c r="M560" t="s">
        <v>4625</v>
      </c>
      <c r="N560" t="s">
        <v>4626</v>
      </c>
      <c r="O560" t="s">
        <v>4627</v>
      </c>
      <c r="P560" t="s">
        <v>4628</v>
      </c>
      <c r="Q560" t="s">
        <v>4629</v>
      </c>
    </row>
    <row r="561" spans="1:17">
      <c r="A561" t="s">
        <v>4630</v>
      </c>
      <c r="B561" t="s">
        <v>4631</v>
      </c>
      <c r="C561" t="s">
        <v>2948</v>
      </c>
      <c r="E561" s="3">
        <v>1499</v>
      </c>
      <c r="F561" s="3">
        <v>7999</v>
      </c>
      <c r="G561" s="1">
        <v>0.81</v>
      </c>
      <c r="H561" s="8">
        <v>4.2</v>
      </c>
      <c r="I561" s="9">
        <v>22638</v>
      </c>
      <c r="J561" t="s">
        <v>4632</v>
      </c>
      <c r="K561" t="s">
        <v>3184</v>
      </c>
      <c r="L561" t="s">
        <v>3185</v>
      </c>
      <c r="M561" t="s">
        <v>3186</v>
      </c>
      <c r="N561" t="s">
        <v>3187</v>
      </c>
      <c r="O561" t="s">
        <v>3188</v>
      </c>
      <c r="P561" t="s">
        <v>4633</v>
      </c>
      <c r="Q561" t="s">
        <v>4634</v>
      </c>
    </row>
    <row r="562" spans="1:17">
      <c r="A562" t="s">
        <v>4635</v>
      </c>
      <c r="B562" t="s">
        <v>4636</v>
      </c>
      <c r="C562" t="s">
        <v>3045</v>
      </c>
      <c r="E562" s="3">
        <v>1055</v>
      </c>
      <c r="F562" s="3">
        <v>1249</v>
      </c>
      <c r="G562" s="1">
        <v>0.16</v>
      </c>
      <c r="H562" s="8">
        <v>3.8</v>
      </c>
      <c r="I562" s="9">
        <v>2352</v>
      </c>
      <c r="J562" t="s">
        <v>4637</v>
      </c>
      <c r="K562" t="s">
        <v>4638</v>
      </c>
      <c r="L562" t="s">
        <v>4639</v>
      </c>
      <c r="M562" t="s">
        <v>4640</v>
      </c>
      <c r="N562" t="s">
        <v>4641</v>
      </c>
      <c r="O562" t="s">
        <v>4642</v>
      </c>
      <c r="P562" t="s">
        <v>4643</v>
      </c>
      <c r="Q562" t="s">
        <v>4644</v>
      </c>
    </row>
    <row r="563" spans="1:17">
      <c r="A563" t="s">
        <v>4645</v>
      </c>
      <c r="B563" t="s">
        <v>4646</v>
      </c>
      <c r="C563" t="s">
        <v>3777</v>
      </c>
      <c r="E563" s="3">
        <v>150</v>
      </c>
      <c r="F563" s="3">
        <v>599</v>
      </c>
      <c r="G563" s="1">
        <v>0.75</v>
      </c>
      <c r="H563" s="8">
        <v>4.3</v>
      </c>
      <c r="I563" s="9">
        <v>714</v>
      </c>
      <c r="J563" t="s">
        <v>4647</v>
      </c>
      <c r="K563" t="s">
        <v>4648</v>
      </c>
      <c r="L563" t="s">
        <v>4649</v>
      </c>
      <c r="M563" t="s">
        <v>4650</v>
      </c>
      <c r="N563" t="s">
        <v>4651</v>
      </c>
      <c r="O563" t="s">
        <v>4652</v>
      </c>
      <c r="P563" t="s">
        <v>4653</v>
      </c>
      <c r="Q563" t="s">
        <v>4654</v>
      </c>
    </row>
    <row r="564" spans="1:17">
      <c r="A564" t="s">
        <v>652</v>
      </c>
      <c r="B564" t="s">
        <v>653</v>
      </c>
      <c r="C564" t="s">
        <v>18</v>
      </c>
      <c r="E564" s="3">
        <v>219</v>
      </c>
      <c r="F564" s="3">
        <v>700</v>
      </c>
      <c r="G564" s="1">
        <v>0.69</v>
      </c>
      <c r="H564" s="8">
        <v>4.3</v>
      </c>
      <c r="I564" s="9">
        <v>20052</v>
      </c>
      <c r="J564" t="s">
        <v>654</v>
      </c>
      <c r="K564" t="s">
        <v>655</v>
      </c>
      <c r="L564" t="s">
        <v>656</v>
      </c>
      <c r="M564" t="s">
        <v>657</v>
      </c>
      <c r="N564" t="s">
        <v>658</v>
      </c>
      <c r="O564" t="s">
        <v>659</v>
      </c>
      <c r="P564" t="s">
        <v>4655</v>
      </c>
      <c r="Q564" t="s">
        <v>4656</v>
      </c>
    </row>
    <row r="565" spans="1:17">
      <c r="A565" t="s">
        <v>4657</v>
      </c>
      <c r="B565" t="s">
        <v>4658</v>
      </c>
      <c r="C565" t="s">
        <v>3973</v>
      </c>
      <c r="E565" s="3">
        <v>474</v>
      </c>
      <c r="F565" s="3">
        <v>1799</v>
      </c>
      <c r="G565" s="1">
        <v>0.74</v>
      </c>
      <c r="H565" s="8">
        <v>4.3</v>
      </c>
      <c r="I565" s="9">
        <v>1454</v>
      </c>
      <c r="J565" t="s">
        <v>4659</v>
      </c>
      <c r="K565" t="s">
        <v>4660</v>
      </c>
      <c r="L565" t="s">
        <v>4661</v>
      </c>
      <c r="M565" t="s">
        <v>4662</v>
      </c>
      <c r="N565" t="s">
        <v>4663</v>
      </c>
      <c r="O565" t="s">
        <v>13042</v>
      </c>
      <c r="P565" t="s">
        <v>4664</v>
      </c>
      <c r="Q565" t="s">
        <v>4665</v>
      </c>
    </row>
    <row r="566" spans="1:17">
      <c r="A566" t="s">
        <v>687</v>
      </c>
      <c r="B566" t="s">
        <v>688</v>
      </c>
      <c r="C566" t="s">
        <v>18</v>
      </c>
      <c r="E566" s="3">
        <v>115</v>
      </c>
      <c r="F566" s="3">
        <v>499</v>
      </c>
      <c r="G566" s="1">
        <v>0.77</v>
      </c>
      <c r="H566" s="8">
        <v>4</v>
      </c>
      <c r="I566" s="9">
        <v>7732</v>
      </c>
      <c r="J566" t="s">
        <v>689</v>
      </c>
      <c r="K566" t="s">
        <v>690</v>
      </c>
      <c r="L566" t="s">
        <v>691</v>
      </c>
      <c r="M566" t="s">
        <v>692</v>
      </c>
      <c r="N566" t="s">
        <v>693</v>
      </c>
      <c r="O566" t="s">
        <v>694</v>
      </c>
      <c r="P566" t="s">
        <v>4666</v>
      </c>
      <c r="Q566" t="s">
        <v>4667</v>
      </c>
    </row>
    <row r="567" spans="1:17">
      <c r="A567" t="s">
        <v>4668</v>
      </c>
      <c r="B567" t="s">
        <v>4669</v>
      </c>
      <c r="C567" t="s">
        <v>3162</v>
      </c>
      <c r="E567" s="3">
        <v>239</v>
      </c>
      <c r="F567" s="3">
        <v>599</v>
      </c>
      <c r="G567" s="1">
        <v>0.6</v>
      </c>
      <c r="H567" s="8">
        <v>3.9</v>
      </c>
      <c r="I567" s="9">
        <v>2147</v>
      </c>
      <c r="J567" t="s">
        <v>4670</v>
      </c>
      <c r="K567" t="s">
        <v>4276</v>
      </c>
      <c r="L567" t="s">
        <v>4277</v>
      </c>
      <c r="M567" t="s">
        <v>4278</v>
      </c>
      <c r="N567" t="s">
        <v>4279</v>
      </c>
      <c r="O567" t="s">
        <v>4280</v>
      </c>
      <c r="P567" t="s">
        <v>4671</v>
      </c>
      <c r="Q567" t="s">
        <v>4672</v>
      </c>
    </row>
    <row r="568" spans="1:17">
      <c r="A568" t="s">
        <v>4673</v>
      </c>
      <c r="B568" t="s">
        <v>4674</v>
      </c>
      <c r="C568" t="s">
        <v>2990</v>
      </c>
      <c r="E568" s="3">
        <v>7499</v>
      </c>
      <c r="F568" s="3">
        <v>9499</v>
      </c>
      <c r="G568" s="1">
        <v>0.21</v>
      </c>
      <c r="H568" s="8">
        <v>4.0999999999999996</v>
      </c>
      <c r="I568" s="9">
        <v>313832</v>
      </c>
      <c r="J568" t="s">
        <v>4675</v>
      </c>
      <c r="K568" t="s">
        <v>3253</v>
      </c>
      <c r="L568" t="s">
        <v>3254</v>
      </c>
      <c r="M568" t="s">
        <v>3255</v>
      </c>
      <c r="N568" t="s">
        <v>3256</v>
      </c>
      <c r="O568" t="s">
        <v>3257</v>
      </c>
      <c r="P568" t="s">
        <v>3263</v>
      </c>
      <c r="Q568" t="s">
        <v>4676</v>
      </c>
    </row>
    <row r="569" spans="1:17">
      <c r="A569" t="s">
        <v>4677</v>
      </c>
      <c r="B569" t="s">
        <v>4678</v>
      </c>
      <c r="C569" t="s">
        <v>2948</v>
      </c>
      <c r="E569" s="3">
        <v>265</v>
      </c>
      <c r="F569" s="3">
        <v>999</v>
      </c>
      <c r="G569" s="1">
        <v>0.73</v>
      </c>
      <c r="H569" s="8">
        <v>3.7</v>
      </c>
      <c r="I569" s="9">
        <v>465</v>
      </c>
      <c r="J569" t="s">
        <v>4679</v>
      </c>
      <c r="K569" t="s">
        <v>4680</v>
      </c>
      <c r="L569" t="s">
        <v>4681</v>
      </c>
      <c r="M569" t="s">
        <v>4682</v>
      </c>
      <c r="N569" t="s">
        <v>4683</v>
      </c>
      <c r="O569" t="s">
        <v>4684</v>
      </c>
      <c r="P569" t="s">
        <v>4685</v>
      </c>
      <c r="Q569" t="s">
        <v>4686</v>
      </c>
    </row>
    <row r="570" spans="1:17">
      <c r="A570" t="s">
        <v>4687</v>
      </c>
      <c r="B570" t="s">
        <v>4688</v>
      </c>
      <c r="C570" t="s">
        <v>2990</v>
      </c>
      <c r="E570" s="3">
        <v>37990</v>
      </c>
      <c r="F570" s="3">
        <v>74999</v>
      </c>
      <c r="G570" s="1">
        <v>0.49</v>
      </c>
      <c r="H570" s="8">
        <v>4.2</v>
      </c>
      <c r="I570" s="9">
        <v>27790</v>
      </c>
      <c r="J570" t="s">
        <v>4689</v>
      </c>
      <c r="K570" t="s">
        <v>4690</v>
      </c>
      <c r="L570" t="s">
        <v>4691</v>
      </c>
      <c r="M570" t="s">
        <v>4692</v>
      </c>
      <c r="N570" t="s">
        <v>4693</v>
      </c>
      <c r="O570" t="s">
        <v>4694</v>
      </c>
      <c r="P570" t="s">
        <v>4695</v>
      </c>
      <c r="Q570" t="s">
        <v>4696</v>
      </c>
    </row>
    <row r="571" spans="1:17">
      <c r="A571" t="s">
        <v>707</v>
      </c>
      <c r="B571" t="s">
        <v>708</v>
      </c>
      <c r="C571" t="s">
        <v>18</v>
      </c>
      <c r="E571" s="3">
        <v>199</v>
      </c>
      <c r="F571" s="3">
        <v>499</v>
      </c>
      <c r="G571" s="1">
        <v>0.6</v>
      </c>
      <c r="H571" s="8">
        <v>4.0999999999999996</v>
      </c>
      <c r="I571" s="9">
        <v>602</v>
      </c>
      <c r="J571" t="s">
        <v>709</v>
      </c>
      <c r="K571" t="s">
        <v>710</v>
      </c>
      <c r="L571" t="s">
        <v>711</v>
      </c>
      <c r="M571" t="s">
        <v>712</v>
      </c>
      <c r="N571" t="s">
        <v>713</v>
      </c>
      <c r="O571" t="s">
        <v>714</v>
      </c>
      <c r="P571" t="s">
        <v>4697</v>
      </c>
      <c r="Q571" t="s">
        <v>4698</v>
      </c>
    </row>
    <row r="572" spans="1:17">
      <c r="A572" t="s">
        <v>717</v>
      </c>
      <c r="B572" t="s">
        <v>718</v>
      </c>
      <c r="C572" t="s">
        <v>18</v>
      </c>
      <c r="E572" s="3">
        <v>179</v>
      </c>
      <c r="F572" s="3">
        <v>399</v>
      </c>
      <c r="G572" s="1">
        <v>0.55000000000000004</v>
      </c>
      <c r="H572" s="8">
        <v>4</v>
      </c>
      <c r="I572" s="9">
        <v>1423</v>
      </c>
      <c r="J572" t="s">
        <v>719</v>
      </c>
      <c r="K572" t="s">
        <v>720</v>
      </c>
      <c r="L572" t="s">
        <v>721</v>
      </c>
      <c r="M572" t="s">
        <v>722</v>
      </c>
      <c r="N572" t="s">
        <v>723</v>
      </c>
      <c r="O572" t="s">
        <v>13029</v>
      </c>
      <c r="P572" t="s">
        <v>4699</v>
      </c>
      <c r="Q572" t="s">
        <v>4700</v>
      </c>
    </row>
    <row r="573" spans="1:17">
      <c r="A573" t="s">
        <v>4701</v>
      </c>
      <c r="B573" t="s">
        <v>4702</v>
      </c>
      <c r="C573" t="s">
        <v>3433</v>
      </c>
      <c r="E573" s="3">
        <v>1799</v>
      </c>
      <c r="F573" s="3">
        <v>3999</v>
      </c>
      <c r="G573" s="1">
        <v>0.55000000000000004</v>
      </c>
      <c r="H573" s="8">
        <v>4.5999999999999996</v>
      </c>
      <c r="I573" s="9">
        <v>245</v>
      </c>
      <c r="J573" t="s">
        <v>4703</v>
      </c>
      <c r="K573" t="s">
        <v>4704</v>
      </c>
      <c r="L573" t="s">
        <v>4705</v>
      </c>
      <c r="M573" t="s">
        <v>4706</v>
      </c>
      <c r="N573" t="s">
        <v>4707</v>
      </c>
      <c r="O573" t="s">
        <v>4708</v>
      </c>
      <c r="P573" t="s">
        <v>4709</v>
      </c>
      <c r="Q573" t="s">
        <v>4710</v>
      </c>
    </row>
    <row r="574" spans="1:17">
      <c r="A574" t="s">
        <v>4711</v>
      </c>
      <c r="B574" t="s">
        <v>4712</v>
      </c>
      <c r="C574" t="s">
        <v>2990</v>
      </c>
      <c r="E574" s="3">
        <v>8499</v>
      </c>
      <c r="F574" s="3">
        <v>11999</v>
      </c>
      <c r="G574" s="1">
        <v>0.28999999999999998</v>
      </c>
      <c r="H574" s="8">
        <v>3.9</v>
      </c>
      <c r="I574" s="9">
        <v>276</v>
      </c>
      <c r="J574" t="s">
        <v>4713</v>
      </c>
      <c r="K574" t="s">
        <v>4714</v>
      </c>
      <c r="L574" t="s">
        <v>4715</v>
      </c>
      <c r="M574" t="s">
        <v>4716</v>
      </c>
      <c r="N574" t="s">
        <v>4717</v>
      </c>
      <c r="O574" t="s">
        <v>4718</v>
      </c>
      <c r="P574" t="s">
        <v>4719</v>
      </c>
      <c r="Q574" t="s">
        <v>4720</v>
      </c>
    </row>
    <row r="575" spans="1:17">
      <c r="A575" t="s">
        <v>4721</v>
      </c>
      <c r="B575" t="s">
        <v>4722</v>
      </c>
      <c r="C575" t="s">
        <v>2948</v>
      </c>
      <c r="E575" s="3">
        <v>1999</v>
      </c>
      <c r="F575" s="3">
        <v>3999</v>
      </c>
      <c r="G575" s="1">
        <v>0.5</v>
      </c>
      <c r="H575" s="8">
        <v>4</v>
      </c>
      <c r="I575" s="9">
        <v>30254</v>
      </c>
      <c r="J575" t="s">
        <v>4723</v>
      </c>
      <c r="K575" t="s">
        <v>4724</v>
      </c>
      <c r="L575" t="s">
        <v>4725</v>
      </c>
      <c r="M575" t="s">
        <v>4726</v>
      </c>
      <c r="N575" t="s">
        <v>4727</v>
      </c>
      <c r="O575" t="s">
        <v>4728</v>
      </c>
      <c r="P575" t="s">
        <v>4729</v>
      </c>
      <c r="Q575" t="s">
        <v>4730</v>
      </c>
    </row>
    <row r="576" spans="1:17">
      <c r="A576" t="s">
        <v>4731</v>
      </c>
      <c r="B576" t="s">
        <v>3281</v>
      </c>
      <c r="C576" t="s">
        <v>2948</v>
      </c>
      <c r="E576" s="3">
        <v>3999</v>
      </c>
      <c r="F576" s="3">
        <v>17999</v>
      </c>
      <c r="G576" s="1">
        <v>0.78</v>
      </c>
      <c r="H576" s="8">
        <v>4.3</v>
      </c>
      <c r="I576" s="9">
        <v>17161</v>
      </c>
      <c r="J576" t="s">
        <v>4732</v>
      </c>
      <c r="K576" t="s">
        <v>3283</v>
      </c>
      <c r="L576" t="s">
        <v>3284</v>
      </c>
      <c r="M576" t="s">
        <v>3285</v>
      </c>
      <c r="N576" t="s">
        <v>3286</v>
      </c>
      <c r="O576" t="s">
        <v>3287</v>
      </c>
      <c r="P576" t="s">
        <v>4733</v>
      </c>
      <c r="Q576" t="s">
        <v>4734</v>
      </c>
    </row>
    <row r="577" spans="1:17">
      <c r="A577" t="s">
        <v>4735</v>
      </c>
      <c r="B577" t="s">
        <v>4736</v>
      </c>
      <c r="C577" t="s">
        <v>3162</v>
      </c>
      <c r="E577" s="3">
        <v>219</v>
      </c>
      <c r="F577" s="3">
        <v>499</v>
      </c>
      <c r="G577" s="1">
        <v>0.56000000000000005</v>
      </c>
      <c r="H577" s="8">
        <v>4.4000000000000004</v>
      </c>
      <c r="I577" s="9">
        <v>14</v>
      </c>
      <c r="J577" t="s">
        <v>4737</v>
      </c>
      <c r="K577" t="s">
        <v>4738</v>
      </c>
      <c r="L577" t="s">
        <v>4739</v>
      </c>
      <c r="M577" t="s">
        <v>4740</v>
      </c>
      <c r="N577" t="s">
        <v>4741</v>
      </c>
      <c r="O577" t="s">
        <v>4742</v>
      </c>
      <c r="P577" t="s">
        <v>4743</v>
      </c>
      <c r="Q577" t="s">
        <v>4744</v>
      </c>
    </row>
    <row r="578" spans="1:17">
      <c r="A578" t="s">
        <v>4745</v>
      </c>
      <c r="B578" t="s">
        <v>4746</v>
      </c>
      <c r="C578" t="s">
        <v>3433</v>
      </c>
      <c r="E578" s="3">
        <v>599</v>
      </c>
      <c r="F578" s="3">
        <v>1399</v>
      </c>
      <c r="G578" s="1">
        <v>0.56999999999999995</v>
      </c>
      <c r="H578" s="8">
        <v>4.0999999999999996</v>
      </c>
      <c r="I578" s="9">
        <v>14560</v>
      </c>
      <c r="J578" t="s">
        <v>4747</v>
      </c>
      <c r="K578" t="s">
        <v>4748</v>
      </c>
      <c r="L578" t="s">
        <v>4749</v>
      </c>
      <c r="M578" t="s">
        <v>4750</v>
      </c>
      <c r="N578" t="s">
        <v>4751</v>
      </c>
      <c r="O578" t="s">
        <v>4752</v>
      </c>
      <c r="P578" t="s">
        <v>4753</v>
      </c>
      <c r="Q578" t="s">
        <v>4754</v>
      </c>
    </row>
    <row r="579" spans="1:17">
      <c r="A579" t="s">
        <v>4755</v>
      </c>
      <c r="B579" t="s">
        <v>4756</v>
      </c>
      <c r="C579" t="s">
        <v>2979</v>
      </c>
      <c r="E579" s="3">
        <v>2499</v>
      </c>
      <c r="F579" s="3">
        <v>2999</v>
      </c>
      <c r="G579" s="1">
        <v>0.17</v>
      </c>
      <c r="H579" s="8">
        <v>4.0999999999999996</v>
      </c>
      <c r="I579" s="9">
        <v>3156</v>
      </c>
      <c r="J579" t="s">
        <v>4757</v>
      </c>
      <c r="K579" t="s">
        <v>4758</v>
      </c>
      <c r="L579" t="s">
        <v>4759</v>
      </c>
      <c r="M579" t="s">
        <v>4760</v>
      </c>
      <c r="N579" t="s">
        <v>4761</v>
      </c>
      <c r="O579" t="s">
        <v>4762</v>
      </c>
      <c r="P579" t="s">
        <v>4763</v>
      </c>
      <c r="Q579" t="s">
        <v>4764</v>
      </c>
    </row>
    <row r="580" spans="1:17">
      <c r="A580" t="s">
        <v>4765</v>
      </c>
      <c r="B580" t="s">
        <v>4766</v>
      </c>
      <c r="C580" t="s">
        <v>4767</v>
      </c>
      <c r="E580" s="3">
        <v>89</v>
      </c>
      <c r="F580" s="3">
        <v>499</v>
      </c>
      <c r="G580" s="1">
        <v>0.82</v>
      </c>
      <c r="H580" s="8">
        <v>4.0999999999999996</v>
      </c>
      <c r="I580" s="9">
        <v>9340</v>
      </c>
      <c r="J580" t="s">
        <v>4768</v>
      </c>
      <c r="K580" t="s">
        <v>4769</v>
      </c>
      <c r="L580" t="s">
        <v>4770</v>
      </c>
      <c r="M580" t="s">
        <v>4771</v>
      </c>
      <c r="N580" t="s">
        <v>4772</v>
      </c>
      <c r="O580" t="s">
        <v>4773</v>
      </c>
      <c r="P580" t="s">
        <v>4774</v>
      </c>
      <c r="Q580" t="s">
        <v>4775</v>
      </c>
    </row>
    <row r="581" spans="1:17">
      <c r="A581" t="s">
        <v>4776</v>
      </c>
      <c r="B581" t="s">
        <v>4777</v>
      </c>
      <c r="C581" t="s">
        <v>2948</v>
      </c>
      <c r="E581" s="3">
        <v>2999</v>
      </c>
      <c r="F581" s="3">
        <v>11999</v>
      </c>
      <c r="G581" s="1">
        <v>0.75</v>
      </c>
      <c r="H581" s="8">
        <v>4.4000000000000004</v>
      </c>
      <c r="I581" s="9">
        <v>768</v>
      </c>
      <c r="J581" t="s">
        <v>4778</v>
      </c>
      <c r="K581" t="s">
        <v>4779</v>
      </c>
      <c r="L581" t="s">
        <v>4780</v>
      </c>
      <c r="M581" t="s">
        <v>4781</v>
      </c>
      <c r="N581" t="s">
        <v>4782</v>
      </c>
      <c r="O581" t="s">
        <v>13043</v>
      </c>
      <c r="P581" t="s">
        <v>4783</v>
      </c>
      <c r="Q581" t="s">
        <v>4784</v>
      </c>
    </row>
    <row r="582" spans="1:17">
      <c r="A582" t="s">
        <v>4785</v>
      </c>
      <c r="B582" t="s">
        <v>4786</v>
      </c>
      <c r="C582" t="s">
        <v>3495</v>
      </c>
      <c r="E582" s="3">
        <v>314</v>
      </c>
      <c r="F582" s="3">
        <v>1499</v>
      </c>
      <c r="G582" s="1">
        <v>0.79</v>
      </c>
      <c r="H582" s="8">
        <v>4.5</v>
      </c>
      <c r="I582" s="9">
        <v>28978</v>
      </c>
      <c r="J582" t="s">
        <v>4787</v>
      </c>
      <c r="K582" t="s">
        <v>3985</v>
      </c>
      <c r="L582" t="s">
        <v>3986</v>
      </c>
      <c r="M582" t="s">
        <v>3987</v>
      </c>
      <c r="N582" t="s">
        <v>3988</v>
      </c>
      <c r="O582" t="s">
        <v>3989</v>
      </c>
      <c r="P582" t="s">
        <v>4788</v>
      </c>
      <c r="Q582" t="s">
        <v>4789</v>
      </c>
    </row>
    <row r="583" spans="1:17">
      <c r="A583" t="s">
        <v>4790</v>
      </c>
      <c r="B583" t="s">
        <v>4791</v>
      </c>
      <c r="C583" t="s">
        <v>2990</v>
      </c>
      <c r="E583" s="3">
        <v>13999</v>
      </c>
      <c r="F583" s="3">
        <v>19499</v>
      </c>
      <c r="G583" s="1">
        <v>0.28000000000000003</v>
      </c>
      <c r="H583" s="8">
        <v>4.0999999999999996</v>
      </c>
      <c r="I583" s="9">
        <v>18998</v>
      </c>
      <c r="J583" t="s">
        <v>3463</v>
      </c>
      <c r="K583" t="s">
        <v>3209</v>
      </c>
      <c r="L583" t="s">
        <v>3210</v>
      </c>
      <c r="M583" t="s">
        <v>3211</v>
      </c>
      <c r="N583" t="s">
        <v>3212</v>
      </c>
      <c r="O583" t="s">
        <v>3213</v>
      </c>
      <c r="P583" t="s">
        <v>4792</v>
      </c>
      <c r="Q583" t="s">
        <v>4793</v>
      </c>
    </row>
    <row r="584" spans="1:17">
      <c r="A584" t="s">
        <v>4794</v>
      </c>
      <c r="B584" t="s">
        <v>4795</v>
      </c>
      <c r="C584" t="s">
        <v>3275</v>
      </c>
      <c r="E584" s="3">
        <v>139</v>
      </c>
      <c r="F584" s="3">
        <v>499</v>
      </c>
      <c r="G584" s="1">
        <v>0.72</v>
      </c>
      <c r="H584" s="8">
        <v>4.2</v>
      </c>
      <c r="I584" s="9">
        <v>4971</v>
      </c>
      <c r="J584" t="s">
        <v>4796</v>
      </c>
      <c r="K584" t="s">
        <v>4797</v>
      </c>
      <c r="L584" t="s">
        <v>4798</v>
      </c>
      <c r="M584" t="s">
        <v>4799</v>
      </c>
      <c r="N584" t="s">
        <v>4800</v>
      </c>
      <c r="O584" t="s">
        <v>4801</v>
      </c>
      <c r="P584" t="s">
        <v>4802</v>
      </c>
      <c r="Q584" t="s">
        <v>4803</v>
      </c>
    </row>
    <row r="585" spans="1:17">
      <c r="A585" t="s">
        <v>4804</v>
      </c>
      <c r="B585" t="s">
        <v>4805</v>
      </c>
      <c r="C585" t="s">
        <v>3867</v>
      </c>
      <c r="E585" s="3">
        <v>2599</v>
      </c>
      <c r="F585" s="3">
        <v>6999</v>
      </c>
      <c r="G585" s="1">
        <v>0.63</v>
      </c>
      <c r="H585" s="8">
        <v>4.5</v>
      </c>
      <c r="I585" s="9">
        <v>1526</v>
      </c>
      <c r="J585" t="s">
        <v>4806</v>
      </c>
      <c r="K585" t="s">
        <v>4807</v>
      </c>
      <c r="L585" t="s">
        <v>4808</v>
      </c>
      <c r="M585" t="s">
        <v>4809</v>
      </c>
      <c r="N585" t="s">
        <v>4810</v>
      </c>
      <c r="O585" t="s">
        <v>4811</v>
      </c>
      <c r="P585" t="s">
        <v>4812</v>
      </c>
      <c r="Q585" t="s">
        <v>4813</v>
      </c>
    </row>
    <row r="586" spans="1:17">
      <c r="A586" t="s">
        <v>4814</v>
      </c>
      <c r="B586" t="s">
        <v>4815</v>
      </c>
      <c r="C586" t="s">
        <v>3066</v>
      </c>
      <c r="E586" s="3">
        <v>365</v>
      </c>
      <c r="F586" s="3">
        <v>999</v>
      </c>
      <c r="G586" s="1">
        <v>0.63</v>
      </c>
      <c r="H586" s="8">
        <v>4.0999999999999996</v>
      </c>
      <c r="I586" s="9">
        <v>363711</v>
      </c>
      <c r="J586" t="s">
        <v>3468</v>
      </c>
      <c r="K586" t="s">
        <v>3119</v>
      </c>
      <c r="L586" t="s">
        <v>3120</v>
      </c>
      <c r="M586" t="s">
        <v>3121</v>
      </c>
      <c r="N586" t="s">
        <v>3122</v>
      </c>
      <c r="O586" t="s">
        <v>3123</v>
      </c>
      <c r="P586" t="s">
        <v>4816</v>
      </c>
      <c r="Q586" t="s">
        <v>4817</v>
      </c>
    </row>
    <row r="587" spans="1:17">
      <c r="A587" t="s">
        <v>4818</v>
      </c>
      <c r="B587" t="s">
        <v>4819</v>
      </c>
      <c r="C587" t="s">
        <v>3066</v>
      </c>
      <c r="E587" s="3">
        <v>1499</v>
      </c>
      <c r="F587" s="3">
        <v>4490</v>
      </c>
      <c r="G587" s="1">
        <v>0.67</v>
      </c>
      <c r="H587" s="8">
        <v>3.9</v>
      </c>
      <c r="I587" s="9">
        <v>136954</v>
      </c>
      <c r="J587" t="s">
        <v>4820</v>
      </c>
      <c r="K587" t="s">
        <v>4821</v>
      </c>
      <c r="L587" t="s">
        <v>4822</v>
      </c>
      <c r="M587" t="s">
        <v>4823</v>
      </c>
      <c r="N587" t="s">
        <v>4824</v>
      </c>
      <c r="O587" t="s">
        <v>4825</v>
      </c>
      <c r="P587" t="s">
        <v>4826</v>
      </c>
      <c r="Q587" t="s">
        <v>4827</v>
      </c>
    </row>
    <row r="588" spans="1:17">
      <c r="A588" t="s">
        <v>2957</v>
      </c>
      <c r="B588" t="s">
        <v>2958</v>
      </c>
      <c r="C588" t="s">
        <v>2948</v>
      </c>
      <c r="E588" s="3">
        <v>1998</v>
      </c>
      <c r="F588" s="3">
        <v>9999</v>
      </c>
      <c r="G588" s="1">
        <v>0.8</v>
      </c>
      <c r="H588" s="8">
        <v>4.3</v>
      </c>
      <c r="I588" s="9">
        <v>27709</v>
      </c>
      <c r="J588" t="s">
        <v>2959</v>
      </c>
      <c r="K588" t="s">
        <v>2960</v>
      </c>
      <c r="L588" t="s">
        <v>2961</v>
      </c>
      <c r="M588" t="s">
        <v>2962</v>
      </c>
      <c r="N588" t="s">
        <v>2963</v>
      </c>
      <c r="O588" t="s">
        <v>2964</v>
      </c>
      <c r="P588" t="s">
        <v>4828</v>
      </c>
      <c r="Q588" t="s">
        <v>4829</v>
      </c>
    </row>
    <row r="589" spans="1:17">
      <c r="A589" t="s">
        <v>2967</v>
      </c>
      <c r="B589" t="s">
        <v>2968</v>
      </c>
      <c r="C589" t="s">
        <v>2948</v>
      </c>
      <c r="E589" s="3">
        <v>1799</v>
      </c>
      <c r="F589" s="3">
        <v>7990</v>
      </c>
      <c r="G589" s="1">
        <v>0.77</v>
      </c>
      <c r="H589" s="8">
        <v>3.8</v>
      </c>
      <c r="I589" s="9">
        <v>17833</v>
      </c>
      <c r="J589" t="s">
        <v>2969</v>
      </c>
      <c r="K589" t="s">
        <v>2970</v>
      </c>
      <c r="L589" t="s">
        <v>2971</v>
      </c>
      <c r="M589" t="s">
        <v>2972</v>
      </c>
      <c r="N589" t="s">
        <v>2973</v>
      </c>
      <c r="O589" t="s">
        <v>2974</v>
      </c>
      <c r="P589" t="s">
        <v>4830</v>
      </c>
      <c r="Q589" t="s">
        <v>4831</v>
      </c>
    </row>
    <row r="590" spans="1:17">
      <c r="A590" t="s">
        <v>4832</v>
      </c>
      <c r="B590" t="s">
        <v>4833</v>
      </c>
      <c r="C590" t="s">
        <v>4834</v>
      </c>
      <c r="E590" s="3">
        <v>289</v>
      </c>
      <c r="F590" s="3">
        <v>650</v>
      </c>
      <c r="G590" s="1">
        <v>0.56000000000000005</v>
      </c>
      <c r="H590" s="8">
        <v>4.3</v>
      </c>
      <c r="I590" s="9">
        <v>253105</v>
      </c>
      <c r="J590" t="s">
        <v>4835</v>
      </c>
      <c r="K590" t="s">
        <v>4836</v>
      </c>
      <c r="L590" t="s">
        <v>4837</v>
      </c>
      <c r="M590" t="s">
        <v>4838</v>
      </c>
      <c r="N590" t="s">
        <v>4839</v>
      </c>
      <c r="O590" t="s">
        <v>4840</v>
      </c>
      <c r="P590" t="s">
        <v>4841</v>
      </c>
      <c r="Q590" t="s">
        <v>4842</v>
      </c>
    </row>
    <row r="591" spans="1:17">
      <c r="A591" t="s">
        <v>4843</v>
      </c>
      <c r="B591" t="s">
        <v>4844</v>
      </c>
      <c r="C591" t="s">
        <v>4845</v>
      </c>
      <c r="E591" s="3">
        <v>599</v>
      </c>
      <c r="F591" s="3">
        <v>895</v>
      </c>
      <c r="G591" s="1">
        <v>0.33</v>
      </c>
      <c r="H591" s="8">
        <v>4.4000000000000004</v>
      </c>
      <c r="I591" s="9">
        <v>61314</v>
      </c>
      <c r="J591" t="s">
        <v>4846</v>
      </c>
      <c r="K591" t="s">
        <v>4847</v>
      </c>
      <c r="L591" t="s">
        <v>4848</v>
      </c>
      <c r="M591" t="s">
        <v>4849</v>
      </c>
      <c r="N591" t="s">
        <v>4850</v>
      </c>
      <c r="O591" t="s">
        <v>4851</v>
      </c>
      <c r="P591" t="s">
        <v>4852</v>
      </c>
      <c r="Q591" t="s">
        <v>4853</v>
      </c>
    </row>
    <row r="592" spans="1:17">
      <c r="A592" t="s">
        <v>4854</v>
      </c>
      <c r="B592" t="s">
        <v>4855</v>
      </c>
      <c r="C592" t="s">
        <v>4856</v>
      </c>
      <c r="E592" s="3">
        <v>217</v>
      </c>
      <c r="F592" s="3">
        <v>237</v>
      </c>
      <c r="G592" s="1">
        <v>0.08</v>
      </c>
      <c r="H592" s="8">
        <v>3.8</v>
      </c>
      <c r="I592" s="9">
        <v>7354</v>
      </c>
      <c r="J592" t="s">
        <v>4857</v>
      </c>
      <c r="K592" t="s">
        <v>4858</v>
      </c>
      <c r="L592" t="s">
        <v>4859</v>
      </c>
      <c r="M592" t="s">
        <v>4860</v>
      </c>
      <c r="N592" t="s">
        <v>4861</v>
      </c>
      <c r="O592" t="s">
        <v>4862</v>
      </c>
      <c r="P592" t="s">
        <v>4863</v>
      </c>
      <c r="Q592" t="s">
        <v>4864</v>
      </c>
    </row>
    <row r="593" spans="1:17">
      <c r="A593" t="s">
        <v>4865</v>
      </c>
      <c r="B593" t="s">
        <v>4866</v>
      </c>
      <c r="C593" t="s">
        <v>3066</v>
      </c>
      <c r="E593" s="3">
        <v>1299</v>
      </c>
      <c r="F593" s="3">
        <v>2990</v>
      </c>
      <c r="G593" s="1">
        <v>0.56999999999999995</v>
      </c>
      <c r="H593" s="8">
        <v>3.8</v>
      </c>
      <c r="I593" s="9">
        <v>180998</v>
      </c>
      <c r="J593" t="s">
        <v>4867</v>
      </c>
      <c r="K593" t="s">
        <v>4868</v>
      </c>
      <c r="L593" t="s">
        <v>4869</v>
      </c>
      <c r="M593" t="s">
        <v>4870</v>
      </c>
      <c r="N593" t="s">
        <v>4871</v>
      </c>
      <c r="O593" t="s">
        <v>13044</v>
      </c>
      <c r="P593" t="s">
        <v>4872</v>
      </c>
      <c r="Q593" t="s">
        <v>4873</v>
      </c>
    </row>
    <row r="594" spans="1:17">
      <c r="A594" t="s">
        <v>4874</v>
      </c>
      <c r="B594" t="s">
        <v>4875</v>
      </c>
      <c r="C594" t="s">
        <v>4876</v>
      </c>
      <c r="E594" s="3">
        <v>263</v>
      </c>
      <c r="F594" s="3">
        <v>699</v>
      </c>
      <c r="G594" s="1">
        <v>0.62</v>
      </c>
      <c r="H594" s="8">
        <v>3.5</v>
      </c>
      <c r="I594" s="9">
        <v>690</v>
      </c>
      <c r="J594" t="s">
        <v>4877</v>
      </c>
      <c r="K594" t="s">
        <v>4878</v>
      </c>
      <c r="L594" t="s">
        <v>4879</v>
      </c>
      <c r="M594" t="s">
        <v>4880</v>
      </c>
      <c r="N594" t="s">
        <v>4881</v>
      </c>
      <c r="O594" t="s">
        <v>4882</v>
      </c>
      <c r="P594" t="s">
        <v>4883</v>
      </c>
      <c r="Q594" t="s">
        <v>4884</v>
      </c>
    </row>
    <row r="595" spans="1:17">
      <c r="A595" t="s">
        <v>3022</v>
      </c>
      <c r="B595" t="s">
        <v>3023</v>
      </c>
      <c r="C595" t="s">
        <v>3024</v>
      </c>
      <c r="E595" s="3">
        <v>569</v>
      </c>
      <c r="F595" s="3">
        <v>1000</v>
      </c>
      <c r="G595" s="1">
        <v>0.43</v>
      </c>
      <c r="H595" s="8">
        <v>4.4000000000000004</v>
      </c>
      <c r="I595" s="9">
        <v>67262</v>
      </c>
      <c r="J595" t="s">
        <v>3025</v>
      </c>
      <c r="K595" t="s">
        <v>3026</v>
      </c>
      <c r="L595" t="s">
        <v>3027</v>
      </c>
      <c r="M595" t="s">
        <v>3028</v>
      </c>
      <c r="N595" t="s">
        <v>3029</v>
      </c>
      <c r="O595" t="s">
        <v>3030</v>
      </c>
      <c r="P595" t="s">
        <v>4885</v>
      </c>
      <c r="Q595" t="s">
        <v>4886</v>
      </c>
    </row>
    <row r="596" spans="1:17">
      <c r="A596" t="s">
        <v>3033</v>
      </c>
      <c r="B596" t="s">
        <v>3034</v>
      </c>
      <c r="C596" t="s">
        <v>2948</v>
      </c>
      <c r="E596" s="3">
        <v>1999</v>
      </c>
      <c r="F596" s="3">
        <v>4999</v>
      </c>
      <c r="G596" s="1">
        <v>0.6</v>
      </c>
      <c r="H596" s="8">
        <v>4.0999999999999996</v>
      </c>
      <c r="I596" s="9">
        <v>10689</v>
      </c>
      <c r="J596" t="s">
        <v>3035</v>
      </c>
      <c r="K596" t="s">
        <v>3036</v>
      </c>
      <c r="L596" t="s">
        <v>3037</v>
      </c>
      <c r="M596" t="s">
        <v>3038</v>
      </c>
      <c r="N596" t="s">
        <v>3039</v>
      </c>
      <c r="O596" t="s">
        <v>3040</v>
      </c>
      <c r="P596" t="s">
        <v>4887</v>
      </c>
      <c r="Q596" t="s">
        <v>4888</v>
      </c>
    </row>
    <row r="597" spans="1:17">
      <c r="A597" t="s">
        <v>4889</v>
      </c>
      <c r="B597" t="s">
        <v>4890</v>
      </c>
      <c r="C597" t="s">
        <v>3066</v>
      </c>
      <c r="E597" s="3">
        <v>1399</v>
      </c>
      <c r="F597" s="3">
        <v>3990</v>
      </c>
      <c r="G597" s="1">
        <v>0.65</v>
      </c>
      <c r="H597" s="8">
        <v>4.0999999999999996</v>
      </c>
      <c r="I597" s="9">
        <v>141841</v>
      </c>
      <c r="J597" t="s">
        <v>4891</v>
      </c>
      <c r="K597" t="s">
        <v>4892</v>
      </c>
      <c r="L597" t="s">
        <v>4893</v>
      </c>
      <c r="M597" t="s">
        <v>4894</v>
      </c>
      <c r="N597" t="s">
        <v>4895</v>
      </c>
      <c r="O597" t="s">
        <v>4896</v>
      </c>
      <c r="P597" t="s">
        <v>4897</v>
      </c>
      <c r="Q597" t="s">
        <v>4898</v>
      </c>
    </row>
    <row r="598" spans="1:17">
      <c r="A598" t="s">
        <v>4899</v>
      </c>
      <c r="B598" t="s">
        <v>4900</v>
      </c>
      <c r="C598" t="s">
        <v>4901</v>
      </c>
      <c r="E598" s="3">
        <v>349</v>
      </c>
      <c r="F598" s="3">
        <v>1499</v>
      </c>
      <c r="G598" s="1">
        <v>0.77</v>
      </c>
      <c r="H598" s="8">
        <v>4.3</v>
      </c>
      <c r="I598" s="9">
        <v>24791</v>
      </c>
      <c r="J598" t="s">
        <v>4902</v>
      </c>
      <c r="K598" t="s">
        <v>4903</v>
      </c>
      <c r="L598" t="s">
        <v>4904</v>
      </c>
      <c r="M598" t="s">
        <v>4905</v>
      </c>
      <c r="N598" t="s">
        <v>4906</v>
      </c>
      <c r="O598" t="s">
        <v>4907</v>
      </c>
      <c r="P598" t="s">
        <v>4908</v>
      </c>
      <c r="Q598" t="s">
        <v>4909</v>
      </c>
    </row>
    <row r="599" spans="1:17">
      <c r="A599" t="s">
        <v>4910</v>
      </c>
      <c r="B599" t="s">
        <v>4911</v>
      </c>
      <c r="C599" t="s">
        <v>3066</v>
      </c>
      <c r="E599" s="3">
        <v>149</v>
      </c>
      <c r="F599" s="3">
        <v>399</v>
      </c>
      <c r="G599" s="1">
        <v>0.63</v>
      </c>
      <c r="H599" s="8">
        <v>3.5</v>
      </c>
      <c r="I599" s="9">
        <v>21764</v>
      </c>
      <c r="J599" t="s">
        <v>4912</v>
      </c>
      <c r="K599" t="s">
        <v>4913</v>
      </c>
      <c r="L599" t="s">
        <v>4914</v>
      </c>
      <c r="M599" t="s">
        <v>4915</v>
      </c>
      <c r="N599" t="s">
        <v>4916</v>
      </c>
      <c r="O599" t="s">
        <v>4917</v>
      </c>
      <c r="P599" t="s">
        <v>4918</v>
      </c>
      <c r="Q599" t="s">
        <v>4919</v>
      </c>
    </row>
    <row r="600" spans="1:17">
      <c r="A600" t="s">
        <v>3064</v>
      </c>
      <c r="B600" t="s">
        <v>3065</v>
      </c>
      <c r="C600" t="s">
        <v>3066</v>
      </c>
      <c r="E600" s="3">
        <v>599</v>
      </c>
      <c r="F600" s="3">
        <v>999</v>
      </c>
      <c r="G600" s="1">
        <v>0.4</v>
      </c>
      <c r="H600" s="8">
        <v>4.0999999999999996</v>
      </c>
      <c r="I600" s="9">
        <v>192587</v>
      </c>
      <c r="J600" t="s">
        <v>3067</v>
      </c>
      <c r="K600" t="s">
        <v>3068</v>
      </c>
      <c r="L600" t="s">
        <v>3069</v>
      </c>
      <c r="M600" t="s">
        <v>3070</v>
      </c>
      <c r="N600" t="s">
        <v>3071</v>
      </c>
      <c r="O600" t="s">
        <v>3072</v>
      </c>
      <c r="P600" t="s">
        <v>4920</v>
      </c>
      <c r="Q600" t="s">
        <v>4921</v>
      </c>
    </row>
    <row r="601" spans="1:17">
      <c r="A601" t="s">
        <v>4922</v>
      </c>
      <c r="B601" t="s">
        <v>4923</v>
      </c>
      <c r="C601" t="s">
        <v>4425</v>
      </c>
      <c r="E601" s="3">
        <v>1220</v>
      </c>
      <c r="F601" s="3">
        <v>3990</v>
      </c>
      <c r="G601" s="1">
        <v>0.69</v>
      </c>
      <c r="H601" s="8">
        <v>4.0999999999999996</v>
      </c>
      <c r="I601" s="9">
        <v>107151</v>
      </c>
      <c r="J601" t="s">
        <v>4924</v>
      </c>
      <c r="K601" t="s">
        <v>4925</v>
      </c>
      <c r="L601" t="s">
        <v>4926</v>
      </c>
      <c r="M601" t="s">
        <v>4927</v>
      </c>
      <c r="N601" t="s">
        <v>4928</v>
      </c>
      <c r="O601" t="s">
        <v>4929</v>
      </c>
      <c r="P601" t="s">
        <v>4930</v>
      </c>
      <c r="Q601" t="s">
        <v>4931</v>
      </c>
    </row>
    <row r="602" spans="1:17">
      <c r="A602" t="s">
        <v>3054</v>
      </c>
      <c r="B602" t="s">
        <v>3055</v>
      </c>
      <c r="C602" t="s">
        <v>2948</v>
      </c>
      <c r="E602" s="3">
        <v>1499</v>
      </c>
      <c r="F602" s="3">
        <v>6990</v>
      </c>
      <c r="G602" s="1">
        <v>0.79</v>
      </c>
      <c r="H602" s="8">
        <v>3.9</v>
      </c>
      <c r="I602" s="9">
        <v>21797</v>
      </c>
      <c r="J602" t="s">
        <v>3056</v>
      </c>
      <c r="K602" t="s">
        <v>4932</v>
      </c>
      <c r="L602" t="s">
        <v>4933</v>
      </c>
      <c r="M602" t="s">
        <v>4934</v>
      </c>
      <c r="N602" t="s">
        <v>4935</v>
      </c>
      <c r="O602" t="s">
        <v>4936</v>
      </c>
      <c r="P602" t="s">
        <v>4937</v>
      </c>
      <c r="Q602" t="s">
        <v>4938</v>
      </c>
    </row>
    <row r="603" spans="1:17">
      <c r="A603" t="s">
        <v>4939</v>
      </c>
      <c r="B603" t="s">
        <v>4940</v>
      </c>
      <c r="C603" t="s">
        <v>3066</v>
      </c>
      <c r="E603" s="3">
        <v>499</v>
      </c>
      <c r="F603" s="3">
        <v>999</v>
      </c>
      <c r="G603" s="1">
        <v>0.5</v>
      </c>
      <c r="H603" s="8">
        <v>3.9</v>
      </c>
      <c r="I603" s="9">
        <v>92995</v>
      </c>
      <c r="J603" t="s">
        <v>4941</v>
      </c>
      <c r="K603" t="s">
        <v>4942</v>
      </c>
      <c r="L603" t="s">
        <v>4943</v>
      </c>
      <c r="M603" t="s">
        <v>4944</v>
      </c>
      <c r="N603" t="s">
        <v>4945</v>
      </c>
      <c r="O603" t="s">
        <v>4946</v>
      </c>
      <c r="P603" t="s">
        <v>4947</v>
      </c>
      <c r="Q603" t="s">
        <v>4948</v>
      </c>
    </row>
    <row r="604" spans="1:17">
      <c r="A604" t="s">
        <v>4949</v>
      </c>
      <c r="B604" t="s">
        <v>4950</v>
      </c>
      <c r="C604" t="s">
        <v>3519</v>
      </c>
      <c r="E604" s="3">
        <v>99</v>
      </c>
      <c r="F604" s="3">
        <v>999</v>
      </c>
      <c r="G604" s="1">
        <v>0.9</v>
      </c>
      <c r="H604" s="8">
        <v>4.0999999999999996</v>
      </c>
      <c r="I604" s="9">
        <v>8751</v>
      </c>
      <c r="J604" t="s">
        <v>4612</v>
      </c>
      <c r="K604" t="s">
        <v>4951</v>
      </c>
      <c r="L604" t="s">
        <v>4952</v>
      </c>
      <c r="M604" t="s">
        <v>4953</v>
      </c>
      <c r="N604" t="s">
        <v>4954</v>
      </c>
      <c r="O604" t="s">
        <v>4955</v>
      </c>
      <c r="P604" t="s">
        <v>4956</v>
      </c>
      <c r="Q604" t="s">
        <v>4957</v>
      </c>
    </row>
    <row r="605" spans="1:17">
      <c r="A605" t="s">
        <v>3105</v>
      </c>
      <c r="B605" t="s">
        <v>3106</v>
      </c>
      <c r="C605" t="s">
        <v>3107</v>
      </c>
      <c r="E605" s="3">
        <v>349</v>
      </c>
      <c r="F605" s="3">
        <v>1299</v>
      </c>
      <c r="G605" s="1">
        <v>0.73</v>
      </c>
      <c r="H605" s="8">
        <v>4</v>
      </c>
      <c r="I605" s="9">
        <v>14283</v>
      </c>
      <c r="J605" t="s">
        <v>3108</v>
      </c>
      <c r="K605" t="s">
        <v>3109</v>
      </c>
      <c r="L605" t="s">
        <v>3110</v>
      </c>
      <c r="M605" t="s">
        <v>3111</v>
      </c>
      <c r="N605" t="s">
        <v>3112</v>
      </c>
      <c r="O605" t="s">
        <v>3113</v>
      </c>
      <c r="P605" t="s">
        <v>4958</v>
      </c>
      <c r="Q605" t="s">
        <v>4959</v>
      </c>
    </row>
    <row r="606" spans="1:17">
      <c r="A606" t="s">
        <v>4960</v>
      </c>
      <c r="B606" t="s">
        <v>4961</v>
      </c>
      <c r="C606" t="s">
        <v>4834</v>
      </c>
      <c r="E606" s="3">
        <v>475</v>
      </c>
      <c r="F606" s="3">
        <v>1500</v>
      </c>
      <c r="G606" s="1">
        <v>0.68</v>
      </c>
      <c r="H606" s="8">
        <v>4.2</v>
      </c>
      <c r="I606" s="9">
        <v>64273</v>
      </c>
      <c r="J606" t="s">
        <v>4962</v>
      </c>
      <c r="K606" t="s">
        <v>4963</v>
      </c>
      <c r="L606" t="s">
        <v>4964</v>
      </c>
      <c r="M606" t="s">
        <v>4965</v>
      </c>
      <c r="N606" t="s">
        <v>4966</v>
      </c>
      <c r="O606" t="s">
        <v>4967</v>
      </c>
      <c r="P606" t="s">
        <v>4968</v>
      </c>
      <c r="Q606" t="s">
        <v>4969</v>
      </c>
    </row>
    <row r="607" spans="1:17">
      <c r="A607" t="s">
        <v>4970</v>
      </c>
      <c r="B607" t="s">
        <v>4971</v>
      </c>
      <c r="C607" t="s">
        <v>4845</v>
      </c>
      <c r="E607" s="3">
        <v>269</v>
      </c>
      <c r="F607" s="3">
        <v>649</v>
      </c>
      <c r="G607" s="1">
        <v>0.59</v>
      </c>
      <c r="H607" s="8">
        <v>4.3</v>
      </c>
      <c r="I607" s="9">
        <v>54315</v>
      </c>
      <c r="J607" t="s">
        <v>4972</v>
      </c>
      <c r="K607" t="s">
        <v>4973</v>
      </c>
      <c r="L607" t="s">
        <v>4974</v>
      </c>
      <c r="M607" t="s">
        <v>4975</v>
      </c>
      <c r="N607" t="s">
        <v>4976</v>
      </c>
      <c r="O607" t="s">
        <v>4977</v>
      </c>
      <c r="P607" t="s">
        <v>4978</v>
      </c>
      <c r="Q607" t="s">
        <v>4979</v>
      </c>
    </row>
    <row r="608" spans="1:17">
      <c r="A608" t="s">
        <v>4980</v>
      </c>
      <c r="B608" t="s">
        <v>4981</v>
      </c>
      <c r="C608" t="s">
        <v>4845</v>
      </c>
      <c r="E608" s="3">
        <v>299</v>
      </c>
      <c r="F608" s="3">
        <v>599</v>
      </c>
      <c r="G608" s="1">
        <v>0.5</v>
      </c>
      <c r="H608" s="8">
        <v>4.0999999999999996</v>
      </c>
      <c r="I608" s="9">
        <v>1597</v>
      </c>
      <c r="J608" t="s">
        <v>4982</v>
      </c>
      <c r="K608" t="s">
        <v>4983</v>
      </c>
      <c r="L608" t="s">
        <v>4984</v>
      </c>
      <c r="M608" t="s">
        <v>4985</v>
      </c>
      <c r="N608" t="s">
        <v>4986</v>
      </c>
      <c r="O608" t="s">
        <v>4987</v>
      </c>
      <c r="P608" t="s">
        <v>4988</v>
      </c>
      <c r="Q608" t="s">
        <v>4989</v>
      </c>
    </row>
    <row r="609" spans="1:17">
      <c r="A609" t="s">
        <v>3171</v>
      </c>
      <c r="B609" t="s">
        <v>3172</v>
      </c>
      <c r="C609" t="s">
        <v>2948</v>
      </c>
      <c r="E609" s="3">
        <v>1599</v>
      </c>
      <c r="F609" s="3">
        <v>3999</v>
      </c>
      <c r="G609" s="1">
        <v>0.6</v>
      </c>
      <c r="H609" s="8">
        <v>4</v>
      </c>
      <c r="I609" s="9">
        <v>30254</v>
      </c>
      <c r="J609" t="s">
        <v>3173</v>
      </c>
      <c r="K609" t="s">
        <v>4724</v>
      </c>
      <c r="L609" t="s">
        <v>4725</v>
      </c>
      <c r="M609" t="s">
        <v>4726</v>
      </c>
      <c r="N609" t="s">
        <v>4727</v>
      </c>
      <c r="O609" t="s">
        <v>4728</v>
      </c>
      <c r="P609" t="s">
        <v>4990</v>
      </c>
      <c r="Q609" t="s">
        <v>4991</v>
      </c>
    </row>
    <row r="610" spans="1:17">
      <c r="A610" t="s">
        <v>3181</v>
      </c>
      <c r="B610" t="s">
        <v>3182</v>
      </c>
      <c r="C610" t="s">
        <v>2948</v>
      </c>
      <c r="E610" s="3">
        <v>1499</v>
      </c>
      <c r="F610" s="3">
        <v>7999</v>
      </c>
      <c r="G610" s="1">
        <v>0.81</v>
      </c>
      <c r="H610" s="8">
        <v>4.2</v>
      </c>
      <c r="I610" s="9">
        <v>22638</v>
      </c>
      <c r="J610" t="s">
        <v>3183</v>
      </c>
      <c r="K610" t="s">
        <v>3184</v>
      </c>
      <c r="L610" t="s">
        <v>3185</v>
      </c>
      <c r="M610" t="s">
        <v>3186</v>
      </c>
      <c r="N610" t="s">
        <v>3187</v>
      </c>
      <c r="O610" t="s">
        <v>3188</v>
      </c>
      <c r="P610" t="s">
        <v>4992</v>
      </c>
      <c r="Q610" t="s">
        <v>4993</v>
      </c>
    </row>
    <row r="611" spans="1:17">
      <c r="A611" t="s">
        <v>4994</v>
      </c>
      <c r="B611" t="s">
        <v>4995</v>
      </c>
      <c r="C611" t="s">
        <v>3066</v>
      </c>
      <c r="E611" s="3">
        <v>329</v>
      </c>
      <c r="F611" s="3">
        <v>999</v>
      </c>
      <c r="G611" s="1">
        <v>0.67</v>
      </c>
      <c r="H611" s="8">
        <v>3.9</v>
      </c>
      <c r="I611" s="9">
        <v>77027</v>
      </c>
      <c r="J611" t="s">
        <v>4996</v>
      </c>
      <c r="K611" t="s">
        <v>4997</v>
      </c>
      <c r="L611" t="s">
        <v>4998</v>
      </c>
      <c r="M611" t="s">
        <v>4999</v>
      </c>
      <c r="N611" t="s">
        <v>5000</v>
      </c>
      <c r="O611" t="s">
        <v>5001</v>
      </c>
      <c r="P611" t="s">
        <v>5002</v>
      </c>
      <c r="Q611" t="s">
        <v>5003</v>
      </c>
    </row>
    <row r="612" spans="1:17">
      <c r="A612" t="s">
        <v>5004</v>
      </c>
      <c r="B612" t="s">
        <v>5005</v>
      </c>
      <c r="C612" t="s">
        <v>5006</v>
      </c>
      <c r="E612" s="3">
        <v>549</v>
      </c>
      <c r="F612" s="3">
        <v>1799</v>
      </c>
      <c r="G612" s="1">
        <v>0.69</v>
      </c>
      <c r="H612" s="8">
        <v>4.3</v>
      </c>
      <c r="I612" s="9">
        <v>28829</v>
      </c>
      <c r="J612" t="s">
        <v>5007</v>
      </c>
      <c r="K612" t="s">
        <v>5008</v>
      </c>
      <c r="L612" t="s">
        <v>5009</v>
      </c>
      <c r="M612" t="s">
        <v>5010</v>
      </c>
      <c r="N612" t="s">
        <v>5011</v>
      </c>
      <c r="O612" t="s">
        <v>5012</v>
      </c>
      <c r="P612" t="s">
        <v>5013</v>
      </c>
      <c r="Q612" t="s">
        <v>5014</v>
      </c>
    </row>
    <row r="613" spans="1:17">
      <c r="A613" t="s">
        <v>3220</v>
      </c>
      <c r="B613" t="s">
        <v>3221</v>
      </c>
      <c r="C613" t="s">
        <v>2948</v>
      </c>
      <c r="E613" s="3">
        <v>2199</v>
      </c>
      <c r="F613" s="3">
        <v>9999</v>
      </c>
      <c r="G613" s="1">
        <v>0.78</v>
      </c>
      <c r="H613" s="8">
        <v>4.2</v>
      </c>
      <c r="I613" s="9">
        <v>29478</v>
      </c>
      <c r="J613" t="s">
        <v>3222</v>
      </c>
      <c r="K613" t="s">
        <v>5015</v>
      </c>
      <c r="L613" t="s">
        <v>5016</v>
      </c>
      <c r="M613" t="s">
        <v>5017</v>
      </c>
      <c r="N613" t="s">
        <v>5018</v>
      </c>
      <c r="O613" t="s">
        <v>5019</v>
      </c>
      <c r="P613" t="s">
        <v>5020</v>
      </c>
      <c r="Q613" t="s">
        <v>5021</v>
      </c>
    </row>
    <row r="614" spans="1:17">
      <c r="A614" t="s">
        <v>5022</v>
      </c>
      <c r="B614" t="s">
        <v>5023</v>
      </c>
      <c r="C614" t="s">
        <v>4845</v>
      </c>
      <c r="E614" s="3">
        <v>299</v>
      </c>
      <c r="F614" s="3">
        <v>650</v>
      </c>
      <c r="G614" s="1">
        <v>0.54</v>
      </c>
      <c r="H614" s="8">
        <v>4.5</v>
      </c>
      <c r="I614" s="9">
        <v>33176</v>
      </c>
      <c r="J614" t="s">
        <v>5024</v>
      </c>
      <c r="K614" t="s">
        <v>5025</v>
      </c>
      <c r="L614" t="s">
        <v>5026</v>
      </c>
      <c r="M614" t="s">
        <v>5027</v>
      </c>
      <c r="N614" t="s">
        <v>5028</v>
      </c>
      <c r="O614" t="s">
        <v>5029</v>
      </c>
      <c r="P614" t="s">
        <v>5030</v>
      </c>
      <c r="Q614" t="s">
        <v>5031</v>
      </c>
    </row>
    <row r="615" spans="1:17">
      <c r="A615" t="s">
        <v>5032</v>
      </c>
      <c r="B615" t="s">
        <v>5033</v>
      </c>
      <c r="C615" t="s">
        <v>5034</v>
      </c>
      <c r="E615" s="3">
        <v>798</v>
      </c>
      <c r="F615" s="3">
        <v>1995</v>
      </c>
      <c r="G615" s="1">
        <v>0.6</v>
      </c>
      <c r="H615" s="8">
        <v>4</v>
      </c>
      <c r="I615" s="9">
        <v>68664</v>
      </c>
      <c r="J615" t="s">
        <v>5035</v>
      </c>
      <c r="K615" t="s">
        <v>5036</v>
      </c>
      <c r="L615" t="s">
        <v>5037</v>
      </c>
      <c r="M615" t="s">
        <v>5038</v>
      </c>
      <c r="N615" t="s">
        <v>5039</v>
      </c>
      <c r="O615" t="s">
        <v>5040</v>
      </c>
      <c r="P615" t="s">
        <v>5041</v>
      </c>
      <c r="Q615" t="s">
        <v>5042</v>
      </c>
    </row>
    <row r="616" spans="1:17">
      <c r="A616" t="s">
        <v>16</v>
      </c>
      <c r="B616" t="s">
        <v>17</v>
      </c>
      <c r="C616" t="s">
        <v>18</v>
      </c>
      <c r="E616" s="3">
        <v>399</v>
      </c>
      <c r="F616" s="3">
        <v>1099</v>
      </c>
      <c r="G616" s="1">
        <v>0.64</v>
      </c>
      <c r="H616" s="8">
        <v>4.2</v>
      </c>
      <c r="I616" s="9">
        <v>24269</v>
      </c>
      <c r="J616" t="s">
        <v>19</v>
      </c>
      <c r="K616" t="s">
        <v>20</v>
      </c>
      <c r="L616" t="s">
        <v>21</v>
      </c>
      <c r="M616" t="s">
        <v>22</v>
      </c>
      <c r="N616" t="s">
        <v>23</v>
      </c>
      <c r="O616" t="s">
        <v>759</v>
      </c>
      <c r="P616" t="s">
        <v>5043</v>
      </c>
      <c r="Q616" t="s">
        <v>5044</v>
      </c>
    </row>
    <row r="617" spans="1:17">
      <c r="A617" t="s">
        <v>5045</v>
      </c>
      <c r="B617" t="s">
        <v>5046</v>
      </c>
      <c r="C617" t="s">
        <v>5047</v>
      </c>
      <c r="E617" s="3">
        <v>266</v>
      </c>
      <c r="F617" s="3">
        <v>315</v>
      </c>
      <c r="G617" s="1">
        <v>0.16</v>
      </c>
      <c r="H617" s="8">
        <v>4.5</v>
      </c>
      <c r="I617" s="9">
        <v>28030</v>
      </c>
      <c r="J617" t="s">
        <v>5048</v>
      </c>
      <c r="K617" t="s">
        <v>5049</v>
      </c>
      <c r="L617" t="s">
        <v>5050</v>
      </c>
      <c r="M617" t="s">
        <v>5051</v>
      </c>
      <c r="N617" t="s">
        <v>5052</v>
      </c>
      <c r="O617" t="s">
        <v>5053</v>
      </c>
      <c r="P617" t="s">
        <v>5054</v>
      </c>
      <c r="Q617" t="s">
        <v>5055</v>
      </c>
    </row>
    <row r="618" spans="1:17">
      <c r="A618" t="s">
        <v>5056</v>
      </c>
      <c r="B618" t="s">
        <v>5057</v>
      </c>
      <c r="C618" t="s">
        <v>5058</v>
      </c>
      <c r="E618" s="3">
        <v>50</v>
      </c>
      <c r="F618" s="3">
        <v>50</v>
      </c>
      <c r="G618" s="1">
        <v>0</v>
      </c>
      <c r="H618" s="8">
        <v>4.3</v>
      </c>
      <c r="I618" s="9">
        <v>5792</v>
      </c>
      <c r="J618" t="s">
        <v>5059</v>
      </c>
      <c r="K618" t="s">
        <v>5060</v>
      </c>
      <c r="L618" t="s">
        <v>5061</v>
      </c>
      <c r="M618" t="s">
        <v>5062</v>
      </c>
      <c r="N618" t="s">
        <v>5063</v>
      </c>
      <c r="O618" t="s">
        <v>5064</v>
      </c>
      <c r="P618" t="s">
        <v>5065</v>
      </c>
      <c r="Q618" t="s">
        <v>5066</v>
      </c>
    </row>
    <row r="619" spans="1:17">
      <c r="A619" t="s">
        <v>5067</v>
      </c>
      <c r="B619" t="s">
        <v>5068</v>
      </c>
      <c r="C619" t="s">
        <v>5069</v>
      </c>
      <c r="E619" s="3">
        <v>130</v>
      </c>
      <c r="F619" s="3">
        <v>165</v>
      </c>
      <c r="G619" s="1">
        <v>0.21</v>
      </c>
      <c r="H619" s="8">
        <v>3.9</v>
      </c>
      <c r="I619" s="9">
        <v>14778</v>
      </c>
      <c r="J619" t="s">
        <v>5070</v>
      </c>
      <c r="K619" t="s">
        <v>5071</v>
      </c>
      <c r="L619" t="s">
        <v>5072</v>
      </c>
      <c r="M619" t="s">
        <v>5073</v>
      </c>
      <c r="N619" t="s">
        <v>5074</v>
      </c>
      <c r="O619" t="s">
        <v>5075</v>
      </c>
      <c r="P619" t="s">
        <v>5076</v>
      </c>
      <c r="Q619" t="s">
        <v>5077</v>
      </c>
    </row>
    <row r="620" spans="1:17">
      <c r="A620" t="s">
        <v>5078</v>
      </c>
      <c r="B620" t="s">
        <v>5079</v>
      </c>
      <c r="C620" t="s">
        <v>3066</v>
      </c>
      <c r="E620" s="3">
        <v>449</v>
      </c>
      <c r="F620" s="3">
        <v>1290</v>
      </c>
      <c r="G620" s="1">
        <v>0.65</v>
      </c>
      <c r="H620" s="8">
        <v>4.0999999999999996</v>
      </c>
      <c r="I620" s="9">
        <v>91770</v>
      </c>
      <c r="J620" t="s">
        <v>5080</v>
      </c>
      <c r="K620" t="s">
        <v>5081</v>
      </c>
      <c r="L620" t="s">
        <v>5082</v>
      </c>
      <c r="M620" t="s">
        <v>5083</v>
      </c>
      <c r="N620" t="s">
        <v>5084</v>
      </c>
      <c r="O620" t="s">
        <v>5085</v>
      </c>
      <c r="P620" t="s">
        <v>5086</v>
      </c>
      <c r="Q620" t="s">
        <v>5087</v>
      </c>
    </row>
    <row r="621" spans="1:17">
      <c r="A621" t="s">
        <v>3280</v>
      </c>
      <c r="B621" t="s">
        <v>3281</v>
      </c>
      <c r="C621" t="s">
        <v>2948</v>
      </c>
      <c r="E621" s="3">
        <v>3999</v>
      </c>
      <c r="F621" s="3">
        <v>16999</v>
      </c>
      <c r="G621" s="1">
        <v>0.76</v>
      </c>
      <c r="H621" s="8">
        <v>4.3</v>
      </c>
      <c r="I621" s="9">
        <v>17162</v>
      </c>
      <c r="J621" t="s">
        <v>3282</v>
      </c>
      <c r="K621" t="s">
        <v>3283</v>
      </c>
      <c r="L621" t="s">
        <v>3284</v>
      </c>
      <c r="M621" t="s">
        <v>3285</v>
      </c>
      <c r="N621" t="s">
        <v>3286</v>
      </c>
      <c r="O621" t="s">
        <v>3287</v>
      </c>
      <c r="P621" t="s">
        <v>5088</v>
      </c>
      <c r="Q621" t="s">
        <v>5089</v>
      </c>
    </row>
    <row r="622" spans="1:17">
      <c r="A622" t="s">
        <v>5090</v>
      </c>
      <c r="B622" t="s">
        <v>5091</v>
      </c>
      <c r="C622" t="s">
        <v>3066</v>
      </c>
      <c r="E622" s="3">
        <v>399</v>
      </c>
      <c r="F622" s="3">
        <v>1290</v>
      </c>
      <c r="G622" s="1">
        <v>0.69</v>
      </c>
      <c r="H622" s="8">
        <v>4.2</v>
      </c>
      <c r="I622" s="9">
        <v>206</v>
      </c>
      <c r="J622" t="s">
        <v>5092</v>
      </c>
      <c r="K622" t="s">
        <v>5093</v>
      </c>
      <c r="L622" t="s">
        <v>5094</v>
      </c>
      <c r="M622" t="s">
        <v>5095</v>
      </c>
      <c r="N622" t="s">
        <v>5096</v>
      </c>
      <c r="O622" t="s">
        <v>5097</v>
      </c>
      <c r="P622" t="s">
        <v>5098</v>
      </c>
      <c r="Q622" t="s">
        <v>5099</v>
      </c>
    </row>
    <row r="623" spans="1:17">
      <c r="A623" t="s">
        <v>5100</v>
      </c>
      <c r="B623" t="s">
        <v>5101</v>
      </c>
      <c r="C623" t="s">
        <v>5102</v>
      </c>
      <c r="E623" s="3">
        <v>1399</v>
      </c>
      <c r="F623" s="3">
        <v>2498</v>
      </c>
      <c r="G623" s="1">
        <v>0.44</v>
      </c>
      <c r="H623" s="8">
        <v>4.2</v>
      </c>
      <c r="I623" s="9">
        <v>33717</v>
      </c>
      <c r="J623" t="s">
        <v>5103</v>
      </c>
      <c r="K623" t="s">
        <v>5104</v>
      </c>
      <c r="L623" t="s">
        <v>5105</v>
      </c>
      <c r="M623" t="s">
        <v>5106</v>
      </c>
      <c r="N623" t="s">
        <v>5107</v>
      </c>
      <c r="O623" t="s">
        <v>5108</v>
      </c>
      <c r="P623" t="s">
        <v>5109</v>
      </c>
      <c r="Q623" t="s">
        <v>5110</v>
      </c>
    </row>
    <row r="624" spans="1:17">
      <c r="A624" t="s">
        <v>27</v>
      </c>
      <c r="B624" t="s">
        <v>28</v>
      </c>
      <c r="C624" t="s">
        <v>18</v>
      </c>
      <c r="E624" s="3">
        <v>199</v>
      </c>
      <c r="F624" s="3">
        <v>349</v>
      </c>
      <c r="G624" s="1">
        <v>0.43</v>
      </c>
      <c r="H624" s="8">
        <v>4</v>
      </c>
      <c r="I624" s="9">
        <v>43994</v>
      </c>
      <c r="J624" t="s">
        <v>29</v>
      </c>
      <c r="K624" t="s">
        <v>30</v>
      </c>
      <c r="L624" t="s">
        <v>31</v>
      </c>
      <c r="M624" t="s">
        <v>32</v>
      </c>
      <c r="N624" t="s">
        <v>33</v>
      </c>
      <c r="O624" t="s">
        <v>34</v>
      </c>
      <c r="P624" t="s">
        <v>35</v>
      </c>
      <c r="Q624" t="s">
        <v>5111</v>
      </c>
    </row>
    <row r="625" spans="1:17">
      <c r="A625" t="s">
        <v>37</v>
      </c>
      <c r="B625" t="s">
        <v>38</v>
      </c>
      <c r="C625" t="s">
        <v>18</v>
      </c>
      <c r="E625" s="3">
        <v>199</v>
      </c>
      <c r="F625" s="3">
        <v>999</v>
      </c>
      <c r="G625" s="1">
        <v>0.8</v>
      </c>
      <c r="H625" s="8">
        <v>3.9</v>
      </c>
      <c r="I625" s="9">
        <v>7928</v>
      </c>
      <c r="J625" t="s">
        <v>39</v>
      </c>
      <c r="K625" t="s">
        <v>40</v>
      </c>
      <c r="L625" t="s">
        <v>41</v>
      </c>
      <c r="M625" t="s">
        <v>42</v>
      </c>
      <c r="N625" t="s">
        <v>43</v>
      </c>
      <c r="O625" t="s">
        <v>44</v>
      </c>
      <c r="P625" t="s">
        <v>45</v>
      </c>
      <c r="Q625" t="s">
        <v>5112</v>
      </c>
    </row>
    <row r="626" spans="1:17">
      <c r="A626" t="s">
        <v>3290</v>
      </c>
      <c r="B626" t="s">
        <v>3291</v>
      </c>
      <c r="C626" t="s">
        <v>2948</v>
      </c>
      <c r="E626" s="3">
        <v>2998</v>
      </c>
      <c r="F626" s="3">
        <v>5999</v>
      </c>
      <c r="G626" s="1">
        <v>0.5</v>
      </c>
      <c r="H626" s="8">
        <v>4.0999999999999996</v>
      </c>
      <c r="I626" s="9">
        <v>5179</v>
      </c>
      <c r="J626" t="s">
        <v>3292</v>
      </c>
      <c r="K626" t="s">
        <v>5113</v>
      </c>
      <c r="L626" t="s">
        <v>5114</v>
      </c>
      <c r="M626" t="s">
        <v>5115</v>
      </c>
      <c r="N626" t="s">
        <v>5116</v>
      </c>
      <c r="O626" t="s">
        <v>5117</v>
      </c>
      <c r="P626" t="s">
        <v>5118</v>
      </c>
      <c r="Q626" t="s">
        <v>5119</v>
      </c>
    </row>
    <row r="627" spans="1:17">
      <c r="A627" t="s">
        <v>5120</v>
      </c>
      <c r="B627" t="s">
        <v>5121</v>
      </c>
      <c r="C627" t="s">
        <v>5122</v>
      </c>
      <c r="E627" s="3">
        <v>4098</v>
      </c>
      <c r="F627" s="3">
        <v>4999</v>
      </c>
      <c r="G627" s="1">
        <v>0.18</v>
      </c>
      <c r="H627" s="8">
        <v>4.5</v>
      </c>
      <c r="I627" s="9">
        <v>50810</v>
      </c>
      <c r="J627" t="s">
        <v>5123</v>
      </c>
      <c r="K627" t="s">
        <v>5124</v>
      </c>
      <c r="L627" t="s">
        <v>5125</v>
      </c>
      <c r="M627" t="s">
        <v>5126</v>
      </c>
      <c r="N627" t="s">
        <v>5127</v>
      </c>
      <c r="O627" t="s">
        <v>5128</v>
      </c>
      <c r="P627" t="s">
        <v>5129</v>
      </c>
      <c r="Q627" t="s">
        <v>5130</v>
      </c>
    </row>
    <row r="628" spans="1:17">
      <c r="A628" t="s">
        <v>5131</v>
      </c>
      <c r="B628" t="s">
        <v>5132</v>
      </c>
      <c r="C628" t="s">
        <v>5133</v>
      </c>
      <c r="E628" s="3">
        <v>499</v>
      </c>
      <c r="F628" s="3">
        <v>1999</v>
      </c>
      <c r="G628" s="1">
        <v>0.75</v>
      </c>
      <c r="H628" s="8">
        <v>3.7</v>
      </c>
      <c r="I628" s="9">
        <v>3369</v>
      </c>
      <c r="J628" t="s">
        <v>5134</v>
      </c>
      <c r="K628" t="s">
        <v>5135</v>
      </c>
      <c r="L628" t="s">
        <v>5136</v>
      </c>
      <c r="M628" t="s">
        <v>5137</v>
      </c>
      <c r="N628" t="s">
        <v>5138</v>
      </c>
      <c r="O628" t="s">
        <v>5139</v>
      </c>
      <c r="P628" t="s">
        <v>5140</v>
      </c>
      <c r="Q628" t="s">
        <v>5141</v>
      </c>
    </row>
    <row r="629" spans="1:17">
      <c r="A629" t="s">
        <v>5142</v>
      </c>
      <c r="B629" t="s">
        <v>5143</v>
      </c>
      <c r="C629" t="s">
        <v>4845</v>
      </c>
      <c r="E629" s="3">
        <v>299</v>
      </c>
      <c r="F629" s="3">
        <v>449</v>
      </c>
      <c r="G629" s="1">
        <v>0.33</v>
      </c>
      <c r="H629" s="8">
        <v>3.5</v>
      </c>
      <c r="I629" s="9">
        <v>11827</v>
      </c>
      <c r="J629" t="s">
        <v>5144</v>
      </c>
      <c r="K629" t="s">
        <v>5145</v>
      </c>
      <c r="L629" t="s">
        <v>5146</v>
      </c>
      <c r="M629" t="s">
        <v>5147</v>
      </c>
      <c r="N629" t="s">
        <v>5148</v>
      </c>
      <c r="O629" t="s">
        <v>5149</v>
      </c>
      <c r="P629" t="s">
        <v>5150</v>
      </c>
      <c r="Q629" t="s">
        <v>5151</v>
      </c>
    </row>
    <row r="630" spans="1:17">
      <c r="A630" t="s">
        <v>47</v>
      </c>
      <c r="B630" t="s">
        <v>48</v>
      </c>
      <c r="C630" t="s">
        <v>18</v>
      </c>
      <c r="E630" s="3">
        <v>329</v>
      </c>
      <c r="F630" s="3">
        <v>699</v>
      </c>
      <c r="G630" s="1">
        <v>0.53</v>
      </c>
      <c r="H630" s="8">
        <v>4.2</v>
      </c>
      <c r="I630" s="9">
        <v>94364</v>
      </c>
      <c r="J630" t="s">
        <v>49</v>
      </c>
      <c r="K630" t="s">
        <v>50</v>
      </c>
      <c r="L630" t="s">
        <v>51</v>
      </c>
      <c r="M630" t="s">
        <v>52</v>
      </c>
      <c r="N630" t="s">
        <v>53</v>
      </c>
      <c r="O630" t="s">
        <v>54</v>
      </c>
      <c r="P630" t="s">
        <v>5152</v>
      </c>
      <c r="Q630" t="s">
        <v>5153</v>
      </c>
    </row>
    <row r="631" spans="1:17">
      <c r="A631" t="s">
        <v>5154</v>
      </c>
      <c r="B631" t="s">
        <v>5155</v>
      </c>
      <c r="C631" t="s">
        <v>5102</v>
      </c>
      <c r="E631" s="3">
        <v>699</v>
      </c>
      <c r="F631" s="3">
        <v>999</v>
      </c>
      <c r="G631" s="1">
        <v>0.3</v>
      </c>
      <c r="H631" s="8">
        <v>3.5</v>
      </c>
      <c r="I631" s="9">
        <v>15295</v>
      </c>
      <c r="J631" t="s">
        <v>5156</v>
      </c>
      <c r="K631" t="s">
        <v>5157</v>
      </c>
      <c r="L631" t="s">
        <v>5158</v>
      </c>
      <c r="M631" t="s">
        <v>5159</v>
      </c>
      <c r="N631" t="s">
        <v>5160</v>
      </c>
      <c r="O631" t="s">
        <v>5161</v>
      </c>
      <c r="P631" t="s">
        <v>5162</v>
      </c>
      <c r="Q631" t="s">
        <v>5163</v>
      </c>
    </row>
    <row r="632" spans="1:17">
      <c r="A632" t="s">
        <v>5164</v>
      </c>
      <c r="B632" t="s">
        <v>5165</v>
      </c>
      <c r="C632" t="s">
        <v>5166</v>
      </c>
      <c r="E632" s="3">
        <v>799</v>
      </c>
      <c r="F632" s="3">
        <v>3990</v>
      </c>
      <c r="G632" s="1">
        <v>0.8</v>
      </c>
      <c r="H632" s="8">
        <v>4.3</v>
      </c>
      <c r="I632" s="9">
        <v>27139</v>
      </c>
      <c r="J632" t="s">
        <v>5167</v>
      </c>
      <c r="K632" t="s">
        <v>5168</v>
      </c>
      <c r="L632" t="s">
        <v>5169</v>
      </c>
      <c r="M632" t="s">
        <v>5170</v>
      </c>
      <c r="N632" t="s">
        <v>5171</v>
      </c>
      <c r="O632" t="s">
        <v>5172</v>
      </c>
      <c r="P632" t="s">
        <v>5173</v>
      </c>
      <c r="Q632" t="s">
        <v>5174</v>
      </c>
    </row>
    <row r="633" spans="1:17">
      <c r="A633" t="s">
        <v>5175</v>
      </c>
      <c r="B633" t="s">
        <v>5176</v>
      </c>
      <c r="C633" t="s">
        <v>3066</v>
      </c>
      <c r="E633" s="3">
        <v>1399</v>
      </c>
      <c r="F633" s="3">
        <v>5499</v>
      </c>
      <c r="G633" s="1">
        <v>0.75</v>
      </c>
      <c r="H633" s="8">
        <v>3.9</v>
      </c>
      <c r="I633" s="9">
        <v>9504</v>
      </c>
      <c r="J633" t="s">
        <v>5177</v>
      </c>
      <c r="K633" t="s">
        <v>5178</v>
      </c>
      <c r="L633" t="s">
        <v>5179</v>
      </c>
      <c r="M633" t="s">
        <v>5180</v>
      </c>
      <c r="N633" t="s">
        <v>5181</v>
      </c>
      <c r="O633" t="s">
        <v>5182</v>
      </c>
      <c r="P633" t="s">
        <v>5183</v>
      </c>
      <c r="Q633" t="s">
        <v>5184</v>
      </c>
    </row>
    <row r="634" spans="1:17">
      <c r="A634" t="s">
        <v>57</v>
      </c>
      <c r="B634" t="s">
        <v>58</v>
      </c>
      <c r="C634" t="s">
        <v>18</v>
      </c>
      <c r="E634" s="3">
        <v>154</v>
      </c>
      <c r="F634" s="3">
        <v>399</v>
      </c>
      <c r="G634" s="1">
        <v>0.61</v>
      </c>
      <c r="H634" s="8">
        <v>4.2</v>
      </c>
      <c r="I634" s="9">
        <v>16905</v>
      </c>
      <c r="J634" t="s">
        <v>59</v>
      </c>
      <c r="K634" t="s">
        <v>60</v>
      </c>
      <c r="L634" t="s">
        <v>61</v>
      </c>
      <c r="M634" t="s">
        <v>62</v>
      </c>
      <c r="N634" t="s">
        <v>63</v>
      </c>
      <c r="O634" t="s">
        <v>13023</v>
      </c>
      <c r="P634" t="s">
        <v>5185</v>
      </c>
      <c r="Q634" t="s">
        <v>5186</v>
      </c>
    </row>
    <row r="635" spans="1:17">
      <c r="A635" t="s">
        <v>5187</v>
      </c>
      <c r="B635" t="s">
        <v>5188</v>
      </c>
      <c r="C635" t="s">
        <v>4834</v>
      </c>
      <c r="E635" s="3">
        <v>519</v>
      </c>
      <c r="F635" s="3">
        <v>1350</v>
      </c>
      <c r="G635" s="1">
        <v>0.62</v>
      </c>
      <c r="H635" s="8">
        <v>4.3</v>
      </c>
      <c r="I635" s="9">
        <v>30058</v>
      </c>
      <c r="J635" t="s">
        <v>5189</v>
      </c>
      <c r="K635" t="s">
        <v>5190</v>
      </c>
      <c r="L635" t="s">
        <v>5191</v>
      </c>
      <c r="M635" t="s">
        <v>5192</v>
      </c>
      <c r="N635" t="s">
        <v>5193</v>
      </c>
      <c r="O635" t="s">
        <v>5194</v>
      </c>
      <c r="P635" t="s">
        <v>5195</v>
      </c>
      <c r="Q635" t="s">
        <v>5196</v>
      </c>
    </row>
    <row r="636" spans="1:17">
      <c r="A636" t="s">
        <v>3421</v>
      </c>
      <c r="B636" t="s">
        <v>3422</v>
      </c>
      <c r="C636" t="s">
        <v>2948</v>
      </c>
      <c r="E636" s="3">
        <v>2299</v>
      </c>
      <c r="F636" s="3">
        <v>7990</v>
      </c>
      <c r="G636" s="1">
        <v>0.71</v>
      </c>
      <c r="H636" s="8">
        <v>4.2</v>
      </c>
      <c r="I636" s="9">
        <v>69619</v>
      </c>
      <c r="J636" t="s">
        <v>3423</v>
      </c>
      <c r="K636" t="s">
        <v>3424</v>
      </c>
      <c r="L636" t="s">
        <v>3425</v>
      </c>
      <c r="M636" t="s">
        <v>3426</v>
      </c>
      <c r="N636" t="s">
        <v>3427</v>
      </c>
      <c r="O636" t="s">
        <v>3428</v>
      </c>
      <c r="P636" t="s">
        <v>5197</v>
      </c>
      <c r="Q636" t="s">
        <v>5198</v>
      </c>
    </row>
    <row r="637" spans="1:17">
      <c r="A637" t="s">
        <v>3431</v>
      </c>
      <c r="B637" t="s">
        <v>3432</v>
      </c>
      <c r="C637" t="s">
        <v>3433</v>
      </c>
      <c r="E637" s="3">
        <v>399</v>
      </c>
      <c r="F637" s="3">
        <v>1999</v>
      </c>
      <c r="G637" s="1">
        <v>0.8</v>
      </c>
      <c r="H637" s="8">
        <v>4</v>
      </c>
      <c r="I637" s="9">
        <v>3382</v>
      </c>
      <c r="J637" t="s">
        <v>3434</v>
      </c>
      <c r="K637" t="s">
        <v>3435</v>
      </c>
      <c r="L637" t="s">
        <v>3436</v>
      </c>
      <c r="M637" t="s">
        <v>3437</v>
      </c>
      <c r="N637" t="s">
        <v>3438</v>
      </c>
      <c r="O637" t="s">
        <v>13037</v>
      </c>
      <c r="P637" t="s">
        <v>5199</v>
      </c>
      <c r="Q637" t="s">
        <v>5200</v>
      </c>
    </row>
    <row r="638" spans="1:17">
      <c r="A638" t="s">
        <v>5201</v>
      </c>
      <c r="B638" t="s">
        <v>5202</v>
      </c>
      <c r="C638" t="s">
        <v>3066</v>
      </c>
      <c r="E638" s="3">
        <v>1499</v>
      </c>
      <c r="F638" s="3">
        <v>3990</v>
      </c>
      <c r="G638" s="1">
        <v>0.62</v>
      </c>
      <c r="H638" s="8">
        <v>4.0999999999999996</v>
      </c>
      <c r="I638" s="9">
        <v>109864</v>
      </c>
      <c r="J638" t="s">
        <v>5203</v>
      </c>
      <c r="K638" t="s">
        <v>5204</v>
      </c>
      <c r="L638" t="s">
        <v>5205</v>
      </c>
      <c r="M638" t="s">
        <v>5206</v>
      </c>
      <c r="N638" t="s">
        <v>5207</v>
      </c>
      <c r="O638" t="s">
        <v>5208</v>
      </c>
      <c r="P638" t="s">
        <v>5209</v>
      </c>
      <c r="Q638" t="s">
        <v>5210</v>
      </c>
    </row>
    <row r="639" spans="1:17">
      <c r="A639" t="s">
        <v>5211</v>
      </c>
      <c r="B639" t="s">
        <v>5212</v>
      </c>
      <c r="C639" t="s">
        <v>5213</v>
      </c>
      <c r="E639" s="3">
        <v>1295</v>
      </c>
      <c r="F639" s="3">
        <v>1295</v>
      </c>
      <c r="G639" s="1">
        <v>0</v>
      </c>
      <c r="H639" s="8">
        <v>4.5</v>
      </c>
      <c r="I639" s="9">
        <v>5760</v>
      </c>
      <c r="J639" t="s">
        <v>5214</v>
      </c>
      <c r="K639" t="s">
        <v>5215</v>
      </c>
      <c r="L639" t="s">
        <v>5216</v>
      </c>
      <c r="M639" t="s">
        <v>5217</v>
      </c>
      <c r="N639" t="s">
        <v>5218</v>
      </c>
      <c r="O639" t="s">
        <v>13045</v>
      </c>
      <c r="P639" t="s">
        <v>5219</v>
      </c>
      <c r="Q639" t="s">
        <v>5220</v>
      </c>
    </row>
    <row r="640" spans="1:17">
      <c r="A640" t="s">
        <v>5221</v>
      </c>
      <c r="B640" t="s">
        <v>5222</v>
      </c>
      <c r="C640" t="s">
        <v>5223</v>
      </c>
      <c r="E640" s="3">
        <v>1889</v>
      </c>
      <c r="F640" s="3">
        <v>5499</v>
      </c>
      <c r="G640" s="1">
        <v>0.66</v>
      </c>
      <c r="H640" s="8">
        <v>4.2</v>
      </c>
      <c r="I640" s="9">
        <v>49551</v>
      </c>
      <c r="J640" t="s">
        <v>5224</v>
      </c>
      <c r="K640" t="s">
        <v>5225</v>
      </c>
      <c r="L640" t="s">
        <v>5226</v>
      </c>
      <c r="M640" t="s">
        <v>5227</v>
      </c>
      <c r="N640" t="s">
        <v>5228</v>
      </c>
      <c r="O640" t="s">
        <v>5229</v>
      </c>
      <c r="P640" t="s">
        <v>5230</v>
      </c>
      <c r="Q640" t="s">
        <v>5231</v>
      </c>
    </row>
    <row r="641" spans="1:17">
      <c r="A641" t="s">
        <v>5232</v>
      </c>
      <c r="B641" t="s">
        <v>5233</v>
      </c>
      <c r="C641" t="s">
        <v>3066</v>
      </c>
      <c r="E641" s="3">
        <v>455</v>
      </c>
      <c r="F641" s="3">
        <v>1490</v>
      </c>
      <c r="G641" s="1">
        <v>0.69</v>
      </c>
      <c r="H641" s="8">
        <v>4.0999999999999996</v>
      </c>
      <c r="I641" s="9">
        <v>161677</v>
      </c>
      <c r="J641" t="s">
        <v>5234</v>
      </c>
      <c r="K641" t="s">
        <v>5235</v>
      </c>
      <c r="L641" t="s">
        <v>5236</v>
      </c>
      <c r="M641" t="s">
        <v>5237</v>
      </c>
      <c r="N641" t="s">
        <v>5238</v>
      </c>
      <c r="O641" t="s">
        <v>5239</v>
      </c>
      <c r="P641" t="s">
        <v>5240</v>
      </c>
      <c r="Q641" t="s">
        <v>5241</v>
      </c>
    </row>
    <row r="642" spans="1:17">
      <c r="A642" t="s">
        <v>5242</v>
      </c>
      <c r="B642" t="s">
        <v>5243</v>
      </c>
      <c r="C642" t="s">
        <v>5244</v>
      </c>
      <c r="E642" s="3">
        <v>399</v>
      </c>
      <c r="F642" s="3">
        <v>995</v>
      </c>
      <c r="G642" s="1">
        <v>0.6</v>
      </c>
      <c r="H642" s="8">
        <v>3.9</v>
      </c>
      <c r="I642" s="9">
        <v>21372</v>
      </c>
      <c r="J642" t="s">
        <v>5245</v>
      </c>
      <c r="K642" t="s">
        <v>5246</v>
      </c>
      <c r="L642" t="s">
        <v>5247</v>
      </c>
      <c r="M642" t="s">
        <v>5248</v>
      </c>
      <c r="N642" t="s">
        <v>5249</v>
      </c>
      <c r="O642" t="s">
        <v>13046</v>
      </c>
      <c r="P642" t="s">
        <v>5250</v>
      </c>
      <c r="Q642" t="s">
        <v>5251</v>
      </c>
    </row>
    <row r="643" spans="1:17">
      <c r="A643" t="s">
        <v>3441</v>
      </c>
      <c r="B643" t="s">
        <v>3442</v>
      </c>
      <c r="C643" t="s">
        <v>3024</v>
      </c>
      <c r="E643" s="3">
        <v>1059</v>
      </c>
      <c r="F643" s="3">
        <v>3999</v>
      </c>
      <c r="G643" s="1">
        <v>0.74</v>
      </c>
      <c r="H643" s="8">
        <v>4.3</v>
      </c>
      <c r="I643" s="9">
        <v>140035</v>
      </c>
      <c r="J643" t="s">
        <v>3443</v>
      </c>
      <c r="K643" t="s">
        <v>5252</v>
      </c>
      <c r="L643" t="s">
        <v>5253</v>
      </c>
      <c r="M643" t="s">
        <v>5254</v>
      </c>
      <c r="N643" t="s">
        <v>5255</v>
      </c>
      <c r="O643" t="s">
        <v>5256</v>
      </c>
      <c r="P643" t="s">
        <v>5257</v>
      </c>
      <c r="Q643" t="s">
        <v>5258</v>
      </c>
    </row>
    <row r="644" spans="1:17">
      <c r="A644" t="s">
        <v>66</v>
      </c>
      <c r="B644" t="s">
        <v>67</v>
      </c>
      <c r="C644" t="s">
        <v>18</v>
      </c>
      <c r="E644" s="3">
        <v>149</v>
      </c>
      <c r="F644" s="3">
        <v>1000</v>
      </c>
      <c r="G644" s="1">
        <v>0.85</v>
      </c>
      <c r="H644" s="8">
        <v>3.9</v>
      </c>
      <c r="I644" s="9">
        <v>24870</v>
      </c>
      <c r="J644" t="s">
        <v>68</v>
      </c>
      <c r="K644" t="s">
        <v>69</v>
      </c>
      <c r="L644" t="s">
        <v>70</v>
      </c>
      <c r="M644" t="s">
        <v>71</v>
      </c>
      <c r="N644" t="s">
        <v>72</v>
      </c>
      <c r="O644" t="s">
        <v>73</v>
      </c>
      <c r="P644" t="s">
        <v>74</v>
      </c>
      <c r="Q644" t="s">
        <v>5259</v>
      </c>
    </row>
    <row r="645" spans="1:17">
      <c r="A645" t="s">
        <v>5260</v>
      </c>
      <c r="B645" t="s">
        <v>5261</v>
      </c>
      <c r="C645" t="s">
        <v>5262</v>
      </c>
      <c r="E645" s="3">
        <v>717</v>
      </c>
      <c r="F645" s="3">
        <v>761</v>
      </c>
      <c r="G645" s="1">
        <v>0.06</v>
      </c>
      <c r="H645" s="8">
        <v>4</v>
      </c>
      <c r="I645" s="9">
        <v>7199</v>
      </c>
      <c r="J645" t="s">
        <v>5263</v>
      </c>
      <c r="K645" t="s">
        <v>5264</v>
      </c>
      <c r="L645" t="s">
        <v>5265</v>
      </c>
      <c r="M645" t="s">
        <v>5266</v>
      </c>
      <c r="N645" t="s">
        <v>5267</v>
      </c>
      <c r="O645" t="s">
        <v>5268</v>
      </c>
      <c r="P645" t="s">
        <v>5269</v>
      </c>
      <c r="Q645" t="s">
        <v>5270</v>
      </c>
    </row>
    <row r="646" spans="1:17">
      <c r="A646" t="s">
        <v>3517</v>
      </c>
      <c r="B646" t="s">
        <v>3518</v>
      </c>
      <c r="C646" t="s">
        <v>3519</v>
      </c>
      <c r="E646" s="3">
        <v>99</v>
      </c>
      <c r="F646" s="3">
        <v>999</v>
      </c>
      <c r="G646" s="1">
        <v>0.9</v>
      </c>
      <c r="H646" s="8">
        <v>4</v>
      </c>
      <c r="I646" s="9">
        <v>1396</v>
      </c>
      <c r="J646" t="s">
        <v>3520</v>
      </c>
      <c r="K646" t="s">
        <v>3521</v>
      </c>
      <c r="L646" t="s">
        <v>3522</v>
      </c>
      <c r="M646" t="s">
        <v>3523</v>
      </c>
      <c r="N646" t="s">
        <v>3524</v>
      </c>
      <c r="O646" t="s">
        <v>3525</v>
      </c>
      <c r="P646" t="s">
        <v>5271</v>
      </c>
      <c r="Q646" t="s">
        <v>5272</v>
      </c>
    </row>
    <row r="647" spans="1:17">
      <c r="A647" t="s">
        <v>5273</v>
      </c>
      <c r="B647" t="s">
        <v>5274</v>
      </c>
      <c r="C647" t="s">
        <v>5275</v>
      </c>
      <c r="E647" s="3">
        <v>39</v>
      </c>
      <c r="F647" s="3">
        <v>299</v>
      </c>
      <c r="G647" s="1">
        <v>0.87</v>
      </c>
      <c r="H647" s="8">
        <v>3.5</v>
      </c>
      <c r="I647" s="9">
        <v>15233</v>
      </c>
      <c r="J647" t="s">
        <v>5276</v>
      </c>
      <c r="K647" t="s">
        <v>5277</v>
      </c>
      <c r="L647" t="s">
        <v>5278</v>
      </c>
      <c r="M647" t="s">
        <v>5279</v>
      </c>
      <c r="N647" t="s">
        <v>5280</v>
      </c>
      <c r="O647" t="s">
        <v>5281</v>
      </c>
      <c r="P647" t="s">
        <v>5282</v>
      </c>
      <c r="Q647" t="s">
        <v>5283</v>
      </c>
    </row>
    <row r="648" spans="1:17">
      <c r="A648" t="s">
        <v>5284</v>
      </c>
      <c r="B648" t="s">
        <v>5285</v>
      </c>
      <c r="C648" t="s">
        <v>4834</v>
      </c>
      <c r="E648" s="3">
        <v>889</v>
      </c>
      <c r="F648" s="3">
        <v>2500</v>
      </c>
      <c r="G648" s="1">
        <v>0.64</v>
      </c>
      <c r="H648" s="8">
        <v>4.3</v>
      </c>
      <c r="I648" s="9">
        <v>55747</v>
      </c>
      <c r="J648" t="s">
        <v>5286</v>
      </c>
      <c r="K648" t="s">
        <v>5287</v>
      </c>
      <c r="L648" t="s">
        <v>5288</v>
      </c>
      <c r="M648" t="s">
        <v>5289</v>
      </c>
      <c r="N648" t="s">
        <v>5290</v>
      </c>
      <c r="O648" t="s">
        <v>5291</v>
      </c>
      <c r="P648" t="s">
        <v>5292</v>
      </c>
      <c r="Q648" t="s">
        <v>5293</v>
      </c>
    </row>
    <row r="649" spans="1:17">
      <c r="A649" t="s">
        <v>5294</v>
      </c>
      <c r="B649" t="s">
        <v>5295</v>
      </c>
      <c r="C649" t="s">
        <v>3066</v>
      </c>
      <c r="E649" s="3">
        <v>1199</v>
      </c>
      <c r="F649" s="3">
        <v>4999</v>
      </c>
      <c r="G649" s="1">
        <v>0.76</v>
      </c>
      <c r="H649" s="8">
        <v>3.8</v>
      </c>
      <c r="I649" s="9">
        <v>14961</v>
      </c>
      <c r="J649" t="s">
        <v>5296</v>
      </c>
      <c r="K649" t="s">
        <v>5297</v>
      </c>
      <c r="L649" t="s">
        <v>5298</v>
      </c>
      <c r="M649" t="s">
        <v>5299</v>
      </c>
      <c r="N649" t="s">
        <v>5300</v>
      </c>
      <c r="O649" t="s">
        <v>5301</v>
      </c>
      <c r="P649" t="s">
        <v>5302</v>
      </c>
      <c r="Q649" t="s">
        <v>5303</v>
      </c>
    </row>
    <row r="650" spans="1:17">
      <c r="A650" t="s">
        <v>5304</v>
      </c>
      <c r="B650" t="s">
        <v>5305</v>
      </c>
      <c r="C650" t="s">
        <v>4845</v>
      </c>
      <c r="E650" s="3">
        <v>569</v>
      </c>
      <c r="F650" s="3">
        <v>1299</v>
      </c>
      <c r="G650" s="1">
        <v>0.56000000000000005</v>
      </c>
      <c r="H650" s="8">
        <v>4.4000000000000004</v>
      </c>
      <c r="I650" s="9">
        <v>9275</v>
      </c>
      <c r="J650" t="s">
        <v>5306</v>
      </c>
      <c r="K650" t="s">
        <v>5307</v>
      </c>
      <c r="L650" t="s">
        <v>5308</v>
      </c>
      <c r="M650" t="s">
        <v>5309</v>
      </c>
      <c r="N650" t="s">
        <v>5310</v>
      </c>
      <c r="O650" t="s">
        <v>5311</v>
      </c>
      <c r="P650" t="s">
        <v>5312</v>
      </c>
      <c r="Q650" t="s">
        <v>5313</v>
      </c>
    </row>
    <row r="651" spans="1:17">
      <c r="A651" t="s">
        <v>5314</v>
      </c>
      <c r="B651" t="s">
        <v>5315</v>
      </c>
      <c r="C651" t="s">
        <v>3066</v>
      </c>
      <c r="E651" s="3">
        <v>1499</v>
      </c>
      <c r="F651" s="3">
        <v>8999</v>
      </c>
      <c r="G651" s="1">
        <v>0.83</v>
      </c>
      <c r="H651" s="8">
        <v>3.7</v>
      </c>
      <c r="I651" s="9">
        <v>28324</v>
      </c>
      <c r="J651" t="s">
        <v>5316</v>
      </c>
      <c r="K651" t="s">
        <v>5317</v>
      </c>
      <c r="L651" t="s">
        <v>5318</v>
      </c>
      <c r="M651" t="s">
        <v>5319</v>
      </c>
      <c r="N651" t="s">
        <v>5320</v>
      </c>
      <c r="O651" t="s">
        <v>5321</v>
      </c>
      <c r="P651" t="s">
        <v>5322</v>
      </c>
      <c r="Q651" t="s">
        <v>5323</v>
      </c>
    </row>
    <row r="652" spans="1:17">
      <c r="A652" t="s">
        <v>5324</v>
      </c>
      <c r="B652" t="s">
        <v>5325</v>
      </c>
      <c r="C652" t="s">
        <v>5047</v>
      </c>
      <c r="E652" s="3">
        <v>149</v>
      </c>
      <c r="F652" s="3">
        <v>180</v>
      </c>
      <c r="G652" s="1">
        <v>0.17</v>
      </c>
      <c r="H652" s="8">
        <v>4.4000000000000004</v>
      </c>
      <c r="I652" s="9">
        <v>644</v>
      </c>
      <c r="J652" t="s">
        <v>5326</v>
      </c>
      <c r="K652" t="s">
        <v>5327</v>
      </c>
      <c r="L652" t="s">
        <v>5328</v>
      </c>
      <c r="M652" t="s">
        <v>5329</v>
      </c>
      <c r="N652" t="s">
        <v>5330</v>
      </c>
      <c r="O652" t="s">
        <v>5331</v>
      </c>
      <c r="P652" t="s">
        <v>5332</v>
      </c>
      <c r="Q652" t="s">
        <v>5333</v>
      </c>
    </row>
    <row r="653" spans="1:17">
      <c r="A653" t="s">
        <v>5334</v>
      </c>
      <c r="B653" t="s">
        <v>5335</v>
      </c>
      <c r="C653" t="s">
        <v>5336</v>
      </c>
      <c r="E653" s="3">
        <v>399</v>
      </c>
      <c r="F653" s="3">
        <v>549</v>
      </c>
      <c r="G653" s="1">
        <v>0.27</v>
      </c>
      <c r="H653" s="8">
        <v>4.4000000000000004</v>
      </c>
      <c r="I653" s="9">
        <v>18139</v>
      </c>
      <c r="J653" t="s">
        <v>5337</v>
      </c>
      <c r="K653" t="s">
        <v>5338</v>
      </c>
      <c r="L653" t="s">
        <v>5339</v>
      </c>
      <c r="M653" t="s">
        <v>5340</v>
      </c>
      <c r="N653" t="s">
        <v>5341</v>
      </c>
      <c r="O653" t="s">
        <v>5342</v>
      </c>
      <c r="P653" t="s">
        <v>5343</v>
      </c>
      <c r="Q653" t="s">
        <v>5344</v>
      </c>
    </row>
    <row r="654" spans="1:17">
      <c r="A654" t="s">
        <v>5345</v>
      </c>
      <c r="B654" t="s">
        <v>5346</v>
      </c>
      <c r="C654" t="s">
        <v>5347</v>
      </c>
      <c r="E654" s="3">
        <v>191</v>
      </c>
      <c r="F654" s="3">
        <v>225</v>
      </c>
      <c r="G654" s="1">
        <v>0.15</v>
      </c>
      <c r="H654" s="8">
        <v>4.4000000000000004</v>
      </c>
      <c r="I654" s="9">
        <v>7203</v>
      </c>
      <c r="J654" t="s">
        <v>5348</v>
      </c>
      <c r="K654" t="s">
        <v>5349</v>
      </c>
      <c r="L654" t="s">
        <v>5350</v>
      </c>
      <c r="M654" t="s">
        <v>5351</v>
      </c>
      <c r="N654" t="s">
        <v>5352</v>
      </c>
      <c r="O654" t="s">
        <v>5353</v>
      </c>
      <c r="P654" t="s">
        <v>5354</v>
      </c>
      <c r="Q654" t="s">
        <v>5355</v>
      </c>
    </row>
    <row r="655" spans="1:17">
      <c r="A655" t="s">
        <v>5356</v>
      </c>
      <c r="B655" t="s">
        <v>5357</v>
      </c>
      <c r="C655" t="s">
        <v>5358</v>
      </c>
      <c r="E655" s="3">
        <v>129</v>
      </c>
      <c r="F655" s="3">
        <v>999</v>
      </c>
      <c r="G655" s="1">
        <v>0.87</v>
      </c>
      <c r="H655" s="8">
        <v>4.2</v>
      </c>
      <c r="I655" s="9">
        <v>491</v>
      </c>
      <c r="J655" t="s">
        <v>5359</v>
      </c>
      <c r="K655" t="s">
        <v>5360</v>
      </c>
      <c r="L655" t="s">
        <v>5361</v>
      </c>
      <c r="M655" t="s">
        <v>5362</v>
      </c>
      <c r="N655" t="s">
        <v>5363</v>
      </c>
      <c r="O655" t="s">
        <v>5364</v>
      </c>
      <c r="P655" t="s">
        <v>5365</v>
      </c>
      <c r="Q655" t="s">
        <v>5366</v>
      </c>
    </row>
    <row r="656" spans="1:17">
      <c r="A656" t="s">
        <v>5367</v>
      </c>
      <c r="B656" t="s">
        <v>5368</v>
      </c>
      <c r="C656" t="s">
        <v>5369</v>
      </c>
      <c r="E656" s="3">
        <v>199</v>
      </c>
      <c r="F656" s="3">
        <v>599</v>
      </c>
      <c r="G656" s="1">
        <v>0.67</v>
      </c>
      <c r="H656" s="8">
        <v>4.5</v>
      </c>
      <c r="I656" s="9">
        <v>13568</v>
      </c>
      <c r="J656" t="s">
        <v>5370</v>
      </c>
      <c r="K656" t="s">
        <v>5371</v>
      </c>
      <c r="L656" t="s">
        <v>5372</v>
      </c>
      <c r="M656" t="s">
        <v>5373</v>
      </c>
      <c r="N656" t="s">
        <v>5374</v>
      </c>
      <c r="O656" t="s">
        <v>5375</v>
      </c>
      <c r="P656" t="s">
        <v>5376</v>
      </c>
      <c r="Q656" t="s">
        <v>5377</v>
      </c>
    </row>
    <row r="657" spans="1:17">
      <c r="A657" t="s">
        <v>5378</v>
      </c>
      <c r="B657" t="s">
        <v>5379</v>
      </c>
      <c r="C657" t="s">
        <v>3066</v>
      </c>
      <c r="E657" s="3">
        <v>999</v>
      </c>
      <c r="F657" s="3">
        <v>4499</v>
      </c>
      <c r="G657" s="1">
        <v>0.78</v>
      </c>
      <c r="H657" s="8">
        <v>3.8</v>
      </c>
      <c r="I657" s="9">
        <v>3390</v>
      </c>
      <c r="J657" t="s">
        <v>5380</v>
      </c>
      <c r="K657" t="s">
        <v>5381</v>
      </c>
      <c r="L657" t="s">
        <v>5382</v>
      </c>
      <c r="M657" t="s">
        <v>5383</v>
      </c>
      <c r="N657" t="s">
        <v>5384</v>
      </c>
      <c r="O657" t="s">
        <v>5385</v>
      </c>
      <c r="P657" t="s">
        <v>5386</v>
      </c>
      <c r="Q657" t="s">
        <v>5387</v>
      </c>
    </row>
    <row r="658" spans="1:17">
      <c r="A658" t="s">
        <v>5388</v>
      </c>
      <c r="B658" t="s">
        <v>5389</v>
      </c>
      <c r="C658" t="s">
        <v>3066</v>
      </c>
      <c r="E658" s="3">
        <v>899</v>
      </c>
      <c r="F658" s="3">
        <v>4499</v>
      </c>
      <c r="G658" s="1">
        <v>0.8</v>
      </c>
      <c r="H658" s="8">
        <v>3.8</v>
      </c>
      <c r="I658" s="9">
        <v>103052</v>
      </c>
      <c r="J658" t="s">
        <v>5390</v>
      </c>
      <c r="K658" t="s">
        <v>5391</v>
      </c>
      <c r="L658" t="s">
        <v>5392</v>
      </c>
      <c r="M658" t="s">
        <v>5393</v>
      </c>
      <c r="N658" t="s">
        <v>5394</v>
      </c>
      <c r="O658" t="s">
        <v>13047</v>
      </c>
      <c r="P658" t="s">
        <v>5395</v>
      </c>
      <c r="Q658" t="s">
        <v>5396</v>
      </c>
    </row>
    <row r="659" spans="1:17">
      <c r="A659" t="s">
        <v>3592</v>
      </c>
      <c r="B659" t="s">
        <v>3593</v>
      </c>
      <c r="C659" t="s">
        <v>2979</v>
      </c>
      <c r="E659" s="3">
        <v>1799</v>
      </c>
      <c r="F659" s="3">
        <v>2499</v>
      </c>
      <c r="G659" s="1">
        <v>0.28000000000000003</v>
      </c>
      <c r="H659" s="8">
        <v>4.0999999999999996</v>
      </c>
      <c r="I659" s="9">
        <v>18678</v>
      </c>
      <c r="J659" t="s">
        <v>3594</v>
      </c>
      <c r="K659" t="s">
        <v>3595</v>
      </c>
      <c r="L659" t="s">
        <v>3596</v>
      </c>
      <c r="M659" t="s">
        <v>3597</v>
      </c>
      <c r="N659" t="s">
        <v>3598</v>
      </c>
      <c r="O659" t="s">
        <v>13039</v>
      </c>
      <c r="P659" t="s">
        <v>5397</v>
      </c>
      <c r="Q659" t="s">
        <v>5398</v>
      </c>
    </row>
    <row r="660" spans="1:17">
      <c r="A660" t="s">
        <v>76</v>
      </c>
      <c r="B660" t="s">
        <v>77</v>
      </c>
      <c r="C660" t="s">
        <v>18</v>
      </c>
      <c r="E660" s="3">
        <v>176.63</v>
      </c>
      <c r="F660" s="3">
        <v>499</v>
      </c>
      <c r="G660" s="1">
        <v>0.65</v>
      </c>
      <c r="H660" s="8">
        <v>4.0999999999999996</v>
      </c>
      <c r="I660" s="9">
        <v>15189</v>
      </c>
      <c r="J660" t="s">
        <v>78</v>
      </c>
      <c r="K660" t="s">
        <v>79</v>
      </c>
      <c r="L660" t="s">
        <v>80</v>
      </c>
      <c r="M660" t="s">
        <v>81</v>
      </c>
      <c r="N660" t="s">
        <v>82</v>
      </c>
      <c r="O660" t="s">
        <v>83</v>
      </c>
      <c r="P660" t="s">
        <v>84</v>
      </c>
      <c r="Q660" t="s">
        <v>5399</v>
      </c>
    </row>
    <row r="661" spans="1:17">
      <c r="A661" t="s">
        <v>5400</v>
      </c>
      <c r="B661" t="s">
        <v>5401</v>
      </c>
      <c r="C661" t="s">
        <v>5213</v>
      </c>
      <c r="E661" s="3">
        <v>522</v>
      </c>
      <c r="F661" s="3">
        <v>550</v>
      </c>
      <c r="G661" s="1">
        <v>0.05</v>
      </c>
      <c r="H661" s="8">
        <v>4.4000000000000004</v>
      </c>
      <c r="I661" s="9">
        <v>12179</v>
      </c>
      <c r="J661" t="s">
        <v>5402</v>
      </c>
      <c r="K661" t="s">
        <v>5403</v>
      </c>
      <c r="L661" t="s">
        <v>5404</v>
      </c>
      <c r="M661" t="s">
        <v>5405</v>
      </c>
      <c r="N661" t="s">
        <v>5406</v>
      </c>
      <c r="O661" t="s">
        <v>5407</v>
      </c>
      <c r="P661" t="s">
        <v>5408</v>
      </c>
      <c r="Q661" t="s">
        <v>5409</v>
      </c>
    </row>
    <row r="662" spans="1:17">
      <c r="A662" t="s">
        <v>5410</v>
      </c>
      <c r="B662" t="s">
        <v>5411</v>
      </c>
      <c r="C662" t="s">
        <v>5412</v>
      </c>
      <c r="E662" s="3">
        <v>799</v>
      </c>
      <c r="F662" s="3">
        <v>1999</v>
      </c>
      <c r="G662" s="1">
        <v>0.6</v>
      </c>
      <c r="H662" s="8">
        <v>3.8</v>
      </c>
      <c r="I662" s="9">
        <v>12958</v>
      </c>
      <c r="J662" t="s">
        <v>5413</v>
      </c>
      <c r="K662" t="s">
        <v>5414</v>
      </c>
      <c r="L662" t="s">
        <v>5415</v>
      </c>
      <c r="M662" t="s">
        <v>5416</v>
      </c>
      <c r="N662" t="s">
        <v>5417</v>
      </c>
      <c r="O662" t="s">
        <v>5418</v>
      </c>
      <c r="P662" t="s">
        <v>5419</v>
      </c>
      <c r="Q662" t="s">
        <v>5420</v>
      </c>
    </row>
    <row r="663" spans="1:17">
      <c r="A663" t="s">
        <v>5421</v>
      </c>
      <c r="B663" t="s">
        <v>5422</v>
      </c>
      <c r="C663" t="s">
        <v>4845</v>
      </c>
      <c r="E663" s="3">
        <v>681</v>
      </c>
      <c r="F663" s="3">
        <v>1199</v>
      </c>
      <c r="G663" s="1">
        <v>0.43</v>
      </c>
      <c r="H663" s="8">
        <v>4.2</v>
      </c>
      <c r="I663" s="9">
        <v>8258</v>
      </c>
      <c r="J663" t="s">
        <v>5423</v>
      </c>
      <c r="K663" t="s">
        <v>5424</v>
      </c>
      <c r="L663" t="s">
        <v>5425</v>
      </c>
      <c r="M663" t="s">
        <v>5426</v>
      </c>
      <c r="N663" t="s">
        <v>5427</v>
      </c>
      <c r="O663" t="s">
        <v>13048</v>
      </c>
      <c r="P663" t="s">
        <v>5428</v>
      </c>
      <c r="Q663" t="s">
        <v>5429</v>
      </c>
    </row>
    <row r="664" spans="1:17">
      <c r="A664" t="s">
        <v>5430</v>
      </c>
      <c r="B664" t="s">
        <v>5431</v>
      </c>
      <c r="C664" t="s">
        <v>5432</v>
      </c>
      <c r="E664" s="3">
        <v>1199</v>
      </c>
      <c r="F664" s="3">
        <v>3490</v>
      </c>
      <c r="G664" s="1">
        <v>0.66</v>
      </c>
      <c r="H664" s="8">
        <v>4.0999999999999996</v>
      </c>
      <c r="I664" s="9">
        <v>11716</v>
      </c>
      <c r="J664" t="s">
        <v>5433</v>
      </c>
      <c r="K664" t="s">
        <v>5434</v>
      </c>
      <c r="L664" t="s">
        <v>5435</v>
      </c>
      <c r="M664" t="s">
        <v>5436</v>
      </c>
      <c r="N664" t="s">
        <v>5437</v>
      </c>
      <c r="O664" t="s">
        <v>5438</v>
      </c>
      <c r="P664" t="s">
        <v>5439</v>
      </c>
      <c r="Q664" t="s">
        <v>5440</v>
      </c>
    </row>
    <row r="665" spans="1:17">
      <c r="A665" t="s">
        <v>5441</v>
      </c>
      <c r="B665" t="s">
        <v>5442</v>
      </c>
      <c r="C665" t="s">
        <v>5443</v>
      </c>
      <c r="E665" s="3">
        <v>2499</v>
      </c>
      <c r="F665" s="3">
        <v>4999</v>
      </c>
      <c r="G665" s="1">
        <v>0.5</v>
      </c>
      <c r="H665" s="8">
        <v>4.4000000000000004</v>
      </c>
      <c r="I665" s="9">
        <v>35024</v>
      </c>
      <c r="J665" t="s">
        <v>5444</v>
      </c>
      <c r="K665" t="s">
        <v>5445</v>
      </c>
      <c r="L665" t="s">
        <v>5446</v>
      </c>
      <c r="M665" t="s">
        <v>5447</v>
      </c>
      <c r="N665" t="s">
        <v>5448</v>
      </c>
      <c r="O665" t="s">
        <v>5449</v>
      </c>
      <c r="P665" t="s">
        <v>5450</v>
      </c>
      <c r="Q665" t="s">
        <v>5451</v>
      </c>
    </row>
    <row r="666" spans="1:17">
      <c r="A666" t="s">
        <v>5452</v>
      </c>
      <c r="B666" t="s">
        <v>5453</v>
      </c>
      <c r="C666" t="s">
        <v>5454</v>
      </c>
      <c r="E666" s="3">
        <v>1799</v>
      </c>
      <c r="F666" s="3">
        <v>4999</v>
      </c>
      <c r="G666" s="1">
        <v>0.64</v>
      </c>
      <c r="H666" s="8">
        <v>4.0999999999999996</v>
      </c>
      <c r="I666" s="9">
        <v>55192</v>
      </c>
      <c r="J666" t="s">
        <v>5455</v>
      </c>
      <c r="K666" t="s">
        <v>5456</v>
      </c>
      <c r="L666" t="s">
        <v>5457</v>
      </c>
      <c r="M666" t="s">
        <v>5458</v>
      </c>
      <c r="N666" t="s">
        <v>5459</v>
      </c>
      <c r="O666" t="s">
        <v>5460</v>
      </c>
      <c r="P666" t="s">
        <v>5461</v>
      </c>
      <c r="Q666" t="s">
        <v>5462</v>
      </c>
    </row>
    <row r="667" spans="1:17">
      <c r="A667" t="s">
        <v>5463</v>
      </c>
      <c r="B667" t="s">
        <v>5464</v>
      </c>
      <c r="C667" t="s">
        <v>3066</v>
      </c>
      <c r="E667" s="3">
        <v>429</v>
      </c>
      <c r="F667" s="3">
        <v>599</v>
      </c>
      <c r="G667" s="1">
        <v>0.28000000000000003</v>
      </c>
      <c r="H667" s="8">
        <v>4.0999999999999996</v>
      </c>
      <c r="I667" s="9">
        <v>119466</v>
      </c>
      <c r="J667" t="s">
        <v>5465</v>
      </c>
      <c r="K667" t="s">
        <v>5466</v>
      </c>
      <c r="L667" t="s">
        <v>5467</v>
      </c>
      <c r="M667" t="s">
        <v>5468</v>
      </c>
      <c r="N667" t="s">
        <v>5469</v>
      </c>
      <c r="O667" t="s">
        <v>13049</v>
      </c>
      <c r="P667" t="s">
        <v>5470</v>
      </c>
      <c r="Q667" t="s">
        <v>5471</v>
      </c>
    </row>
    <row r="668" spans="1:17">
      <c r="A668" t="s">
        <v>5472</v>
      </c>
      <c r="B668" t="s">
        <v>5473</v>
      </c>
      <c r="C668" t="s">
        <v>4856</v>
      </c>
      <c r="E668" s="3">
        <v>100</v>
      </c>
      <c r="F668" s="3">
        <v>499</v>
      </c>
      <c r="G668" s="1">
        <v>0.8</v>
      </c>
      <c r="H668" s="8">
        <v>3.5</v>
      </c>
      <c r="I668" s="9">
        <v>9638</v>
      </c>
      <c r="J668" t="s">
        <v>5474</v>
      </c>
      <c r="K668" t="s">
        <v>5475</v>
      </c>
      <c r="L668" t="s">
        <v>5476</v>
      </c>
      <c r="M668" t="s">
        <v>5477</v>
      </c>
      <c r="N668" t="s">
        <v>5478</v>
      </c>
      <c r="O668" t="s">
        <v>5479</v>
      </c>
      <c r="P668" t="s">
        <v>5480</v>
      </c>
      <c r="Q668" t="s">
        <v>5481</v>
      </c>
    </row>
    <row r="669" spans="1:17">
      <c r="A669" t="s">
        <v>5482</v>
      </c>
      <c r="B669" t="s">
        <v>5483</v>
      </c>
      <c r="C669" t="s">
        <v>5006</v>
      </c>
      <c r="E669" s="3">
        <v>329</v>
      </c>
      <c r="F669" s="3">
        <v>399</v>
      </c>
      <c r="G669" s="1">
        <v>0.18</v>
      </c>
      <c r="H669" s="8">
        <v>3.6</v>
      </c>
      <c r="I669" s="9">
        <v>33735</v>
      </c>
      <c r="J669" t="s">
        <v>5484</v>
      </c>
      <c r="K669" t="s">
        <v>5485</v>
      </c>
      <c r="L669" t="s">
        <v>5486</v>
      </c>
      <c r="M669" t="s">
        <v>5487</v>
      </c>
      <c r="N669" t="s">
        <v>5488</v>
      </c>
      <c r="O669" t="s">
        <v>5489</v>
      </c>
      <c r="P669" t="s">
        <v>5490</v>
      </c>
      <c r="Q669" t="s">
        <v>5491</v>
      </c>
    </row>
    <row r="670" spans="1:17">
      <c r="A670" t="s">
        <v>86</v>
      </c>
      <c r="B670" t="s">
        <v>87</v>
      </c>
      <c r="C670" t="s">
        <v>18</v>
      </c>
      <c r="E670" s="3">
        <v>229</v>
      </c>
      <c r="F670" s="3">
        <v>299</v>
      </c>
      <c r="G670" s="1">
        <v>0.23</v>
      </c>
      <c r="H670" s="8">
        <v>4.3</v>
      </c>
      <c r="I670" s="9">
        <v>30411</v>
      </c>
      <c r="J670" t="s">
        <v>88</v>
      </c>
      <c r="K670" t="s">
        <v>89</v>
      </c>
      <c r="L670" t="s">
        <v>90</v>
      </c>
      <c r="M670" t="s">
        <v>91</v>
      </c>
      <c r="N670" t="s">
        <v>92</v>
      </c>
      <c r="O670" t="s">
        <v>93</v>
      </c>
      <c r="P670" t="s">
        <v>94</v>
      </c>
      <c r="Q670" t="s">
        <v>5492</v>
      </c>
    </row>
    <row r="671" spans="1:17">
      <c r="A671" t="s">
        <v>5493</v>
      </c>
      <c r="B671" t="s">
        <v>5494</v>
      </c>
      <c r="C671" t="s">
        <v>4845</v>
      </c>
      <c r="E671" s="3">
        <v>139</v>
      </c>
      <c r="F671" s="3">
        <v>299</v>
      </c>
      <c r="G671" s="1">
        <v>0.54</v>
      </c>
      <c r="H671" s="8">
        <v>3.8</v>
      </c>
      <c r="I671" s="9">
        <v>3044</v>
      </c>
      <c r="J671" t="s">
        <v>5495</v>
      </c>
      <c r="K671" t="s">
        <v>5496</v>
      </c>
      <c r="L671" t="s">
        <v>5497</v>
      </c>
      <c r="M671" t="s">
        <v>5498</v>
      </c>
      <c r="N671" t="s">
        <v>5499</v>
      </c>
      <c r="O671" t="s">
        <v>5500</v>
      </c>
      <c r="P671" t="s">
        <v>5501</v>
      </c>
      <c r="Q671" t="s">
        <v>5502</v>
      </c>
    </row>
    <row r="672" spans="1:17">
      <c r="A672" t="s">
        <v>5503</v>
      </c>
      <c r="B672" t="s">
        <v>5504</v>
      </c>
      <c r="C672" t="s">
        <v>4425</v>
      </c>
      <c r="E672" s="3">
        <v>1199</v>
      </c>
      <c r="F672" s="3">
        <v>2499</v>
      </c>
      <c r="G672" s="1">
        <v>0.52</v>
      </c>
      <c r="H672" s="8">
        <v>4</v>
      </c>
      <c r="I672" s="9">
        <v>33584</v>
      </c>
      <c r="J672" t="s">
        <v>5505</v>
      </c>
      <c r="K672" t="s">
        <v>5506</v>
      </c>
      <c r="L672" t="s">
        <v>5507</v>
      </c>
      <c r="M672" t="s">
        <v>5508</v>
      </c>
      <c r="N672" t="s">
        <v>5509</v>
      </c>
      <c r="O672" t="s">
        <v>5510</v>
      </c>
      <c r="P672" t="s">
        <v>5511</v>
      </c>
      <c r="Q672" t="s">
        <v>5512</v>
      </c>
    </row>
    <row r="673" spans="1:17">
      <c r="A673" t="s">
        <v>5513</v>
      </c>
      <c r="B673" t="s">
        <v>5514</v>
      </c>
      <c r="C673" t="s">
        <v>5515</v>
      </c>
      <c r="E673" s="3">
        <v>1049</v>
      </c>
      <c r="F673" s="3">
        <v>2299</v>
      </c>
      <c r="G673" s="1">
        <v>0.54</v>
      </c>
      <c r="H673" s="8">
        <v>3.9</v>
      </c>
      <c r="I673" s="9">
        <v>1779</v>
      </c>
      <c r="J673" t="s">
        <v>5516</v>
      </c>
      <c r="K673" t="s">
        <v>5517</v>
      </c>
      <c r="L673" t="s">
        <v>5518</v>
      </c>
      <c r="M673" t="s">
        <v>5519</v>
      </c>
      <c r="N673" t="s">
        <v>5520</v>
      </c>
      <c r="O673" t="s">
        <v>5521</v>
      </c>
      <c r="P673" t="s">
        <v>5522</v>
      </c>
      <c r="Q673" t="s">
        <v>5523</v>
      </c>
    </row>
    <row r="674" spans="1:17">
      <c r="A674" t="s">
        <v>3636</v>
      </c>
      <c r="B674" t="s">
        <v>3637</v>
      </c>
      <c r="C674" t="s">
        <v>3638</v>
      </c>
      <c r="E674" s="3">
        <v>119</v>
      </c>
      <c r="F674" s="3">
        <v>299</v>
      </c>
      <c r="G674" s="1">
        <v>0.6</v>
      </c>
      <c r="H674" s="8">
        <v>4.0999999999999996</v>
      </c>
      <c r="I674" s="9">
        <v>5999</v>
      </c>
      <c r="J674" t="s">
        <v>3639</v>
      </c>
      <c r="K674" t="s">
        <v>3640</v>
      </c>
      <c r="L674" t="s">
        <v>3641</v>
      </c>
      <c r="M674" t="s">
        <v>3642</v>
      </c>
      <c r="N674" t="s">
        <v>3643</v>
      </c>
      <c r="O674" t="s">
        <v>5524</v>
      </c>
      <c r="P674" t="s">
        <v>5525</v>
      </c>
      <c r="Q674" t="s">
        <v>5526</v>
      </c>
    </row>
    <row r="675" spans="1:17">
      <c r="A675" t="s">
        <v>112</v>
      </c>
      <c r="B675" t="s">
        <v>113</v>
      </c>
      <c r="C675" t="s">
        <v>18</v>
      </c>
      <c r="E675" s="3">
        <v>154</v>
      </c>
      <c r="F675" s="3">
        <v>339</v>
      </c>
      <c r="G675" s="1">
        <v>0.55000000000000004</v>
      </c>
      <c r="H675" s="8">
        <v>4.3</v>
      </c>
      <c r="I675" s="9">
        <v>13391</v>
      </c>
      <c r="J675" t="s">
        <v>114</v>
      </c>
      <c r="K675" t="s">
        <v>115</v>
      </c>
      <c r="L675" t="s">
        <v>116</v>
      </c>
      <c r="M675" t="s">
        <v>117</v>
      </c>
      <c r="N675" t="s">
        <v>118</v>
      </c>
      <c r="O675" t="s">
        <v>119</v>
      </c>
      <c r="P675" t="s">
        <v>5527</v>
      </c>
      <c r="Q675" t="s">
        <v>5528</v>
      </c>
    </row>
    <row r="676" spans="1:17">
      <c r="A676" t="s">
        <v>5529</v>
      </c>
      <c r="B676" t="s">
        <v>5530</v>
      </c>
      <c r="C676" t="s">
        <v>5531</v>
      </c>
      <c r="E676" s="3">
        <v>225</v>
      </c>
      <c r="F676" s="3">
        <v>250</v>
      </c>
      <c r="G676" s="1">
        <v>0.1</v>
      </c>
      <c r="H676" s="8">
        <v>4.4000000000000004</v>
      </c>
      <c r="I676" s="9">
        <v>26556</v>
      </c>
      <c r="J676" t="s">
        <v>5532</v>
      </c>
      <c r="K676" t="s">
        <v>5533</v>
      </c>
      <c r="L676" t="s">
        <v>5534</v>
      </c>
      <c r="M676" t="s">
        <v>5535</v>
      </c>
      <c r="N676" t="s">
        <v>5536</v>
      </c>
      <c r="O676" t="s">
        <v>5537</v>
      </c>
      <c r="P676" t="s">
        <v>5538</v>
      </c>
      <c r="Q676" t="s">
        <v>5539</v>
      </c>
    </row>
    <row r="677" spans="1:17">
      <c r="A677" t="s">
        <v>5540</v>
      </c>
      <c r="B677" t="s">
        <v>5541</v>
      </c>
      <c r="C677" t="s">
        <v>4876</v>
      </c>
      <c r="E677" s="3">
        <v>656</v>
      </c>
      <c r="F677" s="3">
        <v>1499</v>
      </c>
      <c r="G677" s="1">
        <v>0.56000000000000005</v>
      </c>
      <c r="H677" s="8">
        <v>4.3</v>
      </c>
      <c r="I677" s="9">
        <v>25903</v>
      </c>
      <c r="J677" t="s">
        <v>5542</v>
      </c>
      <c r="K677" t="s">
        <v>5543</v>
      </c>
      <c r="L677" t="s">
        <v>5544</v>
      </c>
      <c r="M677" t="s">
        <v>5545</v>
      </c>
      <c r="N677" t="s">
        <v>5546</v>
      </c>
      <c r="O677" t="s">
        <v>5547</v>
      </c>
      <c r="P677" t="s">
        <v>5548</v>
      </c>
      <c r="Q677" t="s">
        <v>5549</v>
      </c>
    </row>
    <row r="678" spans="1:17">
      <c r="A678" t="s">
        <v>5550</v>
      </c>
      <c r="B678" t="s">
        <v>5551</v>
      </c>
      <c r="C678" t="s">
        <v>4834</v>
      </c>
      <c r="E678" s="3">
        <v>1109</v>
      </c>
      <c r="F678" s="3">
        <v>2800</v>
      </c>
      <c r="G678" s="1">
        <v>0.6</v>
      </c>
      <c r="H678" s="8">
        <v>4.3</v>
      </c>
      <c r="I678" s="9">
        <v>53464</v>
      </c>
      <c r="J678" t="s">
        <v>5552</v>
      </c>
      <c r="K678" t="s">
        <v>5553</v>
      </c>
      <c r="L678" t="s">
        <v>5554</v>
      </c>
      <c r="M678" t="s">
        <v>5555</v>
      </c>
      <c r="N678" t="s">
        <v>5556</v>
      </c>
      <c r="O678" t="s">
        <v>13050</v>
      </c>
      <c r="P678" t="s">
        <v>5557</v>
      </c>
      <c r="Q678" t="s">
        <v>5558</v>
      </c>
    </row>
    <row r="679" spans="1:17">
      <c r="A679" t="s">
        <v>3607</v>
      </c>
      <c r="B679" t="s">
        <v>3608</v>
      </c>
      <c r="C679" t="s">
        <v>2948</v>
      </c>
      <c r="E679" s="3">
        <v>2999</v>
      </c>
      <c r="F679" s="3">
        <v>7990</v>
      </c>
      <c r="G679" s="1">
        <v>0.62</v>
      </c>
      <c r="H679" s="8">
        <v>4.0999999999999996</v>
      </c>
      <c r="I679" s="9">
        <v>48448</v>
      </c>
      <c r="J679" t="s">
        <v>3423</v>
      </c>
      <c r="K679" t="s">
        <v>3609</v>
      </c>
      <c r="L679" t="s">
        <v>3610</v>
      </c>
      <c r="M679" t="s">
        <v>3611</v>
      </c>
      <c r="N679" t="s">
        <v>3612</v>
      </c>
      <c r="O679" t="s">
        <v>3613</v>
      </c>
      <c r="P679" t="s">
        <v>5559</v>
      </c>
      <c r="Q679" t="s">
        <v>5560</v>
      </c>
    </row>
    <row r="680" spans="1:17">
      <c r="A680" t="s">
        <v>5561</v>
      </c>
      <c r="B680" t="s">
        <v>5562</v>
      </c>
      <c r="C680" t="s">
        <v>5358</v>
      </c>
      <c r="E680" s="3">
        <v>169</v>
      </c>
      <c r="F680" s="3">
        <v>299</v>
      </c>
      <c r="G680" s="1">
        <v>0.43</v>
      </c>
      <c r="H680" s="8">
        <v>4.4000000000000004</v>
      </c>
      <c r="I680" s="9">
        <v>5176</v>
      </c>
      <c r="J680" t="s">
        <v>5563</v>
      </c>
      <c r="K680" t="s">
        <v>5564</v>
      </c>
      <c r="L680" t="s">
        <v>5565</v>
      </c>
      <c r="M680" t="s">
        <v>5566</v>
      </c>
      <c r="N680" t="s">
        <v>5567</v>
      </c>
      <c r="O680" t="s">
        <v>5568</v>
      </c>
      <c r="P680" t="s">
        <v>5569</v>
      </c>
      <c r="Q680" t="s">
        <v>5570</v>
      </c>
    </row>
    <row r="681" spans="1:17">
      <c r="A681" t="s">
        <v>5571</v>
      </c>
      <c r="B681" t="s">
        <v>5572</v>
      </c>
      <c r="C681" t="s">
        <v>5262</v>
      </c>
      <c r="E681" s="3">
        <v>309</v>
      </c>
      <c r="F681" s="3">
        <v>404</v>
      </c>
      <c r="G681" s="1">
        <v>0.24</v>
      </c>
      <c r="H681" s="8">
        <v>4.4000000000000004</v>
      </c>
      <c r="I681" s="9">
        <v>8614</v>
      </c>
      <c r="J681" t="s">
        <v>5573</v>
      </c>
      <c r="K681" t="s">
        <v>5574</v>
      </c>
      <c r="L681" t="s">
        <v>5575</v>
      </c>
      <c r="M681" t="s">
        <v>5576</v>
      </c>
      <c r="N681" t="s">
        <v>5577</v>
      </c>
      <c r="O681" t="s">
        <v>5578</v>
      </c>
      <c r="P681" t="s">
        <v>5579</v>
      </c>
      <c r="Q681" t="s">
        <v>5580</v>
      </c>
    </row>
    <row r="682" spans="1:17">
      <c r="A682" t="s">
        <v>5581</v>
      </c>
      <c r="B682" t="s">
        <v>5582</v>
      </c>
      <c r="C682" t="s">
        <v>4425</v>
      </c>
      <c r="E682" s="3">
        <v>599</v>
      </c>
      <c r="F682" s="3">
        <v>1399</v>
      </c>
      <c r="G682" s="1">
        <v>0.56999999999999995</v>
      </c>
      <c r="H682" s="8">
        <v>3.8</v>
      </c>
      <c r="I682" s="9">
        <v>60026</v>
      </c>
      <c r="J682" t="s">
        <v>5583</v>
      </c>
      <c r="K682" t="s">
        <v>5584</v>
      </c>
      <c r="L682" t="s">
        <v>5585</v>
      </c>
      <c r="M682" t="s">
        <v>5586</v>
      </c>
      <c r="N682" t="s">
        <v>5587</v>
      </c>
      <c r="O682" t="s">
        <v>5588</v>
      </c>
      <c r="P682" t="s">
        <v>5589</v>
      </c>
      <c r="Q682" t="s">
        <v>5590</v>
      </c>
    </row>
    <row r="683" spans="1:17">
      <c r="A683" t="s">
        <v>5591</v>
      </c>
      <c r="B683" t="s">
        <v>13051</v>
      </c>
      <c r="C683" t="s">
        <v>5006</v>
      </c>
      <c r="E683" s="3">
        <v>299</v>
      </c>
      <c r="F683" s="3">
        <v>599</v>
      </c>
      <c r="G683" s="1">
        <v>0.5</v>
      </c>
      <c r="H683" s="8">
        <v>3.8</v>
      </c>
      <c r="I683" s="9">
        <v>3066</v>
      </c>
      <c r="J683" t="s">
        <v>5592</v>
      </c>
      <c r="K683" t="s">
        <v>5593</v>
      </c>
      <c r="L683" t="s">
        <v>5594</v>
      </c>
      <c r="M683" t="s">
        <v>5595</v>
      </c>
      <c r="N683" t="s">
        <v>5596</v>
      </c>
      <c r="O683" t="s">
        <v>5597</v>
      </c>
      <c r="P683" t="s">
        <v>5598</v>
      </c>
      <c r="Q683" t="s">
        <v>5599</v>
      </c>
    </row>
    <row r="684" spans="1:17">
      <c r="A684" t="s">
        <v>5600</v>
      </c>
      <c r="B684" t="s">
        <v>5601</v>
      </c>
      <c r="C684" t="s">
        <v>4876</v>
      </c>
      <c r="E684" s="3">
        <v>449</v>
      </c>
      <c r="F684" s="3">
        <v>999</v>
      </c>
      <c r="G684" s="1">
        <v>0.55000000000000004</v>
      </c>
      <c r="H684" s="8">
        <v>4</v>
      </c>
      <c r="I684" s="9">
        <v>2102</v>
      </c>
      <c r="J684" t="s">
        <v>5602</v>
      </c>
      <c r="K684" t="s">
        <v>5603</v>
      </c>
      <c r="L684" t="s">
        <v>5604</v>
      </c>
      <c r="M684" t="s">
        <v>5605</v>
      </c>
      <c r="N684" t="s">
        <v>5606</v>
      </c>
      <c r="O684" t="s">
        <v>5607</v>
      </c>
      <c r="P684" t="s">
        <v>5608</v>
      </c>
      <c r="Q684" t="s">
        <v>5609</v>
      </c>
    </row>
    <row r="685" spans="1:17">
      <c r="A685" t="s">
        <v>5610</v>
      </c>
      <c r="B685" t="s">
        <v>5611</v>
      </c>
      <c r="C685" t="s">
        <v>4845</v>
      </c>
      <c r="E685" s="3">
        <v>799</v>
      </c>
      <c r="F685" s="3">
        <v>1295</v>
      </c>
      <c r="G685" s="1">
        <v>0.38</v>
      </c>
      <c r="H685" s="8">
        <v>4.4000000000000004</v>
      </c>
      <c r="I685" s="9">
        <v>34852</v>
      </c>
      <c r="J685" t="s">
        <v>5612</v>
      </c>
      <c r="K685" t="s">
        <v>5613</v>
      </c>
      <c r="L685" t="s">
        <v>5614</v>
      </c>
      <c r="M685" t="s">
        <v>5615</v>
      </c>
      <c r="N685" t="s">
        <v>5616</v>
      </c>
      <c r="O685" t="s">
        <v>5617</v>
      </c>
      <c r="P685" t="s">
        <v>5618</v>
      </c>
      <c r="Q685" t="s">
        <v>5619</v>
      </c>
    </row>
    <row r="686" spans="1:17">
      <c r="A686" t="s">
        <v>127</v>
      </c>
      <c r="B686" t="s">
        <v>128</v>
      </c>
      <c r="C686" t="s">
        <v>129</v>
      </c>
      <c r="E686" s="3">
        <v>219</v>
      </c>
      <c r="F686" s="3">
        <v>700</v>
      </c>
      <c r="G686" s="1">
        <v>0.69</v>
      </c>
      <c r="H686" s="8">
        <v>4.4000000000000004</v>
      </c>
      <c r="I686" s="9">
        <v>426972</v>
      </c>
      <c r="J686" t="s">
        <v>130</v>
      </c>
      <c r="K686" t="s">
        <v>131</v>
      </c>
      <c r="L686" t="s">
        <v>132</v>
      </c>
      <c r="M686" t="s">
        <v>133</v>
      </c>
      <c r="N686" t="s">
        <v>134</v>
      </c>
      <c r="O686" t="s">
        <v>135</v>
      </c>
      <c r="P686" t="s">
        <v>136</v>
      </c>
      <c r="Q686" t="s">
        <v>5620</v>
      </c>
    </row>
    <row r="687" spans="1:17">
      <c r="A687" t="s">
        <v>5621</v>
      </c>
      <c r="B687" t="s">
        <v>5622</v>
      </c>
      <c r="C687" t="s">
        <v>5623</v>
      </c>
      <c r="E687" s="3">
        <v>157</v>
      </c>
      <c r="F687" s="3">
        <v>160</v>
      </c>
      <c r="G687" s="1">
        <v>0.02</v>
      </c>
      <c r="H687" s="8">
        <v>4.5</v>
      </c>
      <c r="I687" s="9">
        <v>8618</v>
      </c>
      <c r="J687" t="s">
        <v>5624</v>
      </c>
      <c r="K687" t="s">
        <v>5625</v>
      </c>
      <c r="L687" t="s">
        <v>5626</v>
      </c>
      <c r="M687" t="s">
        <v>5627</v>
      </c>
      <c r="N687" t="s">
        <v>5628</v>
      </c>
      <c r="O687" t="s">
        <v>5629</v>
      </c>
      <c r="P687" t="s">
        <v>5630</v>
      </c>
      <c r="Q687" t="s">
        <v>5631</v>
      </c>
    </row>
    <row r="688" spans="1:17">
      <c r="A688" t="s">
        <v>3693</v>
      </c>
      <c r="B688" t="s">
        <v>3694</v>
      </c>
      <c r="C688" t="s">
        <v>3024</v>
      </c>
      <c r="E688" s="3">
        <v>369</v>
      </c>
      <c r="F688" s="3">
        <v>1600</v>
      </c>
      <c r="G688" s="1">
        <v>0.77</v>
      </c>
      <c r="H688" s="8">
        <v>4</v>
      </c>
      <c r="I688" s="9">
        <v>32625</v>
      </c>
      <c r="J688" t="s">
        <v>5632</v>
      </c>
      <c r="K688" t="s">
        <v>3696</v>
      </c>
      <c r="L688" t="s">
        <v>3697</v>
      </c>
      <c r="M688" t="s">
        <v>3698</v>
      </c>
      <c r="N688" t="s">
        <v>3699</v>
      </c>
      <c r="O688" t="s">
        <v>3700</v>
      </c>
      <c r="P688" t="s">
        <v>5633</v>
      </c>
      <c r="Q688" t="s">
        <v>5634</v>
      </c>
    </row>
    <row r="689" spans="1:17">
      <c r="A689" t="s">
        <v>5635</v>
      </c>
      <c r="B689" t="s">
        <v>5636</v>
      </c>
      <c r="C689" t="s">
        <v>4845</v>
      </c>
      <c r="E689" s="3">
        <v>599</v>
      </c>
      <c r="F689" s="3">
        <v>899</v>
      </c>
      <c r="G689" s="1">
        <v>0.33</v>
      </c>
      <c r="H689" s="8">
        <v>4</v>
      </c>
      <c r="I689" s="9">
        <v>4018</v>
      </c>
      <c r="J689" t="s">
        <v>5637</v>
      </c>
      <c r="K689" t="s">
        <v>5638</v>
      </c>
      <c r="L689" t="s">
        <v>5639</v>
      </c>
      <c r="M689" t="s">
        <v>5640</v>
      </c>
      <c r="N689" t="s">
        <v>5641</v>
      </c>
      <c r="O689" t="s">
        <v>5642</v>
      </c>
      <c r="P689" t="s">
        <v>5643</v>
      </c>
      <c r="Q689" t="s">
        <v>5644</v>
      </c>
    </row>
    <row r="690" spans="1:17">
      <c r="A690" t="s">
        <v>5645</v>
      </c>
      <c r="B690" t="s">
        <v>5646</v>
      </c>
      <c r="C690" t="s">
        <v>5647</v>
      </c>
      <c r="E690" s="3">
        <v>479</v>
      </c>
      <c r="F690" s="3">
        <v>599</v>
      </c>
      <c r="G690" s="1">
        <v>0.2</v>
      </c>
      <c r="H690" s="8">
        <v>4.3</v>
      </c>
      <c r="I690" s="9">
        <v>11687</v>
      </c>
      <c r="J690" t="s">
        <v>5648</v>
      </c>
      <c r="K690" t="s">
        <v>5649</v>
      </c>
      <c r="L690" t="s">
        <v>5650</v>
      </c>
      <c r="M690" t="s">
        <v>5651</v>
      </c>
      <c r="N690" t="s">
        <v>5652</v>
      </c>
      <c r="O690" t="s">
        <v>5653</v>
      </c>
      <c r="P690" t="s">
        <v>5654</v>
      </c>
      <c r="Q690" t="s">
        <v>5655</v>
      </c>
    </row>
    <row r="691" spans="1:17">
      <c r="A691" t="s">
        <v>138</v>
      </c>
      <c r="B691" t="s">
        <v>139</v>
      </c>
      <c r="C691" t="s">
        <v>18</v>
      </c>
      <c r="E691" s="3">
        <v>350</v>
      </c>
      <c r="F691" s="3">
        <v>899</v>
      </c>
      <c r="G691" s="1">
        <v>0.61</v>
      </c>
      <c r="H691" s="8">
        <v>4.2</v>
      </c>
      <c r="I691" s="9">
        <v>2262</v>
      </c>
      <c r="J691" t="s">
        <v>140</v>
      </c>
      <c r="K691" t="s">
        <v>141</v>
      </c>
      <c r="L691" t="s">
        <v>142</v>
      </c>
      <c r="M691" t="s">
        <v>143</v>
      </c>
      <c r="N691" t="s">
        <v>144</v>
      </c>
      <c r="O691" t="s">
        <v>145</v>
      </c>
      <c r="P691" t="s">
        <v>146</v>
      </c>
      <c r="Q691" t="s">
        <v>5656</v>
      </c>
    </row>
    <row r="692" spans="1:17">
      <c r="A692" t="s">
        <v>5657</v>
      </c>
      <c r="B692" t="s">
        <v>5658</v>
      </c>
      <c r="C692" t="s">
        <v>3066</v>
      </c>
      <c r="E692" s="3">
        <v>1598</v>
      </c>
      <c r="F692" s="3">
        <v>2990</v>
      </c>
      <c r="G692" s="1">
        <v>0.47</v>
      </c>
      <c r="H692" s="8">
        <v>3.8</v>
      </c>
      <c r="I692" s="9">
        <v>11015</v>
      </c>
      <c r="J692" t="s">
        <v>5659</v>
      </c>
      <c r="K692" t="s">
        <v>5660</v>
      </c>
      <c r="L692" t="s">
        <v>5661</v>
      </c>
      <c r="M692" t="s">
        <v>5662</v>
      </c>
      <c r="N692" t="s">
        <v>5663</v>
      </c>
      <c r="O692" t="s">
        <v>5664</v>
      </c>
      <c r="P692" t="s">
        <v>5665</v>
      </c>
      <c r="Q692" t="s">
        <v>5666</v>
      </c>
    </row>
    <row r="693" spans="1:17">
      <c r="A693" t="s">
        <v>5667</v>
      </c>
      <c r="B693" t="s">
        <v>5668</v>
      </c>
      <c r="C693" t="s">
        <v>5669</v>
      </c>
      <c r="E693" s="3">
        <v>599</v>
      </c>
      <c r="F693" s="3">
        <v>899</v>
      </c>
      <c r="G693" s="1">
        <v>0.33</v>
      </c>
      <c r="H693" s="8">
        <v>4.3</v>
      </c>
      <c r="I693" s="9">
        <v>95116</v>
      </c>
      <c r="J693" t="s">
        <v>5670</v>
      </c>
      <c r="K693" t="s">
        <v>5671</v>
      </c>
      <c r="L693" t="s">
        <v>5672</v>
      </c>
      <c r="M693" t="s">
        <v>5673</v>
      </c>
      <c r="N693" t="s">
        <v>5674</v>
      </c>
      <c r="O693" t="s">
        <v>5675</v>
      </c>
      <c r="P693" t="s">
        <v>5676</v>
      </c>
      <c r="Q693" t="s">
        <v>5677</v>
      </c>
    </row>
    <row r="694" spans="1:17">
      <c r="A694" t="s">
        <v>148</v>
      </c>
      <c r="B694" t="s">
        <v>149</v>
      </c>
      <c r="C694" t="s">
        <v>18</v>
      </c>
      <c r="E694" s="3">
        <v>159</v>
      </c>
      <c r="F694" s="3">
        <v>399</v>
      </c>
      <c r="G694" s="1">
        <v>0.6</v>
      </c>
      <c r="H694" s="8">
        <v>4.0999999999999996</v>
      </c>
      <c r="I694" s="9">
        <v>4768</v>
      </c>
      <c r="J694" t="s">
        <v>59</v>
      </c>
      <c r="K694" t="s">
        <v>150</v>
      </c>
      <c r="L694" t="s">
        <v>151</v>
      </c>
      <c r="M694" t="s">
        <v>152</v>
      </c>
      <c r="N694" t="s">
        <v>153</v>
      </c>
      <c r="O694" t="s">
        <v>154</v>
      </c>
      <c r="P694" t="s">
        <v>155</v>
      </c>
      <c r="Q694" t="s">
        <v>5678</v>
      </c>
    </row>
    <row r="695" spans="1:17">
      <c r="A695" t="s">
        <v>5679</v>
      </c>
      <c r="B695" t="s">
        <v>5680</v>
      </c>
      <c r="C695" t="s">
        <v>4834</v>
      </c>
      <c r="E695" s="3">
        <v>1299</v>
      </c>
      <c r="F695" s="3">
        <v>3000</v>
      </c>
      <c r="G695" s="1">
        <v>0.56999999999999995</v>
      </c>
      <c r="H695" s="8">
        <v>4.3</v>
      </c>
      <c r="I695" s="9">
        <v>23022</v>
      </c>
      <c r="J695" t="s">
        <v>5681</v>
      </c>
      <c r="K695" t="s">
        <v>5682</v>
      </c>
      <c r="L695" t="s">
        <v>5683</v>
      </c>
      <c r="M695" t="s">
        <v>5684</v>
      </c>
      <c r="N695" t="s">
        <v>5685</v>
      </c>
      <c r="O695" t="s">
        <v>5686</v>
      </c>
      <c r="P695" t="s">
        <v>5687</v>
      </c>
      <c r="Q695" t="s">
        <v>5688</v>
      </c>
    </row>
    <row r="696" spans="1:17">
      <c r="A696" t="s">
        <v>3786</v>
      </c>
      <c r="B696" t="s">
        <v>3787</v>
      </c>
      <c r="C696" t="s">
        <v>2948</v>
      </c>
      <c r="E696" s="3">
        <v>1599</v>
      </c>
      <c r="F696" s="3">
        <v>4999</v>
      </c>
      <c r="G696" s="1">
        <v>0.68</v>
      </c>
      <c r="H696" s="8">
        <v>4</v>
      </c>
      <c r="I696" s="9">
        <v>67951</v>
      </c>
      <c r="J696" t="s">
        <v>3788</v>
      </c>
      <c r="K696" t="s">
        <v>5689</v>
      </c>
      <c r="L696" t="s">
        <v>5690</v>
      </c>
      <c r="M696" t="s">
        <v>5691</v>
      </c>
      <c r="N696" t="s">
        <v>5692</v>
      </c>
      <c r="O696" t="s">
        <v>5693</v>
      </c>
      <c r="P696" t="s">
        <v>5694</v>
      </c>
      <c r="Q696" t="s">
        <v>5695</v>
      </c>
    </row>
    <row r="697" spans="1:17">
      <c r="A697" t="s">
        <v>5696</v>
      </c>
      <c r="B697" t="s">
        <v>5697</v>
      </c>
      <c r="C697" t="s">
        <v>5698</v>
      </c>
      <c r="E697" s="3">
        <v>294</v>
      </c>
      <c r="F697" s="3">
        <v>4999</v>
      </c>
      <c r="G697" s="1">
        <v>0.94</v>
      </c>
      <c r="H697" s="8">
        <v>4.3</v>
      </c>
      <c r="I697" s="9">
        <v>4426</v>
      </c>
      <c r="J697" t="s">
        <v>5699</v>
      </c>
      <c r="K697" t="s">
        <v>5700</v>
      </c>
      <c r="L697" t="s">
        <v>5701</v>
      </c>
      <c r="M697" t="s">
        <v>5702</v>
      </c>
      <c r="N697" t="s">
        <v>5703</v>
      </c>
      <c r="O697" t="s">
        <v>5704</v>
      </c>
      <c r="P697" t="s">
        <v>5705</v>
      </c>
      <c r="Q697" t="s">
        <v>5706</v>
      </c>
    </row>
    <row r="698" spans="1:17">
      <c r="A698" t="s">
        <v>5707</v>
      </c>
      <c r="B698" t="s">
        <v>5708</v>
      </c>
      <c r="C698" t="s">
        <v>5262</v>
      </c>
      <c r="E698" s="3">
        <v>828</v>
      </c>
      <c r="F698" s="3">
        <v>861</v>
      </c>
      <c r="G698" s="1">
        <v>0.04</v>
      </c>
      <c r="H698" s="8">
        <v>4.2</v>
      </c>
      <c r="I698" s="9">
        <v>4567</v>
      </c>
      <c r="J698" t="s">
        <v>5709</v>
      </c>
      <c r="K698" t="s">
        <v>5710</v>
      </c>
      <c r="L698" t="s">
        <v>5711</v>
      </c>
      <c r="M698" t="s">
        <v>5712</v>
      </c>
      <c r="N698" t="s">
        <v>5713</v>
      </c>
      <c r="O698" t="s">
        <v>5714</v>
      </c>
      <c r="P698" t="s">
        <v>5715</v>
      </c>
      <c r="Q698" t="s">
        <v>5716</v>
      </c>
    </row>
    <row r="699" spans="1:17">
      <c r="A699" t="s">
        <v>5717</v>
      </c>
      <c r="B699" t="s">
        <v>5718</v>
      </c>
      <c r="C699" t="s">
        <v>4425</v>
      </c>
      <c r="E699" s="3">
        <v>745</v>
      </c>
      <c r="F699" s="3">
        <v>795</v>
      </c>
      <c r="G699" s="1">
        <v>0.06</v>
      </c>
      <c r="H699" s="8">
        <v>4</v>
      </c>
      <c r="I699" s="9">
        <v>13797</v>
      </c>
      <c r="J699" t="s">
        <v>5719</v>
      </c>
      <c r="K699" t="s">
        <v>5720</v>
      </c>
      <c r="L699" t="s">
        <v>5721</v>
      </c>
      <c r="M699" t="s">
        <v>5722</v>
      </c>
      <c r="N699" t="s">
        <v>5723</v>
      </c>
      <c r="O699" t="s">
        <v>5724</v>
      </c>
      <c r="P699" t="s">
        <v>5725</v>
      </c>
      <c r="Q699" t="s">
        <v>5726</v>
      </c>
    </row>
    <row r="700" spans="1:17">
      <c r="A700" t="s">
        <v>5727</v>
      </c>
      <c r="B700" t="s">
        <v>5728</v>
      </c>
      <c r="C700" t="s">
        <v>5729</v>
      </c>
      <c r="E700" s="3">
        <v>1549</v>
      </c>
      <c r="F700" s="3">
        <v>2495</v>
      </c>
      <c r="G700" s="1">
        <v>0.38</v>
      </c>
      <c r="H700" s="8">
        <v>4.4000000000000004</v>
      </c>
      <c r="I700" s="9">
        <v>15137</v>
      </c>
      <c r="J700" t="s">
        <v>5730</v>
      </c>
      <c r="K700" t="s">
        <v>5731</v>
      </c>
      <c r="L700" t="s">
        <v>5732</v>
      </c>
      <c r="M700" t="s">
        <v>5733</v>
      </c>
      <c r="N700" t="s">
        <v>5734</v>
      </c>
      <c r="O700" t="s">
        <v>5735</v>
      </c>
      <c r="P700" t="s">
        <v>5736</v>
      </c>
      <c r="Q700" t="s">
        <v>5737</v>
      </c>
    </row>
    <row r="701" spans="1:17">
      <c r="A701" t="s">
        <v>157</v>
      </c>
      <c r="B701" t="s">
        <v>158</v>
      </c>
      <c r="C701" t="s">
        <v>18</v>
      </c>
      <c r="E701" s="3">
        <v>349</v>
      </c>
      <c r="F701" s="3">
        <v>399</v>
      </c>
      <c r="G701" s="1">
        <v>0.13</v>
      </c>
      <c r="H701" s="8">
        <v>4.4000000000000004</v>
      </c>
      <c r="I701" s="9">
        <v>18757</v>
      </c>
      <c r="J701" t="s">
        <v>5738</v>
      </c>
      <c r="K701" t="s">
        <v>160</v>
      </c>
      <c r="L701" t="s">
        <v>161</v>
      </c>
      <c r="M701" t="s">
        <v>162</v>
      </c>
      <c r="N701" t="s">
        <v>163</v>
      </c>
      <c r="O701" t="s">
        <v>3905</v>
      </c>
      <c r="P701" t="s">
        <v>5739</v>
      </c>
      <c r="Q701" t="s">
        <v>5740</v>
      </c>
    </row>
    <row r="702" spans="1:17">
      <c r="A702" t="s">
        <v>203</v>
      </c>
      <c r="B702" t="s">
        <v>204</v>
      </c>
      <c r="C702" t="s">
        <v>18</v>
      </c>
      <c r="E702" s="3">
        <v>970</v>
      </c>
      <c r="F702" s="3">
        <v>1799</v>
      </c>
      <c r="G702" s="1">
        <v>0.46</v>
      </c>
      <c r="H702" s="8">
        <v>4.5</v>
      </c>
      <c r="I702" s="9">
        <v>815</v>
      </c>
      <c r="J702" t="s">
        <v>205</v>
      </c>
      <c r="K702" t="s">
        <v>206</v>
      </c>
      <c r="L702" t="s">
        <v>207</v>
      </c>
      <c r="M702" t="s">
        <v>208</v>
      </c>
      <c r="N702" t="s">
        <v>209</v>
      </c>
      <c r="O702" t="s">
        <v>210</v>
      </c>
      <c r="P702" t="s">
        <v>5741</v>
      </c>
      <c r="Q702" t="s">
        <v>5742</v>
      </c>
    </row>
    <row r="703" spans="1:17">
      <c r="A703" t="s">
        <v>5743</v>
      </c>
      <c r="B703" t="s">
        <v>5744</v>
      </c>
      <c r="C703" t="s">
        <v>5223</v>
      </c>
      <c r="E703" s="3">
        <v>1469</v>
      </c>
      <c r="F703" s="3">
        <v>2499</v>
      </c>
      <c r="G703" s="1">
        <v>0.41</v>
      </c>
      <c r="H703" s="8">
        <v>4.2</v>
      </c>
      <c r="I703" s="9">
        <v>156638</v>
      </c>
      <c r="J703" t="s">
        <v>5745</v>
      </c>
      <c r="K703" t="s">
        <v>5746</v>
      </c>
      <c r="L703" t="s">
        <v>5747</v>
      </c>
      <c r="M703" t="s">
        <v>5748</v>
      </c>
      <c r="N703" t="s">
        <v>5749</v>
      </c>
      <c r="O703" t="s">
        <v>5750</v>
      </c>
      <c r="P703" t="s">
        <v>5751</v>
      </c>
      <c r="Q703" t="s">
        <v>5752</v>
      </c>
    </row>
    <row r="704" spans="1:17">
      <c r="A704" t="s">
        <v>5753</v>
      </c>
      <c r="B704" t="s">
        <v>5754</v>
      </c>
      <c r="C704" t="s">
        <v>5755</v>
      </c>
      <c r="E704" s="3">
        <v>198</v>
      </c>
      <c r="F704" s="3">
        <v>800</v>
      </c>
      <c r="G704" s="1">
        <v>0.75</v>
      </c>
      <c r="H704" s="8">
        <v>4.0999999999999996</v>
      </c>
      <c r="I704" s="9">
        <v>9344</v>
      </c>
      <c r="J704" t="s">
        <v>5756</v>
      </c>
      <c r="K704" t="s">
        <v>5757</v>
      </c>
      <c r="L704" t="s">
        <v>5758</v>
      </c>
      <c r="M704" t="s">
        <v>5759</v>
      </c>
      <c r="N704" t="s">
        <v>5760</v>
      </c>
      <c r="O704" t="s">
        <v>5761</v>
      </c>
      <c r="P704" t="s">
        <v>5762</v>
      </c>
      <c r="Q704" t="s">
        <v>5763</v>
      </c>
    </row>
    <row r="705" spans="1:17">
      <c r="A705" t="s">
        <v>5764</v>
      </c>
      <c r="B705" t="s">
        <v>5765</v>
      </c>
      <c r="C705" t="s">
        <v>5766</v>
      </c>
      <c r="E705" s="3">
        <v>549</v>
      </c>
      <c r="F705" s="3">
        <v>549</v>
      </c>
      <c r="G705" s="1">
        <v>0</v>
      </c>
      <c r="H705" s="8">
        <v>4.5</v>
      </c>
      <c r="I705" s="9">
        <v>4875</v>
      </c>
      <c r="J705" t="s">
        <v>5767</v>
      </c>
      <c r="K705" t="s">
        <v>5768</v>
      </c>
      <c r="L705" t="s">
        <v>5769</v>
      </c>
      <c r="M705" t="s">
        <v>5770</v>
      </c>
      <c r="N705" t="s">
        <v>5771</v>
      </c>
      <c r="O705" t="s">
        <v>5772</v>
      </c>
      <c r="P705" t="s">
        <v>5773</v>
      </c>
      <c r="Q705" t="s">
        <v>5774</v>
      </c>
    </row>
    <row r="706" spans="1:17">
      <c r="A706" t="s">
        <v>3961</v>
      </c>
      <c r="B706" t="s">
        <v>3962</v>
      </c>
      <c r="C706" t="s">
        <v>2948</v>
      </c>
      <c r="E706" s="3">
        <v>2999</v>
      </c>
      <c r="F706" s="3">
        <v>9999</v>
      </c>
      <c r="G706" s="1">
        <v>0.7</v>
      </c>
      <c r="H706" s="8">
        <v>4.2</v>
      </c>
      <c r="I706" s="9">
        <v>20881</v>
      </c>
      <c r="J706" t="s">
        <v>3963</v>
      </c>
      <c r="K706" t="s">
        <v>3964</v>
      </c>
      <c r="L706" t="s">
        <v>3965</v>
      </c>
      <c r="M706" t="s">
        <v>3966</v>
      </c>
      <c r="N706" t="s">
        <v>3967</v>
      </c>
      <c r="O706" t="s">
        <v>3968</v>
      </c>
      <c r="P706" t="s">
        <v>5775</v>
      </c>
      <c r="Q706" t="s">
        <v>5776</v>
      </c>
    </row>
    <row r="707" spans="1:17">
      <c r="A707" t="s">
        <v>5777</v>
      </c>
      <c r="B707" t="s">
        <v>5778</v>
      </c>
      <c r="C707" t="s">
        <v>2948</v>
      </c>
      <c r="E707" s="3">
        <v>12000</v>
      </c>
      <c r="F707" s="3">
        <v>29999</v>
      </c>
      <c r="G707" s="1">
        <v>0.6</v>
      </c>
      <c r="H707" s="8">
        <v>4.3</v>
      </c>
      <c r="I707" s="9">
        <v>4744</v>
      </c>
      <c r="J707" t="s">
        <v>5779</v>
      </c>
      <c r="K707" t="s">
        <v>5780</v>
      </c>
      <c r="L707" t="s">
        <v>5781</v>
      </c>
      <c r="M707" t="s">
        <v>5782</v>
      </c>
      <c r="N707" t="s">
        <v>5783</v>
      </c>
      <c r="O707" t="s">
        <v>5784</v>
      </c>
      <c r="P707" t="s">
        <v>5785</v>
      </c>
      <c r="Q707" t="s">
        <v>5786</v>
      </c>
    </row>
    <row r="708" spans="1:17">
      <c r="A708" t="s">
        <v>5787</v>
      </c>
      <c r="B708" t="s">
        <v>5788</v>
      </c>
      <c r="C708" t="s">
        <v>3066</v>
      </c>
      <c r="E708" s="3">
        <v>1299</v>
      </c>
      <c r="F708" s="3">
        <v>3499</v>
      </c>
      <c r="G708" s="1">
        <v>0.63</v>
      </c>
      <c r="H708" s="8">
        <v>3.9</v>
      </c>
      <c r="I708" s="9">
        <v>12452</v>
      </c>
      <c r="J708" t="s">
        <v>5789</v>
      </c>
      <c r="K708" t="s">
        <v>5790</v>
      </c>
      <c r="L708" t="s">
        <v>5791</v>
      </c>
      <c r="M708" t="s">
        <v>5792</v>
      </c>
      <c r="N708" t="s">
        <v>5793</v>
      </c>
      <c r="O708" t="s">
        <v>13052</v>
      </c>
      <c r="P708" t="s">
        <v>5794</v>
      </c>
      <c r="Q708" t="s">
        <v>5795</v>
      </c>
    </row>
    <row r="709" spans="1:17">
      <c r="A709" t="s">
        <v>5796</v>
      </c>
      <c r="B709" t="s">
        <v>5797</v>
      </c>
      <c r="C709" t="s">
        <v>5047</v>
      </c>
      <c r="E709" s="3">
        <v>269</v>
      </c>
      <c r="F709" s="3">
        <v>315</v>
      </c>
      <c r="G709" s="1">
        <v>0.15</v>
      </c>
      <c r="H709" s="8">
        <v>4.5</v>
      </c>
      <c r="I709" s="9">
        <v>17810</v>
      </c>
      <c r="J709" t="s">
        <v>5798</v>
      </c>
      <c r="K709" t="s">
        <v>5799</v>
      </c>
      <c r="L709" t="s">
        <v>5800</v>
      </c>
      <c r="M709" t="s">
        <v>5801</v>
      </c>
      <c r="N709" t="s">
        <v>5802</v>
      </c>
      <c r="O709" t="s">
        <v>5803</v>
      </c>
      <c r="P709" t="s">
        <v>5804</v>
      </c>
      <c r="Q709" t="s">
        <v>5805</v>
      </c>
    </row>
    <row r="710" spans="1:17">
      <c r="A710" t="s">
        <v>5806</v>
      </c>
      <c r="B710" t="s">
        <v>5807</v>
      </c>
      <c r="C710" t="s">
        <v>3066</v>
      </c>
      <c r="E710" s="3">
        <v>799</v>
      </c>
      <c r="F710" s="3">
        <v>1499</v>
      </c>
      <c r="G710" s="1">
        <v>0.47</v>
      </c>
      <c r="H710" s="8">
        <v>4.0999999999999996</v>
      </c>
      <c r="I710" s="9">
        <v>53648</v>
      </c>
      <c r="J710" t="s">
        <v>5808</v>
      </c>
      <c r="K710" t="s">
        <v>5809</v>
      </c>
      <c r="L710" t="s">
        <v>5810</v>
      </c>
      <c r="M710" t="s">
        <v>5811</v>
      </c>
      <c r="N710" t="s">
        <v>5812</v>
      </c>
      <c r="O710" t="s">
        <v>5813</v>
      </c>
      <c r="P710" t="s">
        <v>5814</v>
      </c>
      <c r="Q710" t="s">
        <v>5815</v>
      </c>
    </row>
    <row r="711" spans="1:17">
      <c r="A711" t="s">
        <v>5816</v>
      </c>
      <c r="B711" t="s">
        <v>5817</v>
      </c>
      <c r="C711" t="s">
        <v>5818</v>
      </c>
      <c r="E711" s="3">
        <v>6299</v>
      </c>
      <c r="F711" s="3">
        <v>13750</v>
      </c>
      <c r="G711" s="1">
        <v>0.54</v>
      </c>
      <c r="H711" s="8">
        <v>4.2</v>
      </c>
      <c r="I711" s="9">
        <v>2014</v>
      </c>
      <c r="J711" t="s">
        <v>5819</v>
      </c>
      <c r="K711" t="s">
        <v>5820</v>
      </c>
      <c r="L711" t="s">
        <v>5821</v>
      </c>
      <c r="M711" t="s">
        <v>5822</v>
      </c>
      <c r="N711" t="s">
        <v>5823</v>
      </c>
      <c r="O711" t="s">
        <v>5824</v>
      </c>
      <c r="P711" t="s">
        <v>5825</v>
      </c>
      <c r="Q711" t="s">
        <v>5826</v>
      </c>
    </row>
    <row r="712" spans="1:17">
      <c r="A712" t="s">
        <v>5827</v>
      </c>
      <c r="B712" t="s">
        <v>5828</v>
      </c>
      <c r="C712" t="s">
        <v>5829</v>
      </c>
      <c r="E712" s="3">
        <v>59</v>
      </c>
      <c r="F712" s="3">
        <v>59</v>
      </c>
      <c r="G712" s="1">
        <v>0</v>
      </c>
      <c r="H712" s="8">
        <v>3.8</v>
      </c>
      <c r="I712" s="9">
        <v>5958</v>
      </c>
      <c r="J712" t="s">
        <v>5830</v>
      </c>
      <c r="K712" t="s">
        <v>5831</v>
      </c>
      <c r="L712" t="s">
        <v>5832</v>
      </c>
      <c r="M712" t="s">
        <v>5833</v>
      </c>
      <c r="N712" t="s">
        <v>5834</v>
      </c>
      <c r="O712" t="s">
        <v>5835</v>
      </c>
      <c r="P712" t="s">
        <v>5836</v>
      </c>
      <c r="Q712" t="s">
        <v>5837</v>
      </c>
    </row>
    <row r="713" spans="1:17">
      <c r="A713" t="s">
        <v>5838</v>
      </c>
      <c r="B713" t="s">
        <v>5839</v>
      </c>
      <c r="C713" t="s">
        <v>3107</v>
      </c>
      <c r="E713" s="3">
        <v>571</v>
      </c>
      <c r="F713" s="3">
        <v>999</v>
      </c>
      <c r="G713" s="1">
        <v>0.43</v>
      </c>
      <c r="H713" s="8">
        <v>4.3</v>
      </c>
      <c r="I713" s="9">
        <v>38221</v>
      </c>
      <c r="J713" t="s">
        <v>5840</v>
      </c>
      <c r="K713" t="s">
        <v>5841</v>
      </c>
      <c r="L713" t="s">
        <v>5842</v>
      </c>
      <c r="M713" t="s">
        <v>5843</v>
      </c>
      <c r="N713" t="s">
        <v>5844</v>
      </c>
      <c r="O713" t="s">
        <v>5845</v>
      </c>
      <c r="P713" t="s">
        <v>5846</v>
      </c>
      <c r="Q713" t="s">
        <v>5847</v>
      </c>
    </row>
    <row r="714" spans="1:17">
      <c r="A714" t="s">
        <v>5848</v>
      </c>
      <c r="B714" t="s">
        <v>5849</v>
      </c>
      <c r="C714" t="s">
        <v>5515</v>
      </c>
      <c r="E714" s="3">
        <v>549</v>
      </c>
      <c r="F714" s="3">
        <v>999</v>
      </c>
      <c r="G714" s="1">
        <v>0.45</v>
      </c>
      <c r="H714" s="8">
        <v>3.9</v>
      </c>
      <c r="I714" s="9">
        <v>64705</v>
      </c>
      <c r="J714" t="s">
        <v>5850</v>
      </c>
      <c r="K714" t="s">
        <v>5851</v>
      </c>
      <c r="L714" t="s">
        <v>5852</v>
      </c>
      <c r="M714" t="s">
        <v>5853</v>
      </c>
      <c r="N714" t="s">
        <v>5854</v>
      </c>
      <c r="O714" t="s">
        <v>5855</v>
      </c>
      <c r="P714" t="s">
        <v>5856</v>
      </c>
      <c r="Q714" t="s">
        <v>5857</v>
      </c>
    </row>
    <row r="715" spans="1:17">
      <c r="A715" t="s">
        <v>3865</v>
      </c>
      <c r="B715" t="s">
        <v>3866</v>
      </c>
      <c r="C715" t="s">
        <v>3867</v>
      </c>
      <c r="E715" s="3">
        <v>2099</v>
      </c>
      <c r="F715" s="3">
        <v>5999</v>
      </c>
      <c r="G715" s="1">
        <v>0.65</v>
      </c>
      <c r="H715" s="8">
        <v>4.3</v>
      </c>
      <c r="I715" s="9">
        <v>17129</v>
      </c>
      <c r="J715" t="s">
        <v>3868</v>
      </c>
      <c r="K715" t="s">
        <v>3869</v>
      </c>
      <c r="L715" t="s">
        <v>3870</v>
      </c>
      <c r="M715" t="s">
        <v>3871</v>
      </c>
      <c r="N715" t="s">
        <v>3872</v>
      </c>
      <c r="O715" t="s">
        <v>3873</v>
      </c>
      <c r="P715" t="s">
        <v>5858</v>
      </c>
      <c r="Q715" t="s">
        <v>5859</v>
      </c>
    </row>
    <row r="716" spans="1:17">
      <c r="A716" t="s">
        <v>193</v>
      </c>
      <c r="B716" t="s">
        <v>194</v>
      </c>
      <c r="C716" t="s">
        <v>169</v>
      </c>
      <c r="E716" s="3">
        <v>13490</v>
      </c>
      <c r="F716" s="3">
        <v>21990</v>
      </c>
      <c r="G716" s="1">
        <v>0.39</v>
      </c>
      <c r="H716" s="8">
        <v>4.3</v>
      </c>
      <c r="I716" s="9">
        <v>11976</v>
      </c>
      <c r="J716" t="s">
        <v>195</v>
      </c>
      <c r="K716" t="s">
        <v>196</v>
      </c>
      <c r="L716" t="s">
        <v>197</v>
      </c>
      <c r="M716" t="s">
        <v>198</v>
      </c>
      <c r="N716" t="s">
        <v>199</v>
      </c>
      <c r="O716" t="s">
        <v>200</v>
      </c>
      <c r="P716" t="s">
        <v>201</v>
      </c>
      <c r="Q716" t="s">
        <v>5860</v>
      </c>
    </row>
    <row r="717" spans="1:17">
      <c r="A717" t="s">
        <v>5861</v>
      </c>
      <c r="B717" t="s">
        <v>5862</v>
      </c>
      <c r="C717" t="s">
        <v>5102</v>
      </c>
      <c r="E717" s="3">
        <v>448</v>
      </c>
      <c r="F717" s="3">
        <v>699</v>
      </c>
      <c r="G717" s="1">
        <v>0.36</v>
      </c>
      <c r="H717" s="8">
        <v>3.9</v>
      </c>
      <c r="I717" s="9">
        <v>17348</v>
      </c>
      <c r="J717" t="s">
        <v>5863</v>
      </c>
      <c r="K717" t="s">
        <v>5864</v>
      </c>
      <c r="L717" t="s">
        <v>5865</v>
      </c>
      <c r="M717" t="s">
        <v>5866</v>
      </c>
      <c r="N717" t="s">
        <v>5867</v>
      </c>
      <c r="O717" t="s">
        <v>5868</v>
      </c>
      <c r="P717" t="s">
        <v>5869</v>
      </c>
      <c r="Q717" t="s">
        <v>5870</v>
      </c>
    </row>
    <row r="718" spans="1:17">
      <c r="A718" t="s">
        <v>5871</v>
      </c>
      <c r="B718" t="s">
        <v>5872</v>
      </c>
      <c r="C718" t="s">
        <v>3066</v>
      </c>
      <c r="E718" s="3">
        <v>1499</v>
      </c>
      <c r="F718" s="3">
        <v>2999</v>
      </c>
      <c r="G718" s="1">
        <v>0.5</v>
      </c>
      <c r="H718" s="8">
        <v>3.7</v>
      </c>
      <c r="I718" s="9">
        <v>87798</v>
      </c>
      <c r="J718" t="s">
        <v>5873</v>
      </c>
      <c r="K718" t="s">
        <v>5874</v>
      </c>
      <c r="L718" t="s">
        <v>5875</v>
      </c>
      <c r="M718" t="s">
        <v>5876</v>
      </c>
      <c r="N718" t="s">
        <v>5877</v>
      </c>
      <c r="O718" t="s">
        <v>5878</v>
      </c>
      <c r="P718" t="s">
        <v>5879</v>
      </c>
      <c r="Q718" t="s">
        <v>5880</v>
      </c>
    </row>
    <row r="719" spans="1:17">
      <c r="A719" t="s">
        <v>5881</v>
      </c>
      <c r="B719" t="s">
        <v>5882</v>
      </c>
      <c r="C719" t="s">
        <v>5883</v>
      </c>
      <c r="E719" s="3">
        <v>299</v>
      </c>
      <c r="F719" s="3">
        <v>499</v>
      </c>
      <c r="G719" s="1">
        <v>0.4</v>
      </c>
      <c r="H719" s="8">
        <v>4.2</v>
      </c>
      <c r="I719" s="9">
        <v>24432</v>
      </c>
      <c r="J719" t="s">
        <v>5884</v>
      </c>
      <c r="K719" t="s">
        <v>5885</v>
      </c>
      <c r="L719" t="s">
        <v>5886</v>
      </c>
      <c r="M719" t="s">
        <v>5887</v>
      </c>
      <c r="N719" t="s">
        <v>5888</v>
      </c>
      <c r="O719" t="s">
        <v>5889</v>
      </c>
      <c r="P719" t="s">
        <v>5890</v>
      </c>
      <c r="Q719" t="s">
        <v>5891</v>
      </c>
    </row>
    <row r="720" spans="1:17">
      <c r="A720" t="s">
        <v>5892</v>
      </c>
      <c r="B720" t="s">
        <v>5893</v>
      </c>
      <c r="C720" t="s">
        <v>4834</v>
      </c>
      <c r="E720" s="3">
        <v>579</v>
      </c>
      <c r="F720" s="3">
        <v>1400</v>
      </c>
      <c r="G720" s="1">
        <v>0.59</v>
      </c>
      <c r="H720" s="8">
        <v>4.3</v>
      </c>
      <c r="I720" s="9">
        <v>189104</v>
      </c>
      <c r="J720" t="s">
        <v>5894</v>
      </c>
      <c r="K720" t="s">
        <v>5895</v>
      </c>
      <c r="L720" t="s">
        <v>5896</v>
      </c>
      <c r="M720" t="s">
        <v>5897</v>
      </c>
      <c r="N720" t="s">
        <v>5898</v>
      </c>
      <c r="O720" t="s">
        <v>5899</v>
      </c>
      <c r="P720" t="s">
        <v>5900</v>
      </c>
      <c r="Q720" t="s">
        <v>5901</v>
      </c>
    </row>
    <row r="721" spans="1:17">
      <c r="A721" t="s">
        <v>5902</v>
      </c>
      <c r="B721" t="s">
        <v>5903</v>
      </c>
      <c r="C721" t="s">
        <v>5904</v>
      </c>
      <c r="E721" s="3">
        <v>2499</v>
      </c>
      <c r="F721" s="3">
        <v>3299</v>
      </c>
      <c r="G721" s="1">
        <v>0.24</v>
      </c>
      <c r="H721" s="8">
        <v>4.2</v>
      </c>
      <c r="I721" s="9">
        <v>93112</v>
      </c>
      <c r="J721" t="s">
        <v>5905</v>
      </c>
      <c r="K721" t="s">
        <v>5906</v>
      </c>
      <c r="L721" t="s">
        <v>5907</v>
      </c>
      <c r="M721" t="s">
        <v>5908</v>
      </c>
      <c r="N721" t="s">
        <v>5909</v>
      </c>
      <c r="O721" t="s">
        <v>5910</v>
      </c>
      <c r="P721" t="s">
        <v>5911</v>
      </c>
      <c r="Q721" t="s">
        <v>5912</v>
      </c>
    </row>
    <row r="722" spans="1:17">
      <c r="A722" t="s">
        <v>5913</v>
      </c>
      <c r="B722" t="s">
        <v>5914</v>
      </c>
      <c r="C722" t="s">
        <v>3066</v>
      </c>
      <c r="E722" s="3">
        <v>1199</v>
      </c>
      <c r="F722" s="3">
        <v>5999</v>
      </c>
      <c r="G722" s="1">
        <v>0.8</v>
      </c>
      <c r="H722" s="8">
        <v>3.9</v>
      </c>
      <c r="I722" s="9">
        <v>47521</v>
      </c>
      <c r="J722" t="s">
        <v>5915</v>
      </c>
      <c r="K722" t="s">
        <v>5916</v>
      </c>
      <c r="L722" t="s">
        <v>5917</v>
      </c>
      <c r="M722" t="s">
        <v>5918</v>
      </c>
      <c r="N722" t="s">
        <v>5919</v>
      </c>
      <c r="O722" t="s">
        <v>5920</v>
      </c>
      <c r="P722" t="s">
        <v>5921</v>
      </c>
      <c r="Q722" t="s">
        <v>5922</v>
      </c>
    </row>
    <row r="723" spans="1:17">
      <c r="A723" t="s">
        <v>5923</v>
      </c>
      <c r="B723" t="s">
        <v>5924</v>
      </c>
      <c r="C723" t="s">
        <v>5647</v>
      </c>
      <c r="E723" s="3">
        <v>399</v>
      </c>
      <c r="F723" s="3">
        <v>499</v>
      </c>
      <c r="G723" s="1">
        <v>0.2</v>
      </c>
      <c r="H723" s="8">
        <v>4.3</v>
      </c>
      <c r="I723" s="9">
        <v>27201</v>
      </c>
      <c r="J723" t="s">
        <v>5925</v>
      </c>
      <c r="K723" t="s">
        <v>5926</v>
      </c>
      <c r="L723" t="s">
        <v>5927</v>
      </c>
      <c r="M723" t="s">
        <v>5928</v>
      </c>
      <c r="N723" t="s">
        <v>5929</v>
      </c>
      <c r="O723" t="s">
        <v>5930</v>
      </c>
      <c r="P723" t="s">
        <v>5931</v>
      </c>
      <c r="Q723" t="s">
        <v>5932</v>
      </c>
    </row>
    <row r="724" spans="1:17">
      <c r="A724" t="s">
        <v>213</v>
      </c>
      <c r="B724" t="s">
        <v>214</v>
      </c>
      <c r="C724" t="s">
        <v>129</v>
      </c>
      <c r="E724" s="3">
        <v>279</v>
      </c>
      <c r="F724" s="3">
        <v>499</v>
      </c>
      <c r="G724" s="1">
        <v>0.44</v>
      </c>
      <c r="H724" s="8">
        <v>3.7</v>
      </c>
      <c r="I724" s="9">
        <v>10962</v>
      </c>
      <c r="J724" t="s">
        <v>215</v>
      </c>
      <c r="K724" t="s">
        <v>216</v>
      </c>
      <c r="L724" t="s">
        <v>217</v>
      </c>
      <c r="M724" t="s">
        <v>218</v>
      </c>
      <c r="N724" t="s">
        <v>219</v>
      </c>
      <c r="O724" t="s">
        <v>220</v>
      </c>
      <c r="P724" t="s">
        <v>5933</v>
      </c>
      <c r="Q724" t="s">
        <v>5934</v>
      </c>
    </row>
    <row r="725" spans="1:17">
      <c r="A725" t="s">
        <v>223</v>
      </c>
      <c r="B725" t="s">
        <v>224</v>
      </c>
      <c r="C725" t="s">
        <v>169</v>
      </c>
      <c r="E725" s="3">
        <v>13490</v>
      </c>
      <c r="F725" s="3">
        <v>22900</v>
      </c>
      <c r="G725" s="1">
        <v>0.41</v>
      </c>
      <c r="H725" s="8">
        <v>4.3</v>
      </c>
      <c r="I725" s="9">
        <v>16299</v>
      </c>
      <c r="J725" t="s">
        <v>225</v>
      </c>
      <c r="K725" t="s">
        <v>226</v>
      </c>
      <c r="L725" t="s">
        <v>227</v>
      </c>
      <c r="M725" t="s">
        <v>228</v>
      </c>
      <c r="N725" t="s">
        <v>229</v>
      </c>
      <c r="O725" t="s">
        <v>230</v>
      </c>
      <c r="P725" t="s">
        <v>5935</v>
      </c>
      <c r="Q725" t="s">
        <v>5936</v>
      </c>
    </row>
    <row r="726" spans="1:17">
      <c r="A726" t="s">
        <v>5937</v>
      </c>
      <c r="B726" t="s">
        <v>5938</v>
      </c>
      <c r="C726" t="s">
        <v>4845</v>
      </c>
      <c r="E726" s="3">
        <v>279</v>
      </c>
      <c r="F726" s="3">
        <v>375</v>
      </c>
      <c r="G726" s="1">
        <v>0.26</v>
      </c>
      <c r="H726" s="8">
        <v>4.3</v>
      </c>
      <c r="I726" s="9">
        <v>31534</v>
      </c>
      <c r="J726" t="s">
        <v>5939</v>
      </c>
      <c r="K726" t="s">
        <v>5940</v>
      </c>
      <c r="L726" t="s">
        <v>5941</v>
      </c>
      <c r="M726" t="s">
        <v>5942</v>
      </c>
      <c r="N726" t="s">
        <v>5943</v>
      </c>
      <c r="O726" t="s">
        <v>5944</v>
      </c>
      <c r="P726" t="s">
        <v>5945</v>
      </c>
      <c r="Q726" t="s">
        <v>5946</v>
      </c>
    </row>
    <row r="727" spans="1:17">
      <c r="A727" t="s">
        <v>5947</v>
      </c>
      <c r="B727" t="s">
        <v>5948</v>
      </c>
      <c r="C727" t="s">
        <v>2948</v>
      </c>
      <c r="E727" s="3">
        <v>2499</v>
      </c>
      <c r="F727" s="3">
        <v>4999</v>
      </c>
      <c r="G727" s="1">
        <v>0.5</v>
      </c>
      <c r="H727" s="8">
        <v>3.9</v>
      </c>
      <c r="I727" s="9">
        <v>7571</v>
      </c>
      <c r="J727" t="s">
        <v>5949</v>
      </c>
      <c r="K727" t="s">
        <v>4090</v>
      </c>
      <c r="L727" t="s">
        <v>4091</v>
      </c>
      <c r="M727" t="s">
        <v>4092</v>
      </c>
      <c r="N727" t="s">
        <v>4093</v>
      </c>
      <c r="O727" t="s">
        <v>4094</v>
      </c>
      <c r="P727" t="s">
        <v>5950</v>
      </c>
      <c r="Q727" t="s">
        <v>5951</v>
      </c>
    </row>
    <row r="728" spans="1:17">
      <c r="A728" t="s">
        <v>5952</v>
      </c>
      <c r="B728" t="s">
        <v>5953</v>
      </c>
      <c r="C728" t="s">
        <v>5623</v>
      </c>
      <c r="E728" s="3">
        <v>137</v>
      </c>
      <c r="F728" s="3">
        <v>160</v>
      </c>
      <c r="G728" s="1">
        <v>0.14000000000000001</v>
      </c>
      <c r="H728" s="8">
        <v>4.4000000000000004</v>
      </c>
      <c r="I728" s="9">
        <v>6537</v>
      </c>
      <c r="J728" t="s">
        <v>5954</v>
      </c>
      <c r="K728" t="s">
        <v>5955</v>
      </c>
      <c r="L728" t="s">
        <v>5956</v>
      </c>
      <c r="M728" t="s">
        <v>5957</v>
      </c>
      <c r="N728" t="s">
        <v>5958</v>
      </c>
      <c r="O728" t="s">
        <v>5959</v>
      </c>
      <c r="P728" t="s">
        <v>5960</v>
      </c>
      <c r="Q728" t="s">
        <v>5961</v>
      </c>
    </row>
    <row r="729" spans="1:17">
      <c r="A729" t="s">
        <v>233</v>
      </c>
      <c r="B729" t="s">
        <v>234</v>
      </c>
      <c r="C729" t="s">
        <v>18</v>
      </c>
      <c r="E729" s="3">
        <v>59</v>
      </c>
      <c r="F729" s="3">
        <v>199</v>
      </c>
      <c r="G729" s="1">
        <v>0.7</v>
      </c>
      <c r="H729" s="8">
        <v>4</v>
      </c>
      <c r="I729" s="9">
        <v>9377</v>
      </c>
      <c r="J729" t="s">
        <v>235</v>
      </c>
      <c r="K729" t="s">
        <v>236</v>
      </c>
      <c r="L729" t="s">
        <v>237</v>
      </c>
      <c r="M729" t="s">
        <v>238</v>
      </c>
      <c r="N729" t="s">
        <v>239</v>
      </c>
      <c r="O729" t="s">
        <v>240</v>
      </c>
      <c r="P729" t="s">
        <v>241</v>
      </c>
      <c r="Q729" t="s">
        <v>5962</v>
      </c>
    </row>
    <row r="730" spans="1:17">
      <c r="A730" t="s">
        <v>5963</v>
      </c>
      <c r="B730" t="s">
        <v>5964</v>
      </c>
      <c r="C730" t="s">
        <v>5369</v>
      </c>
      <c r="E730" s="3">
        <v>299</v>
      </c>
      <c r="F730" s="3">
        <v>499</v>
      </c>
      <c r="G730" s="1">
        <v>0.4</v>
      </c>
      <c r="H730" s="8">
        <v>4.5</v>
      </c>
      <c r="I730" s="9">
        <v>21010</v>
      </c>
      <c r="J730" t="s">
        <v>5965</v>
      </c>
      <c r="K730" t="s">
        <v>5966</v>
      </c>
      <c r="L730" t="s">
        <v>5967</v>
      </c>
      <c r="M730" t="s">
        <v>5968</v>
      </c>
      <c r="N730" t="s">
        <v>5969</v>
      </c>
      <c r="O730" t="s">
        <v>5970</v>
      </c>
      <c r="P730" t="s">
        <v>5971</v>
      </c>
      <c r="Q730" t="s">
        <v>5972</v>
      </c>
    </row>
    <row r="731" spans="1:17">
      <c r="A731" t="s">
        <v>5973</v>
      </c>
      <c r="B731" t="s">
        <v>5974</v>
      </c>
      <c r="C731" t="s">
        <v>3066</v>
      </c>
      <c r="E731" s="3">
        <v>1799</v>
      </c>
      <c r="F731" s="3">
        <v>3999</v>
      </c>
      <c r="G731" s="1">
        <v>0.55000000000000004</v>
      </c>
      <c r="H731" s="8">
        <v>3.9</v>
      </c>
      <c r="I731" s="9">
        <v>3517</v>
      </c>
      <c r="J731" t="s">
        <v>5975</v>
      </c>
      <c r="K731" t="s">
        <v>5976</v>
      </c>
      <c r="L731" t="s">
        <v>5977</v>
      </c>
      <c r="M731" t="s">
        <v>5978</v>
      </c>
      <c r="N731" t="s">
        <v>5979</v>
      </c>
      <c r="O731" t="s">
        <v>5980</v>
      </c>
      <c r="P731" t="s">
        <v>5981</v>
      </c>
      <c r="Q731" t="s">
        <v>5982</v>
      </c>
    </row>
    <row r="732" spans="1:17">
      <c r="A732" t="s">
        <v>5983</v>
      </c>
      <c r="B732" t="s">
        <v>5984</v>
      </c>
      <c r="C732" t="s">
        <v>5515</v>
      </c>
      <c r="E732" s="3">
        <v>1999</v>
      </c>
      <c r="F732" s="3">
        <v>2999</v>
      </c>
      <c r="G732" s="1">
        <v>0.33</v>
      </c>
      <c r="H732" s="8">
        <v>4.3</v>
      </c>
      <c r="I732" s="9">
        <v>63899</v>
      </c>
      <c r="J732" t="s">
        <v>5985</v>
      </c>
      <c r="K732" t="s">
        <v>5986</v>
      </c>
      <c r="L732" t="s">
        <v>5987</v>
      </c>
      <c r="M732" t="s">
        <v>5988</v>
      </c>
      <c r="N732" t="s">
        <v>5989</v>
      </c>
      <c r="O732" t="s">
        <v>5990</v>
      </c>
      <c r="P732" t="s">
        <v>5991</v>
      </c>
      <c r="Q732" t="s">
        <v>5992</v>
      </c>
    </row>
    <row r="733" spans="1:17">
      <c r="A733" t="s">
        <v>252</v>
      </c>
      <c r="B733" t="s">
        <v>253</v>
      </c>
      <c r="C733" t="s">
        <v>129</v>
      </c>
      <c r="E733" s="3">
        <v>199</v>
      </c>
      <c r="F733" s="3">
        <v>699</v>
      </c>
      <c r="G733" s="1">
        <v>0.72</v>
      </c>
      <c r="H733" s="8">
        <v>4.2</v>
      </c>
      <c r="I733" s="9">
        <v>12153</v>
      </c>
      <c r="J733" t="s">
        <v>254</v>
      </c>
      <c r="K733" t="s">
        <v>255</v>
      </c>
      <c r="L733" t="s">
        <v>256</v>
      </c>
      <c r="M733" t="s">
        <v>257</v>
      </c>
      <c r="N733" t="s">
        <v>258</v>
      </c>
      <c r="O733" t="s">
        <v>259</v>
      </c>
      <c r="P733" t="s">
        <v>260</v>
      </c>
      <c r="Q733" t="s">
        <v>5993</v>
      </c>
    </row>
    <row r="734" spans="1:17">
      <c r="A734" t="s">
        <v>5994</v>
      </c>
      <c r="B734" t="s">
        <v>5995</v>
      </c>
      <c r="C734" t="s">
        <v>5996</v>
      </c>
      <c r="E734" s="3">
        <v>399</v>
      </c>
      <c r="F734" s="3">
        <v>1499</v>
      </c>
      <c r="G734" s="1">
        <v>0.73</v>
      </c>
      <c r="H734" s="8">
        <v>4.0999999999999996</v>
      </c>
      <c r="I734" s="9">
        <v>5730</v>
      </c>
      <c r="J734" t="s">
        <v>5997</v>
      </c>
      <c r="K734" t="s">
        <v>5998</v>
      </c>
      <c r="L734" t="s">
        <v>5999</v>
      </c>
      <c r="M734" t="s">
        <v>6000</v>
      </c>
      <c r="N734" t="s">
        <v>6001</v>
      </c>
      <c r="O734" t="s">
        <v>6002</v>
      </c>
      <c r="P734" t="s">
        <v>6003</v>
      </c>
      <c r="Q734" t="s">
        <v>6004</v>
      </c>
    </row>
    <row r="735" spans="1:17">
      <c r="A735" t="s">
        <v>6005</v>
      </c>
      <c r="B735" t="s">
        <v>6006</v>
      </c>
      <c r="C735" t="s">
        <v>6007</v>
      </c>
      <c r="E735" s="3">
        <v>1699</v>
      </c>
      <c r="F735" s="3">
        <v>3999</v>
      </c>
      <c r="G735" s="1">
        <v>0.57999999999999996</v>
      </c>
      <c r="H735" s="8">
        <v>4.2</v>
      </c>
      <c r="I735" s="9">
        <v>25488</v>
      </c>
      <c r="J735" t="s">
        <v>6008</v>
      </c>
      <c r="K735" t="s">
        <v>6009</v>
      </c>
      <c r="L735" t="s">
        <v>6010</v>
      </c>
      <c r="M735" t="s">
        <v>6011</v>
      </c>
      <c r="N735" t="s">
        <v>6012</v>
      </c>
      <c r="O735" t="s">
        <v>6013</v>
      </c>
      <c r="P735" t="s">
        <v>6014</v>
      </c>
      <c r="Q735" t="s">
        <v>6015</v>
      </c>
    </row>
    <row r="736" spans="1:17">
      <c r="A736" t="s">
        <v>6016</v>
      </c>
      <c r="B736" t="s">
        <v>6017</v>
      </c>
      <c r="C736" t="s">
        <v>4845</v>
      </c>
      <c r="E736" s="3">
        <v>699</v>
      </c>
      <c r="F736" s="3">
        <v>995</v>
      </c>
      <c r="G736" s="1">
        <v>0.3</v>
      </c>
      <c r="H736" s="8">
        <v>4.5</v>
      </c>
      <c r="I736" s="9">
        <v>54405</v>
      </c>
      <c r="J736" t="s">
        <v>6018</v>
      </c>
      <c r="K736" t="s">
        <v>6019</v>
      </c>
      <c r="L736" t="s">
        <v>6020</v>
      </c>
      <c r="M736" t="s">
        <v>6021</v>
      </c>
      <c r="N736" t="s">
        <v>6022</v>
      </c>
      <c r="O736" t="s">
        <v>6023</v>
      </c>
      <c r="P736" t="s">
        <v>6024</v>
      </c>
      <c r="Q736" t="s">
        <v>6025</v>
      </c>
    </row>
    <row r="737" spans="1:17">
      <c r="A737" t="s">
        <v>4040</v>
      </c>
      <c r="B737" t="s">
        <v>4041</v>
      </c>
      <c r="C737" t="s">
        <v>3638</v>
      </c>
      <c r="E737" s="3">
        <v>95</v>
      </c>
      <c r="F737" s="3">
        <v>499</v>
      </c>
      <c r="G737" s="1">
        <v>0.81</v>
      </c>
      <c r="H737" s="8">
        <v>4.2</v>
      </c>
      <c r="I737" s="9">
        <v>1949</v>
      </c>
      <c r="J737" t="s">
        <v>4042</v>
      </c>
      <c r="K737" t="s">
        <v>4043</v>
      </c>
      <c r="L737" t="s">
        <v>4044</v>
      </c>
      <c r="M737" t="s">
        <v>4045</v>
      </c>
      <c r="N737" t="s">
        <v>4046</v>
      </c>
      <c r="O737" t="s">
        <v>4047</v>
      </c>
      <c r="P737" t="s">
        <v>6026</v>
      </c>
      <c r="Q737" t="s">
        <v>6027</v>
      </c>
    </row>
    <row r="738" spans="1:17">
      <c r="A738" t="s">
        <v>6028</v>
      </c>
      <c r="B738" t="s">
        <v>6029</v>
      </c>
      <c r="C738" t="s">
        <v>5443</v>
      </c>
      <c r="E738" s="3">
        <v>1149</v>
      </c>
      <c r="F738" s="3">
        <v>1699</v>
      </c>
      <c r="G738" s="1">
        <v>0.32</v>
      </c>
      <c r="H738" s="8">
        <v>4.2</v>
      </c>
      <c r="I738" s="9">
        <v>122478</v>
      </c>
      <c r="J738" t="s">
        <v>6030</v>
      </c>
      <c r="K738" t="s">
        <v>6031</v>
      </c>
      <c r="L738" t="s">
        <v>6032</v>
      </c>
      <c r="M738" t="s">
        <v>6033</v>
      </c>
      <c r="N738" t="s">
        <v>6034</v>
      </c>
      <c r="O738" t="s">
        <v>6035</v>
      </c>
      <c r="P738" t="s">
        <v>6036</v>
      </c>
      <c r="Q738" t="s">
        <v>6037</v>
      </c>
    </row>
    <row r="739" spans="1:17">
      <c r="A739" t="s">
        <v>6038</v>
      </c>
      <c r="B739" t="s">
        <v>6039</v>
      </c>
      <c r="C739" t="s">
        <v>5102</v>
      </c>
      <c r="E739" s="3">
        <v>1495</v>
      </c>
      <c r="F739" s="3">
        <v>1995</v>
      </c>
      <c r="G739" s="1">
        <v>0.25</v>
      </c>
      <c r="H739" s="8">
        <v>4.3</v>
      </c>
      <c r="I739" s="9">
        <v>7241</v>
      </c>
      <c r="J739" t="s">
        <v>6040</v>
      </c>
      <c r="K739" t="s">
        <v>6041</v>
      </c>
      <c r="L739" t="s">
        <v>6042</v>
      </c>
      <c r="M739" t="s">
        <v>6043</v>
      </c>
      <c r="N739" t="s">
        <v>6044</v>
      </c>
      <c r="O739" t="s">
        <v>6045</v>
      </c>
      <c r="P739" t="s">
        <v>6046</v>
      </c>
      <c r="Q739" t="s">
        <v>6047</v>
      </c>
    </row>
    <row r="740" spans="1:17">
      <c r="A740" t="s">
        <v>6048</v>
      </c>
      <c r="B740" t="s">
        <v>6049</v>
      </c>
      <c r="C740" t="s">
        <v>4876</v>
      </c>
      <c r="E740" s="3">
        <v>849</v>
      </c>
      <c r="F740" s="3">
        <v>4999</v>
      </c>
      <c r="G740" s="1">
        <v>0.83</v>
      </c>
      <c r="H740" s="8">
        <v>4</v>
      </c>
      <c r="I740" s="9">
        <v>20457</v>
      </c>
      <c r="J740" t="s">
        <v>6050</v>
      </c>
      <c r="K740" t="s">
        <v>6051</v>
      </c>
      <c r="L740" t="s">
        <v>6052</v>
      </c>
      <c r="M740" t="s">
        <v>6053</v>
      </c>
      <c r="N740" t="s">
        <v>6054</v>
      </c>
      <c r="O740" t="s">
        <v>6055</v>
      </c>
      <c r="P740" t="s">
        <v>6056</v>
      </c>
      <c r="Q740" t="s">
        <v>6057</v>
      </c>
    </row>
    <row r="741" spans="1:17">
      <c r="A741" t="s">
        <v>6058</v>
      </c>
      <c r="B741" t="s">
        <v>6059</v>
      </c>
      <c r="C741" t="s">
        <v>6060</v>
      </c>
      <c r="E741" s="3">
        <v>440</v>
      </c>
      <c r="F741" s="3">
        <v>440</v>
      </c>
      <c r="G741" s="1">
        <v>0</v>
      </c>
      <c r="H741" s="8">
        <v>4.5</v>
      </c>
      <c r="I741" s="9">
        <v>8610</v>
      </c>
      <c r="J741" t="s">
        <v>6061</v>
      </c>
      <c r="K741" t="s">
        <v>6062</v>
      </c>
      <c r="L741" t="s">
        <v>6063</v>
      </c>
      <c r="M741" t="s">
        <v>6064</v>
      </c>
      <c r="N741" t="s">
        <v>6065</v>
      </c>
      <c r="O741" t="s">
        <v>6066</v>
      </c>
      <c r="P741" t="s">
        <v>6067</v>
      </c>
      <c r="Q741" t="s">
        <v>6068</v>
      </c>
    </row>
    <row r="742" spans="1:17">
      <c r="A742" t="s">
        <v>4009</v>
      </c>
      <c r="B742" t="s">
        <v>4010</v>
      </c>
      <c r="C742" t="s">
        <v>3867</v>
      </c>
      <c r="E742" s="3">
        <v>349</v>
      </c>
      <c r="F742" s="3">
        <v>999</v>
      </c>
      <c r="G742" s="1">
        <v>0.65</v>
      </c>
      <c r="H742" s="8">
        <v>3.8</v>
      </c>
      <c r="I742" s="9">
        <v>16557</v>
      </c>
      <c r="J742" t="s">
        <v>4011</v>
      </c>
      <c r="K742" t="s">
        <v>4012</v>
      </c>
      <c r="L742" t="s">
        <v>4013</v>
      </c>
      <c r="M742" t="s">
        <v>4014</v>
      </c>
      <c r="N742" t="s">
        <v>4015</v>
      </c>
      <c r="O742" t="s">
        <v>4016</v>
      </c>
      <c r="P742" t="s">
        <v>6069</v>
      </c>
      <c r="Q742" t="s">
        <v>6070</v>
      </c>
    </row>
    <row r="743" spans="1:17">
      <c r="A743" t="s">
        <v>6071</v>
      </c>
      <c r="B743" t="s">
        <v>6072</v>
      </c>
      <c r="C743" t="s">
        <v>4876</v>
      </c>
      <c r="E743" s="3">
        <v>599</v>
      </c>
      <c r="F743" s="3">
        <v>3999</v>
      </c>
      <c r="G743" s="1">
        <v>0.85</v>
      </c>
      <c r="H743" s="8">
        <v>3.9</v>
      </c>
      <c r="I743" s="9">
        <v>1087</v>
      </c>
      <c r="J743" t="s">
        <v>6073</v>
      </c>
      <c r="K743" t="s">
        <v>6074</v>
      </c>
      <c r="L743" t="s">
        <v>6075</v>
      </c>
      <c r="M743" t="s">
        <v>6076</v>
      </c>
      <c r="N743" t="s">
        <v>6077</v>
      </c>
      <c r="O743" t="s">
        <v>6078</v>
      </c>
      <c r="P743" t="s">
        <v>6079</v>
      </c>
      <c r="Q743" t="s">
        <v>6080</v>
      </c>
    </row>
    <row r="744" spans="1:17">
      <c r="A744" t="s">
        <v>6081</v>
      </c>
      <c r="B744" t="s">
        <v>6082</v>
      </c>
      <c r="C744" t="s">
        <v>5698</v>
      </c>
      <c r="E744" s="3">
        <v>149</v>
      </c>
      <c r="F744" s="3">
        <v>399</v>
      </c>
      <c r="G744" s="1">
        <v>0.63</v>
      </c>
      <c r="H744" s="8">
        <v>4</v>
      </c>
      <c r="I744" s="9">
        <v>1540</v>
      </c>
      <c r="J744" t="s">
        <v>6083</v>
      </c>
      <c r="K744" t="s">
        <v>6084</v>
      </c>
      <c r="L744" t="s">
        <v>6085</v>
      </c>
      <c r="M744" t="s">
        <v>6086</v>
      </c>
      <c r="N744" t="s">
        <v>6087</v>
      </c>
      <c r="O744" t="s">
        <v>6088</v>
      </c>
      <c r="P744" t="s">
        <v>6089</v>
      </c>
      <c r="Q744" t="s">
        <v>6090</v>
      </c>
    </row>
    <row r="745" spans="1:17">
      <c r="A745" t="s">
        <v>6091</v>
      </c>
      <c r="B745" t="s">
        <v>6092</v>
      </c>
      <c r="C745" t="s">
        <v>4856</v>
      </c>
      <c r="E745" s="3">
        <v>289</v>
      </c>
      <c r="F745" s="3">
        <v>999</v>
      </c>
      <c r="G745" s="1">
        <v>0.71</v>
      </c>
      <c r="H745" s="8">
        <v>4.0999999999999996</v>
      </c>
      <c r="I745" s="9">
        <v>401</v>
      </c>
      <c r="J745" t="s">
        <v>6093</v>
      </c>
      <c r="K745" t="s">
        <v>6094</v>
      </c>
      <c r="L745" t="s">
        <v>6095</v>
      </c>
      <c r="M745" t="s">
        <v>6096</v>
      </c>
      <c r="N745" t="s">
        <v>6097</v>
      </c>
      <c r="O745" t="s">
        <v>6098</v>
      </c>
      <c r="P745" t="s">
        <v>6099</v>
      </c>
      <c r="Q745" t="s">
        <v>6100</v>
      </c>
    </row>
    <row r="746" spans="1:17">
      <c r="A746" t="s">
        <v>6101</v>
      </c>
      <c r="B746" t="s">
        <v>6102</v>
      </c>
      <c r="C746" t="s">
        <v>6103</v>
      </c>
      <c r="E746" s="3">
        <v>179</v>
      </c>
      <c r="F746" s="3">
        <v>499</v>
      </c>
      <c r="G746" s="1">
        <v>0.64</v>
      </c>
      <c r="H746" s="8">
        <v>3.4</v>
      </c>
      <c r="I746" s="9">
        <v>9385</v>
      </c>
      <c r="J746" t="s">
        <v>6104</v>
      </c>
      <c r="K746" t="s">
        <v>6105</v>
      </c>
      <c r="L746" t="s">
        <v>6106</v>
      </c>
      <c r="M746" t="s">
        <v>6107</v>
      </c>
      <c r="N746" t="s">
        <v>6108</v>
      </c>
      <c r="O746" t="s">
        <v>6109</v>
      </c>
      <c r="P746" t="s">
        <v>6110</v>
      </c>
      <c r="Q746" t="s">
        <v>6111</v>
      </c>
    </row>
    <row r="747" spans="1:17">
      <c r="A747" t="s">
        <v>6112</v>
      </c>
      <c r="B747" t="s">
        <v>6113</v>
      </c>
      <c r="C747" t="s">
        <v>2948</v>
      </c>
      <c r="E747" s="3">
        <v>1499</v>
      </c>
      <c r="F747" s="3">
        <v>4999</v>
      </c>
      <c r="G747" s="1">
        <v>0.7</v>
      </c>
      <c r="H747" s="8">
        <v>4</v>
      </c>
      <c r="I747" s="9">
        <v>92588</v>
      </c>
      <c r="J747" t="s">
        <v>6114</v>
      </c>
      <c r="K747" t="s">
        <v>4217</v>
      </c>
      <c r="L747" t="s">
        <v>4218</v>
      </c>
      <c r="M747" t="s">
        <v>4219</v>
      </c>
      <c r="N747" t="s">
        <v>4220</v>
      </c>
      <c r="O747" t="s">
        <v>4221</v>
      </c>
      <c r="P747" t="s">
        <v>6115</v>
      </c>
      <c r="Q747" t="s">
        <v>6116</v>
      </c>
    </row>
    <row r="748" spans="1:17">
      <c r="A748" t="s">
        <v>6117</v>
      </c>
      <c r="B748" t="s">
        <v>6118</v>
      </c>
      <c r="C748" t="s">
        <v>3066</v>
      </c>
      <c r="E748" s="3">
        <v>399</v>
      </c>
      <c r="F748" s="3">
        <v>699</v>
      </c>
      <c r="G748" s="1">
        <v>0.43</v>
      </c>
      <c r="H748" s="8">
        <v>3.4</v>
      </c>
      <c r="I748" s="9">
        <v>3454</v>
      </c>
      <c r="J748" t="s">
        <v>6119</v>
      </c>
      <c r="K748" t="s">
        <v>6120</v>
      </c>
      <c r="L748" t="s">
        <v>6121</v>
      </c>
      <c r="M748" t="s">
        <v>6122</v>
      </c>
      <c r="N748" t="s">
        <v>6123</v>
      </c>
      <c r="O748" t="s">
        <v>6124</v>
      </c>
      <c r="P748" t="s">
        <v>6125</v>
      </c>
      <c r="Q748" t="s">
        <v>6126</v>
      </c>
    </row>
    <row r="749" spans="1:17">
      <c r="A749" t="s">
        <v>6127</v>
      </c>
      <c r="B749" t="s">
        <v>6128</v>
      </c>
      <c r="C749" t="s">
        <v>5336</v>
      </c>
      <c r="E749" s="3">
        <v>599</v>
      </c>
      <c r="F749" s="3">
        <v>799</v>
      </c>
      <c r="G749" s="1">
        <v>0.25</v>
      </c>
      <c r="H749" s="8">
        <v>4.3</v>
      </c>
      <c r="I749" s="9">
        <v>15790</v>
      </c>
      <c r="J749" t="s">
        <v>6129</v>
      </c>
      <c r="K749" t="s">
        <v>6130</v>
      </c>
      <c r="L749" t="s">
        <v>6131</v>
      </c>
      <c r="M749" t="s">
        <v>6132</v>
      </c>
      <c r="N749" t="s">
        <v>6133</v>
      </c>
      <c r="O749" t="s">
        <v>6134</v>
      </c>
      <c r="P749" t="s">
        <v>6135</v>
      </c>
      <c r="Q749" t="s">
        <v>6136</v>
      </c>
    </row>
    <row r="750" spans="1:17">
      <c r="A750" t="s">
        <v>6137</v>
      </c>
      <c r="B750" t="s">
        <v>6138</v>
      </c>
      <c r="C750" t="s">
        <v>6139</v>
      </c>
      <c r="E750" s="3">
        <v>949</v>
      </c>
      <c r="F750" s="3">
        <v>2000</v>
      </c>
      <c r="G750" s="1">
        <v>0.53</v>
      </c>
      <c r="H750" s="8">
        <v>3.9</v>
      </c>
      <c r="I750" s="9">
        <v>14969</v>
      </c>
      <c r="J750" t="s">
        <v>6140</v>
      </c>
      <c r="K750" t="s">
        <v>6141</v>
      </c>
      <c r="L750" t="s">
        <v>6142</v>
      </c>
      <c r="M750" t="s">
        <v>6143</v>
      </c>
      <c r="N750" t="s">
        <v>6144</v>
      </c>
      <c r="O750" t="s">
        <v>6145</v>
      </c>
      <c r="P750" t="s">
        <v>6146</v>
      </c>
      <c r="Q750" t="s">
        <v>6147</v>
      </c>
    </row>
    <row r="751" spans="1:17">
      <c r="A751" t="s">
        <v>6148</v>
      </c>
      <c r="B751" t="s">
        <v>6149</v>
      </c>
      <c r="C751" t="s">
        <v>2948</v>
      </c>
      <c r="E751" s="3">
        <v>2499</v>
      </c>
      <c r="F751" s="3">
        <v>9999</v>
      </c>
      <c r="G751" s="1">
        <v>0.75</v>
      </c>
      <c r="H751" s="8">
        <v>4.0999999999999996</v>
      </c>
      <c r="I751" s="9">
        <v>42139</v>
      </c>
      <c r="J751" t="s">
        <v>6150</v>
      </c>
      <c r="K751" t="s">
        <v>6151</v>
      </c>
      <c r="L751" t="s">
        <v>6152</v>
      </c>
      <c r="M751" t="s">
        <v>6153</v>
      </c>
      <c r="N751" t="s">
        <v>6154</v>
      </c>
      <c r="O751" t="s">
        <v>6155</v>
      </c>
      <c r="P751" t="s">
        <v>6156</v>
      </c>
      <c r="Q751" t="s">
        <v>6157</v>
      </c>
    </row>
    <row r="752" spans="1:17">
      <c r="A752" t="s">
        <v>6158</v>
      </c>
      <c r="B752" t="s">
        <v>6159</v>
      </c>
      <c r="C752" t="s">
        <v>5047</v>
      </c>
      <c r="E752" s="3">
        <v>159</v>
      </c>
      <c r="F752" s="3">
        <v>180</v>
      </c>
      <c r="G752" s="1">
        <v>0.12</v>
      </c>
      <c r="H752" s="8">
        <v>4.3</v>
      </c>
      <c r="I752" s="9">
        <v>989</v>
      </c>
      <c r="J752" t="s">
        <v>6160</v>
      </c>
      <c r="K752" t="s">
        <v>6161</v>
      </c>
      <c r="L752" t="s">
        <v>6162</v>
      </c>
      <c r="M752" t="s">
        <v>6163</v>
      </c>
      <c r="N752" t="s">
        <v>6164</v>
      </c>
      <c r="O752" t="s">
        <v>6165</v>
      </c>
      <c r="P752" t="s">
        <v>6166</v>
      </c>
      <c r="Q752" t="s">
        <v>6167</v>
      </c>
    </row>
    <row r="753" spans="1:17">
      <c r="A753" t="s">
        <v>6168</v>
      </c>
      <c r="B753" t="s">
        <v>6169</v>
      </c>
      <c r="C753" t="s">
        <v>3024</v>
      </c>
      <c r="E753" s="3">
        <v>1329</v>
      </c>
      <c r="F753" s="3">
        <v>2900</v>
      </c>
      <c r="G753" s="1">
        <v>0.54</v>
      </c>
      <c r="H753" s="8">
        <v>4.5</v>
      </c>
      <c r="I753" s="9">
        <v>19624</v>
      </c>
      <c r="J753" t="s">
        <v>6170</v>
      </c>
      <c r="K753" t="s">
        <v>6171</v>
      </c>
      <c r="L753" t="s">
        <v>6172</v>
      </c>
      <c r="M753" t="s">
        <v>6173</v>
      </c>
      <c r="N753" t="s">
        <v>6174</v>
      </c>
      <c r="O753" t="s">
        <v>6175</v>
      </c>
      <c r="P753" t="s">
        <v>6176</v>
      </c>
      <c r="Q753" t="s">
        <v>6177</v>
      </c>
    </row>
    <row r="754" spans="1:17">
      <c r="A754" t="s">
        <v>6178</v>
      </c>
      <c r="B754" t="s">
        <v>6179</v>
      </c>
      <c r="C754" t="s">
        <v>6103</v>
      </c>
      <c r="E754" s="3">
        <v>570</v>
      </c>
      <c r="F754" s="3">
        <v>999</v>
      </c>
      <c r="G754" s="1">
        <v>0.43</v>
      </c>
      <c r="H754" s="8">
        <v>4.2</v>
      </c>
      <c r="I754" s="9">
        <v>3201</v>
      </c>
      <c r="J754" t="s">
        <v>6180</v>
      </c>
      <c r="K754" t="s">
        <v>6181</v>
      </c>
      <c r="L754" t="s">
        <v>6182</v>
      </c>
      <c r="M754" t="s">
        <v>6183</v>
      </c>
      <c r="N754" t="s">
        <v>6184</v>
      </c>
      <c r="O754" t="s">
        <v>13053</v>
      </c>
      <c r="P754" t="s">
        <v>6185</v>
      </c>
      <c r="Q754" t="s">
        <v>6186</v>
      </c>
    </row>
    <row r="755" spans="1:17">
      <c r="A755" t="s">
        <v>6187</v>
      </c>
      <c r="B755" t="s">
        <v>6188</v>
      </c>
      <c r="C755" t="s">
        <v>6189</v>
      </c>
      <c r="E755" s="3">
        <v>899</v>
      </c>
      <c r="F755" s="3">
        <v>1999</v>
      </c>
      <c r="G755" s="1">
        <v>0.55000000000000004</v>
      </c>
      <c r="H755" s="8">
        <v>4.0999999999999996</v>
      </c>
      <c r="I755" s="9">
        <v>30469</v>
      </c>
      <c r="J755" t="s">
        <v>6190</v>
      </c>
      <c r="K755" t="s">
        <v>6191</v>
      </c>
      <c r="L755" t="s">
        <v>6192</v>
      </c>
      <c r="M755" t="s">
        <v>6193</v>
      </c>
      <c r="N755" t="s">
        <v>6194</v>
      </c>
      <c r="O755" t="s">
        <v>6195</v>
      </c>
      <c r="P755" t="s">
        <v>6196</v>
      </c>
      <c r="Q755" t="s">
        <v>6197</v>
      </c>
    </row>
    <row r="756" spans="1:17">
      <c r="A756" t="s">
        <v>6198</v>
      </c>
      <c r="B756" t="s">
        <v>6199</v>
      </c>
      <c r="C756" t="s">
        <v>6200</v>
      </c>
      <c r="E756" s="3">
        <v>449</v>
      </c>
      <c r="F756" s="3">
        <v>999</v>
      </c>
      <c r="G756" s="1">
        <v>0.55000000000000004</v>
      </c>
      <c r="H756" s="8">
        <v>4.4000000000000004</v>
      </c>
      <c r="I756" s="9">
        <v>9940</v>
      </c>
      <c r="J756" t="s">
        <v>6201</v>
      </c>
      <c r="K756" t="s">
        <v>6202</v>
      </c>
      <c r="L756" t="s">
        <v>6203</v>
      </c>
      <c r="M756" t="s">
        <v>6204</v>
      </c>
      <c r="N756" t="s">
        <v>6205</v>
      </c>
      <c r="O756" t="s">
        <v>6206</v>
      </c>
      <c r="P756" t="s">
        <v>6207</v>
      </c>
      <c r="Q756" t="s">
        <v>6208</v>
      </c>
    </row>
    <row r="757" spans="1:17">
      <c r="A757" t="s">
        <v>6209</v>
      </c>
      <c r="B757" t="s">
        <v>6210</v>
      </c>
      <c r="C757" t="s">
        <v>6211</v>
      </c>
      <c r="E757" s="3">
        <v>549</v>
      </c>
      <c r="F757" s="3">
        <v>999</v>
      </c>
      <c r="G757" s="1">
        <v>0.45</v>
      </c>
      <c r="H757" s="8">
        <v>4.3</v>
      </c>
      <c r="I757" s="9">
        <v>7758</v>
      </c>
      <c r="J757" t="s">
        <v>6212</v>
      </c>
      <c r="K757" t="s">
        <v>6213</v>
      </c>
      <c r="L757" t="s">
        <v>6214</v>
      </c>
      <c r="M757" t="s">
        <v>6215</v>
      </c>
      <c r="N757" t="s">
        <v>6216</v>
      </c>
      <c r="O757" t="s">
        <v>6217</v>
      </c>
      <c r="P757" t="s">
        <v>6218</v>
      </c>
      <c r="Q757" t="s">
        <v>6219</v>
      </c>
    </row>
    <row r="758" spans="1:17">
      <c r="A758" t="s">
        <v>6220</v>
      </c>
      <c r="B758" t="s">
        <v>6221</v>
      </c>
      <c r="C758" t="s">
        <v>5443</v>
      </c>
      <c r="E758" s="3">
        <v>1529</v>
      </c>
      <c r="F758" s="3">
        <v>2399</v>
      </c>
      <c r="G758" s="1">
        <v>0.36</v>
      </c>
      <c r="H758" s="8">
        <v>4.3</v>
      </c>
      <c r="I758" s="9">
        <v>68409</v>
      </c>
      <c r="J758" t="s">
        <v>6222</v>
      </c>
      <c r="K758" t="s">
        <v>6223</v>
      </c>
      <c r="L758" t="s">
        <v>6224</v>
      </c>
      <c r="M758" t="s">
        <v>6225</v>
      </c>
      <c r="N758" t="s">
        <v>6226</v>
      </c>
      <c r="O758" t="s">
        <v>6227</v>
      </c>
      <c r="P758" t="s">
        <v>6228</v>
      </c>
      <c r="Q758" t="s">
        <v>6229</v>
      </c>
    </row>
    <row r="759" spans="1:17">
      <c r="A759" t="s">
        <v>6230</v>
      </c>
      <c r="B759" t="s">
        <v>6231</v>
      </c>
      <c r="C759" t="s">
        <v>6232</v>
      </c>
      <c r="E759" s="3">
        <v>100</v>
      </c>
      <c r="F759" s="3">
        <v>100</v>
      </c>
      <c r="G759" s="1">
        <v>0</v>
      </c>
      <c r="H759" s="8">
        <v>4.3</v>
      </c>
      <c r="I759" s="9">
        <v>3095</v>
      </c>
      <c r="J759" t="s">
        <v>6233</v>
      </c>
      <c r="K759" t="s">
        <v>6234</v>
      </c>
      <c r="L759" t="s">
        <v>6235</v>
      </c>
      <c r="M759" t="s">
        <v>6236</v>
      </c>
      <c r="N759" t="s">
        <v>6237</v>
      </c>
      <c r="O759" t="s">
        <v>6238</v>
      </c>
      <c r="P759" t="s">
        <v>6239</v>
      </c>
      <c r="Q759" t="s">
        <v>6240</v>
      </c>
    </row>
    <row r="760" spans="1:17">
      <c r="A760" t="s">
        <v>6241</v>
      </c>
      <c r="B760" t="s">
        <v>6242</v>
      </c>
      <c r="C760" t="s">
        <v>4901</v>
      </c>
      <c r="E760" s="3">
        <v>299</v>
      </c>
      <c r="F760" s="3">
        <v>1499</v>
      </c>
      <c r="G760" s="1">
        <v>0.8</v>
      </c>
      <c r="H760" s="8">
        <v>4.2</v>
      </c>
      <c r="I760" s="9">
        <v>903</v>
      </c>
      <c r="J760" t="s">
        <v>6243</v>
      </c>
      <c r="K760" t="s">
        <v>6244</v>
      </c>
      <c r="L760" t="s">
        <v>6245</v>
      </c>
      <c r="M760" t="s">
        <v>6246</v>
      </c>
      <c r="N760" t="s">
        <v>6247</v>
      </c>
      <c r="O760" t="s">
        <v>6248</v>
      </c>
      <c r="P760" t="s">
        <v>6249</v>
      </c>
      <c r="Q760" t="s">
        <v>6250</v>
      </c>
    </row>
    <row r="761" spans="1:17">
      <c r="A761" t="s">
        <v>6251</v>
      </c>
      <c r="B761" t="s">
        <v>6252</v>
      </c>
      <c r="C761" t="s">
        <v>5102</v>
      </c>
      <c r="E761" s="3">
        <v>1295</v>
      </c>
      <c r="F761" s="3">
        <v>1795</v>
      </c>
      <c r="G761" s="1">
        <v>0.28000000000000003</v>
      </c>
      <c r="H761" s="8">
        <v>4.0999999999999996</v>
      </c>
      <c r="I761" s="9">
        <v>25771</v>
      </c>
      <c r="J761" t="s">
        <v>6253</v>
      </c>
      <c r="K761" t="s">
        <v>6254</v>
      </c>
      <c r="L761" t="s">
        <v>6255</v>
      </c>
      <c r="M761" t="s">
        <v>6256</v>
      </c>
      <c r="N761" t="s">
        <v>6257</v>
      </c>
      <c r="O761" t="s">
        <v>6258</v>
      </c>
      <c r="P761" t="s">
        <v>6259</v>
      </c>
      <c r="Q761" t="s">
        <v>6260</v>
      </c>
    </row>
    <row r="762" spans="1:17">
      <c r="A762" t="s">
        <v>6261</v>
      </c>
      <c r="B762" t="s">
        <v>6262</v>
      </c>
      <c r="C762" t="s">
        <v>3066</v>
      </c>
      <c r="E762" s="3">
        <v>699</v>
      </c>
      <c r="F762" s="3">
        <v>999</v>
      </c>
      <c r="G762" s="1">
        <v>0.3</v>
      </c>
      <c r="H762" s="8">
        <v>4.0999999999999996</v>
      </c>
      <c r="I762" s="9">
        <v>273189</v>
      </c>
      <c r="J762" t="s">
        <v>6263</v>
      </c>
      <c r="K762" t="s">
        <v>6264</v>
      </c>
      <c r="L762" t="s">
        <v>6265</v>
      </c>
      <c r="M762" t="s">
        <v>6266</v>
      </c>
      <c r="N762" t="s">
        <v>6267</v>
      </c>
      <c r="O762" t="s">
        <v>6268</v>
      </c>
      <c r="P762" t="s">
        <v>6269</v>
      </c>
      <c r="Q762" t="s">
        <v>6270</v>
      </c>
    </row>
    <row r="763" spans="1:17">
      <c r="A763" t="s">
        <v>6271</v>
      </c>
      <c r="B763" t="s">
        <v>6272</v>
      </c>
      <c r="C763" t="s">
        <v>6273</v>
      </c>
      <c r="E763" s="3">
        <v>252</v>
      </c>
      <c r="F763" s="3">
        <v>315</v>
      </c>
      <c r="G763" s="1">
        <v>0.2</v>
      </c>
      <c r="H763" s="8">
        <v>4.5</v>
      </c>
      <c r="I763" s="9">
        <v>3785</v>
      </c>
      <c r="J763" t="s">
        <v>6274</v>
      </c>
      <c r="K763" t="s">
        <v>6275</v>
      </c>
      <c r="L763" t="s">
        <v>6276</v>
      </c>
      <c r="M763" t="s">
        <v>6277</v>
      </c>
      <c r="N763" t="s">
        <v>6278</v>
      </c>
      <c r="O763" t="s">
        <v>6279</v>
      </c>
      <c r="P763" t="s">
        <v>6280</v>
      </c>
      <c r="Q763" t="s">
        <v>6281</v>
      </c>
    </row>
    <row r="764" spans="1:17">
      <c r="A764" t="s">
        <v>6282</v>
      </c>
      <c r="B764" t="s">
        <v>6283</v>
      </c>
      <c r="C764" t="s">
        <v>5047</v>
      </c>
      <c r="E764" s="3">
        <v>190</v>
      </c>
      <c r="F764" s="3">
        <v>220</v>
      </c>
      <c r="G764" s="1">
        <v>0.14000000000000001</v>
      </c>
      <c r="H764" s="8">
        <v>4.4000000000000004</v>
      </c>
      <c r="I764" s="9">
        <v>2866</v>
      </c>
      <c r="J764" t="s">
        <v>6284</v>
      </c>
      <c r="K764" t="s">
        <v>6285</v>
      </c>
      <c r="L764" t="s">
        <v>6286</v>
      </c>
      <c r="M764" t="s">
        <v>6287</v>
      </c>
      <c r="N764" t="s">
        <v>6288</v>
      </c>
      <c r="O764" t="s">
        <v>6289</v>
      </c>
      <c r="P764" t="s">
        <v>6290</v>
      </c>
      <c r="Q764" t="s">
        <v>6291</v>
      </c>
    </row>
    <row r="765" spans="1:17">
      <c r="A765" t="s">
        <v>6292</v>
      </c>
      <c r="B765" t="s">
        <v>6293</v>
      </c>
      <c r="C765" t="s">
        <v>5102</v>
      </c>
      <c r="E765" s="3">
        <v>1299</v>
      </c>
      <c r="F765" s="3">
        <v>1599</v>
      </c>
      <c r="G765" s="1">
        <v>0.19</v>
      </c>
      <c r="H765" s="8">
        <v>4.3</v>
      </c>
      <c r="I765" s="9">
        <v>27223</v>
      </c>
      <c r="J765" t="s">
        <v>6294</v>
      </c>
      <c r="K765" t="s">
        <v>6295</v>
      </c>
      <c r="L765" t="s">
        <v>6296</v>
      </c>
      <c r="M765" t="s">
        <v>6297</v>
      </c>
      <c r="N765" t="s">
        <v>6298</v>
      </c>
      <c r="O765" t="s">
        <v>6299</v>
      </c>
      <c r="P765" t="s">
        <v>6300</v>
      </c>
      <c r="Q765" t="s">
        <v>6301</v>
      </c>
    </row>
    <row r="766" spans="1:17">
      <c r="A766" t="s">
        <v>6302</v>
      </c>
      <c r="B766" t="s">
        <v>6303</v>
      </c>
      <c r="C766" t="s">
        <v>4834</v>
      </c>
      <c r="E766" s="3">
        <v>729</v>
      </c>
      <c r="F766" s="3">
        <v>1650</v>
      </c>
      <c r="G766" s="1">
        <v>0.56000000000000005</v>
      </c>
      <c r="H766" s="8">
        <v>4.3</v>
      </c>
      <c r="I766" s="9">
        <v>82356</v>
      </c>
      <c r="J766" t="s">
        <v>6304</v>
      </c>
      <c r="K766" t="s">
        <v>6305</v>
      </c>
      <c r="L766" t="s">
        <v>6306</v>
      </c>
      <c r="M766" t="s">
        <v>6307</v>
      </c>
      <c r="N766" t="s">
        <v>6308</v>
      </c>
      <c r="O766" t="s">
        <v>6309</v>
      </c>
      <c r="P766" t="s">
        <v>6310</v>
      </c>
      <c r="Q766" t="s">
        <v>6311</v>
      </c>
    </row>
    <row r="767" spans="1:17">
      <c r="A767" t="s">
        <v>6312</v>
      </c>
      <c r="B767" t="s">
        <v>6313</v>
      </c>
      <c r="C767" t="s">
        <v>6314</v>
      </c>
      <c r="E767" s="3">
        <v>480</v>
      </c>
      <c r="F767" s="3">
        <v>600</v>
      </c>
      <c r="G767" s="1">
        <v>0.2</v>
      </c>
      <c r="H767" s="8">
        <v>4.3</v>
      </c>
      <c r="I767" s="9">
        <v>5719</v>
      </c>
      <c r="J767" t="s">
        <v>6315</v>
      </c>
      <c r="K767" t="s">
        <v>6316</v>
      </c>
      <c r="L767" t="s">
        <v>6317</v>
      </c>
      <c r="M767" t="s">
        <v>6318</v>
      </c>
      <c r="N767" t="s">
        <v>6319</v>
      </c>
      <c r="O767" t="s">
        <v>6320</v>
      </c>
      <c r="P767" t="s">
        <v>6321</v>
      </c>
      <c r="Q767" t="s">
        <v>6322</v>
      </c>
    </row>
    <row r="768" spans="1:17">
      <c r="A768" t="s">
        <v>4122</v>
      </c>
      <c r="B768" t="s">
        <v>4123</v>
      </c>
      <c r="C768" t="s">
        <v>2948</v>
      </c>
      <c r="E768" s="3">
        <v>1799</v>
      </c>
      <c r="F768" s="3">
        <v>6990</v>
      </c>
      <c r="G768" s="1">
        <v>0.74</v>
      </c>
      <c r="H768" s="8">
        <v>4</v>
      </c>
      <c r="I768" s="9">
        <v>26880</v>
      </c>
      <c r="J768" t="s">
        <v>4124</v>
      </c>
      <c r="K768" t="s">
        <v>4125</v>
      </c>
      <c r="L768" t="s">
        <v>4126</v>
      </c>
      <c r="M768" t="s">
        <v>4127</v>
      </c>
      <c r="N768" t="s">
        <v>4128</v>
      </c>
      <c r="O768" t="s">
        <v>6323</v>
      </c>
      <c r="P768" t="s">
        <v>6324</v>
      </c>
      <c r="Q768" t="s">
        <v>6325</v>
      </c>
    </row>
    <row r="769" spans="1:17">
      <c r="A769" t="s">
        <v>6326</v>
      </c>
      <c r="B769" t="s">
        <v>6327</v>
      </c>
      <c r="C769" t="s">
        <v>4876</v>
      </c>
      <c r="E769" s="3">
        <v>999</v>
      </c>
      <c r="F769" s="3">
        <v>2499</v>
      </c>
      <c r="G769" s="1">
        <v>0.6</v>
      </c>
      <c r="H769" s="8">
        <v>4.3</v>
      </c>
      <c r="I769" s="9">
        <v>1690</v>
      </c>
      <c r="J769" t="s">
        <v>6328</v>
      </c>
      <c r="K769" t="s">
        <v>6329</v>
      </c>
      <c r="L769" t="s">
        <v>6330</v>
      </c>
      <c r="M769" t="s">
        <v>6331</v>
      </c>
      <c r="N769" t="s">
        <v>6332</v>
      </c>
      <c r="O769" t="s">
        <v>6333</v>
      </c>
      <c r="P769" t="s">
        <v>6334</v>
      </c>
      <c r="Q769" t="s">
        <v>6335</v>
      </c>
    </row>
    <row r="770" spans="1:17">
      <c r="A770" t="s">
        <v>272</v>
      </c>
      <c r="B770" t="s">
        <v>273</v>
      </c>
      <c r="C770" t="s">
        <v>18</v>
      </c>
      <c r="E770" s="3">
        <v>299</v>
      </c>
      <c r="F770" s="3">
        <v>399</v>
      </c>
      <c r="G770" s="1">
        <v>0.25</v>
      </c>
      <c r="H770" s="8">
        <v>4</v>
      </c>
      <c r="I770" s="9">
        <v>2766</v>
      </c>
      <c r="J770" t="s">
        <v>274</v>
      </c>
      <c r="K770" t="s">
        <v>275</v>
      </c>
      <c r="L770" t="s">
        <v>276</v>
      </c>
      <c r="M770" t="s">
        <v>277</v>
      </c>
      <c r="N770" t="s">
        <v>278</v>
      </c>
      <c r="O770" t="s">
        <v>279</v>
      </c>
      <c r="P770" t="s">
        <v>6336</v>
      </c>
      <c r="Q770" t="s">
        <v>6337</v>
      </c>
    </row>
    <row r="771" spans="1:17">
      <c r="A771" t="s">
        <v>6338</v>
      </c>
      <c r="B771" t="s">
        <v>6339</v>
      </c>
      <c r="C771" t="s">
        <v>6340</v>
      </c>
      <c r="E771" s="3">
        <v>238</v>
      </c>
      <c r="F771" s="3">
        <v>699</v>
      </c>
      <c r="G771" s="1">
        <v>0.66</v>
      </c>
      <c r="H771" s="8">
        <v>4.4000000000000004</v>
      </c>
      <c r="I771" s="9">
        <v>8372</v>
      </c>
      <c r="J771" t="s">
        <v>6341</v>
      </c>
      <c r="K771" t="s">
        <v>6342</v>
      </c>
      <c r="L771" t="s">
        <v>6343</v>
      </c>
      <c r="M771" t="s">
        <v>6344</v>
      </c>
      <c r="N771" t="s">
        <v>6345</v>
      </c>
      <c r="O771" t="s">
        <v>6346</v>
      </c>
      <c r="P771" t="s">
        <v>6347</v>
      </c>
      <c r="Q771" t="s">
        <v>6348</v>
      </c>
    </row>
    <row r="772" spans="1:17">
      <c r="A772" t="s">
        <v>6349</v>
      </c>
      <c r="B772" t="s">
        <v>6350</v>
      </c>
      <c r="C772" t="s">
        <v>5102</v>
      </c>
      <c r="E772" s="3">
        <v>1349</v>
      </c>
      <c r="F772" s="3">
        <v>2198</v>
      </c>
      <c r="G772" s="1">
        <v>0.39</v>
      </c>
      <c r="H772" s="8">
        <v>4</v>
      </c>
      <c r="I772" s="9">
        <v>7113</v>
      </c>
      <c r="J772" t="s">
        <v>6351</v>
      </c>
      <c r="K772" t="s">
        <v>6352</v>
      </c>
      <c r="L772" t="s">
        <v>6353</v>
      </c>
      <c r="M772" t="s">
        <v>6354</v>
      </c>
      <c r="N772" t="s">
        <v>6355</v>
      </c>
      <c r="O772" t="s">
        <v>6356</v>
      </c>
      <c r="P772" t="s">
        <v>6357</v>
      </c>
      <c r="Q772" t="s">
        <v>6358</v>
      </c>
    </row>
    <row r="773" spans="1:17">
      <c r="A773" t="s">
        <v>292</v>
      </c>
      <c r="B773" t="s">
        <v>293</v>
      </c>
      <c r="C773" t="s">
        <v>18</v>
      </c>
      <c r="E773" s="3">
        <v>299</v>
      </c>
      <c r="F773" s="3">
        <v>999</v>
      </c>
      <c r="G773" s="1">
        <v>0.7</v>
      </c>
      <c r="H773" s="8">
        <v>4.3</v>
      </c>
      <c r="I773" s="9">
        <v>20850</v>
      </c>
      <c r="J773" t="s">
        <v>294</v>
      </c>
      <c r="K773" t="s">
        <v>295</v>
      </c>
      <c r="L773" t="s">
        <v>296</v>
      </c>
      <c r="M773" t="s">
        <v>297</v>
      </c>
      <c r="N773" t="s">
        <v>298</v>
      </c>
      <c r="O773" t="s">
        <v>299</v>
      </c>
      <c r="P773" t="s">
        <v>300</v>
      </c>
      <c r="Q773" t="s">
        <v>6359</v>
      </c>
    </row>
    <row r="774" spans="1:17">
      <c r="A774" t="s">
        <v>6360</v>
      </c>
      <c r="B774" t="s">
        <v>6361</v>
      </c>
      <c r="C774" t="s">
        <v>6139</v>
      </c>
      <c r="E774" s="3">
        <v>199</v>
      </c>
      <c r="F774" s="3">
        <v>499</v>
      </c>
      <c r="G774" s="1">
        <v>0.6</v>
      </c>
      <c r="H774" s="8">
        <v>3.3</v>
      </c>
      <c r="I774" s="9">
        <v>2804</v>
      </c>
      <c r="J774" t="s">
        <v>6362</v>
      </c>
      <c r="K774" t="s">
        <v>6363</v>
      </c>
      <c r="L774" t="s">
        <v>6364</v>
      </c>
      <c r="M774" t="s">
        <v>6365</v>
      </c>
      <c r="N774" t="s">
        <v>6366</v>
      </c>
      <c r="O774" t="s">
        <v>6367</v>
      </c>
      <c r="P774" t="s">
        <v>6368</v>
      </c>
      <c r="Q774" t="s">
        <v>6369</v>
      </c>
    </row>
    <row r="775" spans="1:17">
      <c r="A775" t="s">
        <v>6370</v>
      </c>
      <c r="B775" t="s">
        <v>6371</v>
      </c>
      <c r="C775" t="s">
        <v>3066</v>
      </c>
      <c r="E775" s="3">
        <v>1999</v>
      </c>
      <c r="F775" s="3">
        <v>9999</v>
      </c>
      <c r="G775" s="1">
        <v>0.8</v>
      </c>
      <c r="H775" s="8">
        <v>3.7</v>
      </c>
      <c r="I775" s="9">
        <v>1986</v>
      </c>
      <c r="J775" t="s">
        <v>5296</v>
      </c>
      <c r="K775" t="s">
        <v>6372</v>
      </c>
      <c r="L775" t="s">
        <v>6373</v>
      </c>
      <c r="M775" t="s">
        <v>6374</v>
      </c>
      <c r="N775" t="s">
        <v>6375</v>
      </c>
      <c r="O775" t="s">
        <v>6376</v>
      </c>
      <c r="P775" t="s">
        <v>6377</v>
      </c>
      <c r="Q775" t="s">
        <v>6378</v>
      </c>
    </row>
    <row r="776" spans="1:17">
      <c r="A776" t="s">
        <v>6379</v>
      </c>
      <c r="B776" t="s">
        <v>6380</v>
      </c>
      <c r="C776" t="s">
        <v>3495</v>
      </c>
      <c r="E776" s="3">
        <v>99</v>
      </c>
      <c r="F776" s="3">
        <v>499</v>
      </c>
      <c r="G776" s="1">
        <v>0.8</v>
      </c>
      <c r="H776" s="8">
        <v>4.0999999999999996</v>
      </c>
      <c r="I776" s="9">
        <v>2451</v>
      </c>
      <c r="J776" t="s">
        <v>3496</v>
      </c>
      <c r="K776" t="s">
        <v>6381</v>
      </c>
      <c r="L776" t="s">
        <v>6382</v>
      </c>
      <c r="M776" t="s">
        <v>6383</v>
      </c>
      <c r="N776" t="s">
        <v>6384</v>
      </c>
      <c r="O776" t="s">
        <v>6385</v>
      </c>
      <c r="P776" t="s">
        <v>6386</v>
      </c>
      <c r="Q776" t="s">
        <v>6387</v>
      </c>
    </row>
    <row r="777" spans="1:17">
      <c r="A777" t="s">
        <v>6388</v>
      </c>
      <c r="B777" t="s">
        <v>6389</v>
      </c>
      <c r="C777" t="s">
        <v>4845</v>
      </c>
      <c r="E777" s="3">
        <v>499</v>
      </c>
      <c r="F777" s="3">
        <v>1000</v>
      </c>
      <c r="G777" s="1">
        <v>0.5</v>
      </c>
      <c r="H777" s="8">
        <v>5</v>
      </c>
      <c r="I777" s="9">
        <v>23</v>
      </c>
      <c r="J777" t="s">
        <v>6390</v>
      </c>
      <c r="K777" t="s">
        <v>6391</v>
      </c>
      <c r="L777" t="s">
        <v>6392</v>
      </c>
      <c r="M777" t="s">
        <v>6393</v>
      </c>
      <c r="N777" t="s">
        <v>6394</v>
      </c>
      <c r="O777" t="s">
        <v>6395</v>
      </c>
      <c r="P777" t="s">
        <v>6396</v>
      </c>
      <c r="Q777" t="s">
        <v>6397</v>
      </c>
    </row>
    <row r="778" spans="1:17">
      <c r="A778" t="s">
        <v>6398</v>
      </c>
      <c r="B778" t="s">
        <v>6399</v>
      </c>
      <c r="C778" t="s">
        <v>6400</v>
      </c>
      <c r="E778" s="3">
        <v>1792</v>
      </c>
      <c r="F778" s="3">
        <v>3500</v>
      </c>
      <c r="G778" s="1">
        <v>0.49</v>
      </c>
      <c r="H778" s="8">
        <v>4.5</v>
      </c>
      <c r="I778" s="9">
        <v>26194</v>
      </c>
      <c r="J778" t="s">
        <v>6401</v>
      </c>
      <c r="K778" t="s">
        <v>6402</v>
      </c>
      <c r="L778" t="s">
        <v>6403</v>
      </c>
      <c r="M778" t="s">
        <v>6404</v>
      </c>
      <c r="N778" t="s">
        <v>6405</v>
      </c>
      <c r="O778" t="s">
        <v>6406</v>
      </c>
      <c r="P778" t="s">
        <v>6407</v>
      </c>
      <c r="Q778" t="s">
        <v>6408</v>
      </c>
    </row>
    <row r="779" spans="1:17">
      <c r="A779" t="s">
        <v>6409</v>
      </c>
      <c r="B779" t="s">
        <v>6410</v>
      </c>
      <c r="C779" t="s">
        <v>6411</v>
      </c>
      <c r="E779" s="3">
        <v>3299</v>
      </c>
      <c r="F779" s="3">
        <v>4100</v>
      </c>
      <c r="G779" s="1">
        <v>0.2</v>
      </c>
      <c r="H779" s="8">
        <v>3.9</v>
      </c>
      <c r="I779" s="9">
        <v>15783</v>
      </c>
      <c r="J779" t="s">
        <v>6412</v>
      </c>
      <c r="K779" t="s">
        <v>6413</v>
      </c>
      <c r="L779" t="s">
        <v>6414</v>
      </c>
      <c r="M779" t="s">
        <v>6415</v>
      </c>
      <c r="N779" t="s">
        <v>6416</v>
      </c>
      <c r="O779" t="s">
        <v>6417</v>
      </c>
      <c r="P779" t="s">
        <v>6418</v>
      </c>
      <c r="Q779" t="s">
        <v>6419</v>
      </c>
    </row>
    <row r="780" spans="1:17">
      <c r="A780" t="s">
        <v>6420</v>
      </c>
      <c r="B780" t="s">
        <v>6421</v>
      </c>
      <c r="C780" t="s">
        <v>6273</v>
      </c>
      <c r="E780" s="3">
        <v>125</v>
      </c>
      <c r="F780" s="3">
        <v>180</v>
      </c>
      <c r="G780" s="1">
        <v>0.31</v>
      </c>
      <c r="H780" s="8">
        <v>4.4000000000000004</v>
      </c>
      <c r="I780" s="9">
        <v>8053</v>
      </c>
      <c r="J780" t="s">
        <v>6422</v>
      </c>
      <c r="K780" t="s">
        <v>6423</v>
      </c>
      <c r="L780" t="s">
        <v>6424</v>
      </c>
      <c r="M780" t="s">
        <v>6425</v>
      </c>
      <c r="N780" t="s">
        <v>6426</v>
      </c>
      <c r="O780" t="s">
        <v>6427</v>
      </c>
      <c r="P780" t="s">
        <v>6428</v>
      </c>
      <c r="Q780" t="s">
        <v>6429</v>
      </c>
    </row>
    <row r="781" spans="1:17">
      <c r="A781" t="s">
        <v>6430</v>
      </c>
      <c r="B781" t="s">
        <v>6431</v>
      </c>
      <c r="C781" t="s">
        <v>4845</v>
      </c>
      <c r="E781" s="3">
        <v>399</v>
      </c>
      <c r="F781" s="3">
        <v>1190</v>
      </c>
      <c r="G781" s="1">
        <v>0.66</v>
      </c>
      <c r="H781" s="8">
        <v>4.0999999999999996</v>
      </c>
      <c r="I781" s="9">
        <v>2809</v>
      </c>
      <c r="J781" t="s">
        <v>6432</v>
      </c>
      <c r="K781" t="s">
        <v>6433</v>
      </c>
      <c r="L781" t="s">
        <v>6434</v>
      </c>
      <c r="M781" t="s">
        <v>6435</v>
      </c>
      <c r="N781" t="s">
        <v>6436</v>
      </c>
      <c r="O781" t="s">
        <v>6437</v>
      </c>
      <c r="P781" t="s">
        <v>6438</v>
      </c>
      <c r="Q781" t="s">
        <v>6439</v>
      </c>
    </row>
    <row r="782" spans="1:17">
      <c r="A782" t="s">
        <v>6440</v>
      </c>
      <c r="B782" t="s">
        <v>6441</v>
      </c>
      <c r="C782" t="s">
        <v>3066</v>
      </c>
      <c r="E782" s="3">
        <v>1199</v>
      </c>
      <c r="F782" s="3">
        <v>7999</v>
      </c>
      <c r="G782" s="1">
        <v>0.85</v>
      </c>
      <c r="H782" s="8">
        <v>3.6</v>
      </c>
      <c r="I782" s="9">
        <v>25910</v>
      </c>
      <c r="J782" t="s">
        <v>6442</v>
      </c>
      <c r="K782" t="s">
        <v>6443</v>
      </c>
      <c r="L782" t="s">
        <v>6444</v>
      </c>
      <c r="M782" t="s">
        <v>6445</v>
      </c>
      <c r="N782" t="s">
        <v>6446</v>
      </c>
      <c r="O782" t="s">
        <v>6447</v>
      </c>
      <c r="P782" t="s">
        <v>6448</v>
      </c>
      <c r="Q782" t="s">
        <v>6449</v>
      </c>
    </row>
    <row r="783" spans="1:17">
      <c r="A783" t="s">
        <v>6450</v>
      </c>
      <c r="B783" t="s">
        <v>6451</v>
      </c>
      <c r="C783" t="s">
        <v>4856</v>
      </c>
      <c r="E783" s="3">
        <v>235</v>
      </c>
      <c r="F783" s="3">
        <v>1599</v>
      </c>
      <c r="G783" s="1">
        <v>0.85</v>
      </c>
      <c r="H783" s="8">
        <v>3.8</v>
      </c>
      <c r="I783" s="9">
        <v>1173</v>
      </c>
      <c r="J783" t="s">
        <v>6452</v>
      </c>
      <c r="K783" t="s">
        <v>6453</v>
      </c>
      <c r="L783" t="s">
        <v>6454</v>
      </c>
      <c r="M783" t="s">
        <v>6455</v>
      </c>
      <c r="N783" t="s">
        <v>6456</v>
      </c>
      <c r="O783" t="s">
        <v>6457</v>
      </c>
      <c r="P783" t="s">
        <v>6458</v>
      </c>
      <c r="Q783" t="s">
        <v>6459</v>
      </c>
    </row>
    <row r="784" spans="1:17">
      <c r="A784" t="s">
        <v>6460</v>
      </c>
      <c r="B784" t="s">
        <v>6461</v>
      </c>
      <c r="C784" t="s">
        <v>4876</v>
      </c>
      <c r="E784" s="3">
        <v>549</v>
      </c>
      <c r="F784" s="3">
        <v>1999</v>
      </c>
      <c r="G784" s="1">
        <v>0.73</v>
      </c>
      <c r="H784" s="8">
        <v>3.6</v>
      </c>
      <c r="I784" s="9">
        <v>6422</v>
      </c>
      <c r="J784" t="s">
        <v>6462</v>
      </c>
      <c r="K784" t="s">
        <v>6463</v>
      </c>
      <c r="L784" t="s">
        <v>6464</v>
      </c>
      <c r="M784" t="s">
        <v>6465</v>
      </c>
      <c r="N784" t="s">
        <v>6466</v>
      </c>
      <c r="O784" t="s">
        <v>6467</v>
      </c>
      <c r="P784" t="s">
        <v>6468</v>
      </c>
      <c r="Q784" t="s">
        <v>6469</v>
      </c>
    </row>
    <row r="785" spans="1:17">
      <c r="A785" t="s">
        <v>6470</v>
      </c>
      <c r="B785" t="s">
        <v>6471</v>
      </c>
      <c r="C785" t="s">
        <v>5829</v>
      </c>
      <c r="E785" s="3">
        <v>89</v>
      </c>
      <c r="F785" s="3">
        <v>99</v>
      </c>
      <c r="G785" s="1">
        <v>0.1</v>
      </c>
      <c r="H785" s="8">
        <v>4.2</v>
      </c>
      <c r="I785" s="9">
        <v>241</v>
      </c>
      <c r="J785" t="s">
        <v>6472</v>
      </c>
      <c r="K785" t="s">
        <v>6473</v>
      </c>
      <c r="L785" t="s">
        <v>6474</v>
      </c>
      <c r="M785" t="s">
        <v>6475</v>
      </c>
      <c r="N785" t="s">
        <v>6476</v>
      </c>
      <c r="O785" t="s">
        <v>6477</v>
      </c>
      <c r="P785" t="s">
        <v>6478</v>
      </c>
      <c r="Q785" t="s">
        <v>6479</v>
      </c>
    </row>
    <row r="786" spans="1:17">
      <c r="A786" t="s">
        <v>282</v>
      </c>
      <c r="B786" t="s">
        <v>283</v>
      </c>
      <c r="C786" t="s">
        <v>18</v>
      </c>
      <c r="E786" s="3">
        <v>970</v>
      </c>
      <c r="F786" s="3">
        <v>1999</v>
      </c>
      <c r="G786" s="1">
        <v>0.51</v>
      </c>
      <c r="H786" s="8">
        <v>4.4000000000000004</v>
      </c>
      <c r="I786" s="9">
        <v>184</v>
      </c>
      <c r="J786" t="s">
        <v>284</v>
      </c>
      <c r="K786" t="s">
        <v>285</v>
      </c>
      <c r="L786" t="s">
        <v>286</v>
      </c>
      <c r="M786" t="s">
        <v>287</v>
      </c>
      <c r="N786" t="s">
        <v>288</v>
      </c>
      <c r="O786" t="s">
        <v>289</v>
      </c>
      <c r="P786" t="s">
        <v>6480</v>
      </c>
      <c r="Q786" t="s">
        <v>6481</v>
      </c>
    </row>
    <row r="787" spans="1:17">
      <c r="A787" t="s">
        <v>6482</v>
      </c>
      <c r="B787" t="s">
        <v>6483</v>
      </c>
      <c r="C787" t="s">
        <v>3066</v>
      </c>
      <c r="E787" s="3">
        <v>1299</v>
      </c>
      <c r="F787" s="3">
        <v>2999</v>
      </c>
      <c r="G787" s="1">
        <v>0.56999999999999995</v>
      </c>
      <c r="H787" s="8">
        <v>3.8</v>
      </c>
      <c r="I787" s="9">
        <v>14629</v>
      </c>
      <c r="J787" t="s">
        <v>6484</v>
      </c>
      <c r="K787" t="s">
        <v>6485</v>
      </c>
      <c r="L787" t="s">
        <v>6486</v>
      </c>
      <c r="M787" t="s">
        <v>6487</v>
      </c>
      <c r="N787" t="s">
        <v>6488</v>
      </c>
      <c r="O787" t="s">
        <v>6489</v>
      </c>
      <c r="P787" t="s">
        <v>6490</v>
      </c>
      <c r="Q787" t="s">
        <v>6491</v>
      </c>
    </row>
    <row r="788" spans="1:17">
      <c r="A788" t="s">
        <v>6492</v>
      </c>
      <c r="B788" t="s">
        <v>6493</v>
      </c>
      <c r="C788" t="s">
        <v>5358</v>
      </c>
      <c r="E788" s="3">
        <v>230</v>
      </c>
      <c r="F788" s="3">
        <v>999</v>
      </c>
      <c r="G788" s="1">
        <v>0.77</v>
      </c>
      <c r="H788" s="8">
        <v>4.2</v>
      </c>
      <c r="I788" s="9">
        <v>1528</v>
      </c>
      <c r="J788" t="s">
        <v>6494</v>
      </c>
      <c r="K788" t="s">
        <v>6495</v>
      </c>
      <c r="L788" t="s">
        <v>6496</v>
      </c>
      <c r="M788" t="s">
        <v>6497</v>
      </c>
      <c r="N788" t="s">
        <v>6498</v>
      </c>
      <c r="O788" t="s">
        <v>6499</v>
      </c>
      <c r="P788" t="s">
        <v>6500</v>
      </c>
      <c r="Q788" t="s">
        <v>6501</v>
      </c>
    </row>
    <row r="789" spans="1:17">
      <c r="A789" t="s">
        <v>6502</v>
      </c>
      <c r="B789" t="s">
        <v>6503</v>
      </c>
      <c r="C789" t="s">
        <v>6504</v>
      </c>
      <c r="E789" s="3">
        <v>119</v>
      </c>
      <c r="F789" s="3">
        <v>499</v>
      </c>
      <c r="G789" s="1">
        <v>0.76</v>
      </c>
      <c r="H789" s="8">
        <v>4.3</v>
      </c>
      <c r="I789" s="9">
        <v>15032</v>
      </c>
      <c r="J789" t="s">
        <v>6505</v>
      </c>
      <c r="K789" t="s">
        <v>6506</v>
      </c>
      <c r="L789" t="s">
        <v>6507</v>
      </c>
      <c r="M789" t="s">
        <v>6508</v>
      </c>
      <c r="N789" t="s">
        <v>6509</v>
      </c>
      <c r="O789" t="s">
        <v>6510</v>
      </c>
      <c r="P789" t="s">
        <v>6511</v>
      </c>
      <c r="Q789" t="s">
        <v>6512</v>
      </c>
    </row>
    <row r="790" spans="1:17">
      <c r="A790" t="s">
        <v>6513</v>
      </c>
      <c r="B790" t="s">
        <v>6514</v>
      </c>
      <c r="C790" t="s">
        <v>6515</v>
      </c>
      <c r="E790" s="3">
        <v>449</v>
      </c>
      <c r="F790" s="3">
        <v>800</v>
      </c>
      <c r="G790" s="1">
        <v>0.44</v>
      </c>
      <c r="H790" s="8">
        <v>4.4000000000000004</v>
      </c>
      <c r="I790" s="9">
        <v>69585</v>
      </c>
      <c r="J790" t="s">
        <v>6516</v>
      </c>
      <c r="K790" t="s">
        <v>6517</v>
      </c>
      <c r="L790" t="s">
        <v>6518</v>
      </c>
      <c r="M790" t="s">
        <v>6519</v>
      </c>
      <c r="N790" t="s">
        <v>6520</v>
      </c>
      <c r="O790" t="s">
        <v>6521</v>
      </c>
      <c r="P790" t="s">
        <v>6522</v>
      </c>
      <c r="Q790" t="s">
        <v>6523</v>
      </c>
    </row>
    <row r="791" spans="1:17">
      <c r="A791" t="s">
        <v>6524</v>
      </c>
      <c r="B791" t="s">
        <v>6525</v>
      </c>
      <c r="C791" t="s">
        <v>6526</v>
      </c>
      <c r="E791" s="3">
        <v>1699</v>
      </c>
      <c r="F791" s="3">
        <v>3495</v>
      </c>
      <c r="G791" s="1">
        <v>0.51</v>
      </c>
      <c r="H791" s="8">
        <v>4.0999999999999996</v>
      </c>
      <c r="I791" s="9">
        <v>14371</v>
      </c>
      <c r="J791" t="s">
        <v>6527</v>
      </c>
      <c r="K791" t="s">
        <v>6528</v>
      </c>
      <c r="L791" t="s">
        <v>6529</v>
      </c>
      <c r="M791" t="s">
        <v>6530</v>
      </c>
      <c r="N791" t="s">
        <v>6531</v>
      </c>
      <c r="O791" t="s">
        <v>6532</v>
      </c>
      <c r="P791" t="s">
        <v>6533</v>
      </c>
      <c r="Q791" t="s">
        <v>6534</v>
      </c>
    </row>
    <row r="792" spans="1:17">
      <c r="A792" t="s">
        <v>6535</v>
      </c>
      <c r="B792" t="s">
        <v>6536</v>
      </c>
      <c r="C792" t="s">
        <v>6273</v>
      </c>
      <c r="E792" s="3">
        <v>561</v>
      </c>
      <c r="F792" s="3">
        <v>720</v>
      </c>
      <c r="G792" s="1">
        <v>0.22</v>
      </c>
      <c r="H792" s="8">
        <v>4.4000000000000004</v>
      </c>
      <c r="I792" s="9">
        <v>3182</v>
      </c>
      <c r="J792" t="s">
        <v>6537</v>
      </c>
      <c r="K792" t="s">
        <v>6538</v>
      </c>
      <c r="L792" t="s">
        <v>6539</v>
      </c>
      <c r="M792" t="s">
        <v>6540</v>
      </c>
      <c r="N792" t="s">
        <v>6541</v>
      </c>
      <c r="O792" t="s">
        <v>6542</v>
      </c>
      <c r="P792" t="s">
        <v>6543</v>
      </c>
      <c r="Q792" t="s">
        <v>6544</v>
      </c>
    </row>
    <row r="793" spans="1:17">
      <c r="A793" t="s">
        <v>6545</v>
      </c>
      <c r="B793" t="s">
        <v>6546</v>
      </c>
      <c r="C793" t="s">
        <v>4845</v>
      </c>
      <c r="E793" s="3">
        <v>289</v>
      </c>
      <c r="F793" s="3">
        <v>590</v>
      </c>
      <c r="G793" s="1">
        <v>0.51</v>
      </c>
      <c r="H793" s="8">
        <v>4.4000000000000004</v>
      </c>
      <c r="I793" s="9">
        <v>25886</v>
      </c>
      <c r="J793" t="s">
        <v>6547</v>
      </c>
      <c r="K793" t="s">
        <v>6548</v>
      </c>
      <c r="L793" t="s">
        <v>6549</v>
      </c>
      <c r="M793" t="s">
        <v>6550</v>
      </c>
      <c r="N793" t="s">
        <v>6551</v>
      </c>
      <c r="O793" t="s">
        <v>6552</v>
      </c>
      <c r="P793" t="s">
        <v>6553</v>
      </c>
      <c r="Q793" t="s">
        <v>6554</v>
      </c>
    </row>
    <row r="794" spans="1:17">
      <c r="A794" t="s">
        <v>6555</v>
      </c>
      <c r="B794" t="s">
        <v>6556</v>
      </c>
      <c r="C794" t="s">
        <v>4901</v>
      </c>
      <c r="E794" s="3">
        <v>599</v>
      </c>
      <c r="F794" s="3">
        <v>1999</v>
      </c>
      <c r="G794" s="1">
        <v>0.7</v>
      </c>
      <c r="H794" s="8">
        <v>4.4000000000000004</v>
      </c>
      <c r="I794" s="9">
        <v>4736</v>
      </c>
      <c r="J794" t="s">
        <v>6557</v>
      </c>
      <c r="K794" t="s">
        <v>6558</v>
      </c>
      <c r="L794" t="s">
        <v>6559</v>
      </c>
      <c r="M794" t="s">
        <v>6560</v>
      </c>
      <c r="N794" t="s">
        <v>6561</v>
      </c>
      <c r="O794" t="s">
        <v>6562</v>
      </c>
      <c r="P794" t="s">
        <v>6563</v>
      </c>
      <c r="Q794" t="s">
        <v>6564</v>
      </c>
    </row>
    <row r="795" spans="1:17">
      <c r="A795" t="s">
        <v>6565</v>
      </c>
      <c r="B795" t="s">
        <v>6566</v>
      </c>
      <c r="C795" t="s">
        <v>5122</v>
      </c>
      <c r="E795" s="3">
        <v>5599</v>
      </c>
      <c r="F795" s="3">
        <v>7350</v>
      </c>
      <c r="G795" s="1">
        <v>0.24</v>
      </c>
      <c r="H795" s="8">
        <v>4.4000000000000004</v>
      </c>
      <c r="I795" s="9">
        <v>73005</v>
      </c>
      <c r="J795" t="s">
        <v>6567</v>
      </c>
      <c r="K795" t="s">
        <v>6568</v>
      </c>
      <c r="L795" t="s">
        <v>6569</v>
      </c>
      <c r="M795" t="s">
        <v>6570</v>
      </c>
      <c r="N795" t="s">
        <v>6571</v>
      </c>
      <c r="O795" t="s">
        <v>6572</v>
      </c>
      <c r="P795" t="s">
        <v>6573</v>
      </c>
      <c r="Q795" t="s">
        <v>6574</v>
      </c>
    </row>
    <row r="796" spans="1:17">
      <c r="A796" t="s">
        <v>6575</v>
      </c>
      <c r="B796" t="s">
        <v>6576</v>
      </c>
      <c r="C796" t="s">
        <v>6577</v>
      </c>
      <c r="E796" s="3">
        <v>1990</v>
      </c>
      <c r="F796" s="3">
        <v>2595</v>
      </c>
      <c r="G796" s="1">
        <v>0.23</v>
      </c>
      <c r="H796" s="8">
        <v>4.3</v>
      </c>
      <c r="I796" s="9">
        <v>20398</v>
      </c>
      <c r="J796" t="s">
        <v>6578</v>
      </c>
      <c r="K796" t="s">
        <v>6579</v>
      </c>
      <c r="L796" t="s">
        <v>6580</v>
      </c>
      <c r="M796" t="s">
        <v>6581</v>
      </c>
      <c r="N796" t="s">
        <v>6582</v>
      </c>
      <c r="O796" t="s">
        <v>13054</v>
      </c>
      <c r="P796" t="s">
        <v>6583</v>
      </c>
      <c r="Q796" t="s">
        <v>6584</v>
      </c>
    </row>
    <row r="797" spans="1:17">
      <c r="A797" t="s">
        <v>6585</v>
      </c>
      <c r="B797" t="s">
        <v>6586</v>
      </c>
      <c r="C797" t="s">
        <v>6103</v>
      </c>
      <c r="E797" s="3">
        <v>499</v>
      </c>
      <c r="F797" s="3">
        <v>799</v>
      </c>
      <c r="G797" s="1">
        <v>0.38</v>
      </c>
      <c r="H797" s="8">
        <v>4.3</v>
      </c>
      <c r="I797" s="9">
        <v>2125</v>
      </c>
      <c r="J797" t="s">
        <v>6587</v>
      </c>
      <c r="K797" t="s">
        <v>6588</v>
      </c>
      <c r="L797" t="s">
        <v>6589</v>
      </c>
      <c r="M797" t="s">
        <v>6590</v>
      </c>
      <c r="N797" t="s">
        <v>6591</v>
      </c>
      <c r="O797" t="s">
        <v>6592</v>
      </c>
      <c r="P797" t="s">
        <v>6593</v>
      </c>
      <c r="Q797" t="s">
        <v>6594</v>
      </c>
    </row>
    <row r="798" spans="1:17">
      <c r="A798" t="s">
        <v>6595</v>
      </c>
      <c r="B798" t="s">
        <v>6596</v>
      </c>
      <c r="C798" t="s">
        <v>6200</v>
      </c>
      <c r="E798" s="3">
        <v>449</v>
      </c>
      <c r="F798" s="3">
        <v>999</v>
      </c>
      <c r="G798" s="1">
        <v>0.55000000000000004</v>
      </c>
      <c r="H798" s="8">
        <v>4.3</v>
      </c>
      <c r="I798" s="9">
        <v>11330</v>
      </c>
      <c r="J798" t="s">
        <v>6597</v>
      </c>
      <c r="K798" t="s">
        <v>6598</v>
      </c>
      <c r="L798" t="s">
        <v>6599</v>
      </c>
      <c r="M798" t="s">
        <v>6600</v>
      </c>
      <c r="N798" t="s">
        <v>6601</v>
      </c>
      <c r="O798" t="s">
        <v>6602</v>
      </c>
      <c r="P798" t="s">
        <v>6207</v>
      </c>
      <c r="Q798" t="s">
        <v>6603</v>
      </c>
    </row>
    <row r="799" spans="1:17">
      <c r="A799" t="s">
        <v>6604</v>
      </c>
      <c r="B799" t="s">
        <v>6605</v>
      </c>
      <c r="C799" t="s">
        <v>6606</v>
      </c>
      <c r="E799" s="3">
        <v>999</v>
      </c>
      <c r="F799" s="3">
        <v>1999</v>
      </c>
      <c r="G799" s="1">
        <v>0.5</v>
      </c>
      <c r="H799" s="8">
        <v>4.2</v>
      </c>
      <c r="I799" s="9">
        <v>27441</v>
      </c>
      <c r="J799" t="s">
        <v>6607</v>
      </c>
      <c r="K799" t="s">
        <v>6608</v>
      </c>
      <c r="L799" t="s">
        <v>6609</v>
      </c>
      <c r="M799" t="s">
        <v>6610</v>
      </c>
      <c r="N799" t="s">
        <v>6611</v>
      </c>
      <c r="O799" t="s">
        <v>6612</v>
      </c>
      <c r="P799" t="s">
        <v>6613</v>
      </c>
      <c r="Q799" t="s">
        <v>6614</v>
      </c>
    </row>
    <row r="800" spans="1:17">
      <c r="A800" t="s">
        <v>6615</v>
      </c>
      <c r="B800" t="s">
        <v>6616</v>
      </c>
      <c r="C800" t="s">
        <v>4450</v>
      </c>
      <c r="E800" s="3">
        <v>69</v>
      </c>
      <c r="F800" s="3">
        <v>299</v>
      </c>
      <c r="G800" s="1">
        <v>0.77</v>
      </c>
      <c r="H800" s="8">
        <v>4.3</v>
      </c>
      <c r="I800" s="9">
        <v>255</v>
      </c>
      <c r="J800" t="s">
        <v>6617</v>
      </c>
      <c r="K800" t="s">
        <v>6618</v>
      </c>
      <c r="L800" t="s">
        <v>6619</v>
      </c>
      <c r="M800" t="s">
        <v>6620</v>
      </c>
      <c r="N800" t="s">
        <v>6621</v>
      </c>
      <c r="O800" t="s">
        <v>6622</v>
      </c>
      <c r="P800" t="s">
        <v>6623</v>
      </c>
      <c r="Q800" t="s">
        <v>6624</v>
      </c>
    </row>
    <row r="801" spans="1:17">
      <c r="A801" t="s">
        <v>6625</v>
      </c>
      <c r="B801" t="s">
        <v>6626</v>
      </c>
      <c r="C801" t="s">
        <v>4845</v>
      </c>
      <c r="E801" s="3">
        <v>899</v>
      </c>
      <c r="F801" s="3">
        <v>1499</v>
      </c>
      <c r="G801" s="1">
        <v>0.4</v>
      </c>
      <c r="H801" s="8">
        <v>4.2</v>
      </c>
      <c r="I801" s="9">
        <v>23174</v>
      </c>
      <c r="J801" t="s">
        <v>6627</v>
      </c>
      <c r="K801" t="s">
        <v>6628</v>
      </c>
      <c r="L801" t="s">
        <v>6629</v>
      </c>
      <c r="M801" t="s">
        <v>6630</v>
      </c>
      <c r="N801" t="s">
        <v>6631</v>
      </c>
      <c r="O801" t="s">
        <v>6632</v>
      </c>
      <c r="P801" t="s">
        <v>6633</v>
      </c>
      <c r="Q801" t="s">
        <v>6634</v>
      </c>
    </row>
    <row r="802" spans="1:17">
      <c r="A802" t="s">
        <v>6635</v>
      </c>
      <c r="B802" t="s">
        <v>6636</v>
      </c>
      <c r="C802" t="s">
        <v>5034</v>
      </c>
      <c r="E802" s="3">
        <v>478</v>
      </c>
      <c r="F802" s="3">
        <v>699</v>
      </c>
      <c r="G802" s="1">
        <v>0.32</v>
      </c>
      <c r="H802" s="8">
        <v>3.8</v>
      </c>
      <c r="I802" s="9">
        <v>20218</v>
      </c>
      <c r="J802" t="s">
        <v>6637</v>
      </c>
      <c r="K802" t="s">
        <v>6638</v>
      </c>
      <c r="L802" t="s">
        <v>6639</v>
      </c>
      <c r="M802" t="s">
        <v>6640</v>
      </c>
      <c r="N802" t="s">
        <v>6641</v>
      </c>
      <c r="O802" t="s">
        <v>6642</v>
      </c>
      <c r="P802" t="s">
        <v>6643</v>
      </c>
      <c r="Q802" t="s">
        <v>6644</v>
      </c>
    </row>
    <row r="803" spans="1:17">
      <c r="A803" t="s">
        <v>6645</v>
      </c>
      <c r="B803" t="s">
        <v>6646</v>
      </c>
      <c r="C803" t="s">
        <v>6647</v>
      </c>
      <c r="E803" s="3">
        <v>1399</v>
      </c>
      <c r="F803" s="3">
        <v>2490</v>
      </c>
      <c r="G803" s="1">
        <v>0.44</v>
      </c>
      <c r="H803" s="8">
        <v>4.3</v>
      </c>
      <c r="I803" s="9">
        <v>11074</v>
      </c>
      <c r="J803" t="s">
        <v>6648</v>
      </c>
      <c r="K803" t="s">
        <v>6649</v>
      </c>
      <c r="L803" t="s">
        <v>6650</v>
      </c>
      <c r="M803" t="s">
        <v>6651</v>
      </c>
      <c r="N803" t="s">
        <v>6652</v>
      </c>
      <c r="O803" t="s">
        <v>6653</v>
      </c>
      <c r="P803" t="s">
        <v>6654</v>
      </c>
      <c r="Q803" t="s">
        <v>6655</v>
      </c>
    </row>
    <row r="804" spans="1:17">
      <c r="A804" t="s">
        <v>302</v>
      </c>
      <c r="B804" t="s">
        <v>303</v>
      </c>
      <c r="C804" t="s">
        <v>18</v>
      </c>
      <c r="E804" s="3">
        <v>199</v>
      </c>
      <c r="F804" s="3">
        <v>750</v>
      </c>
      <c r="G804" s="1">
        <v>0.73</v>
      </c>
      <c r="H804" s="8">
        <v>4.5</v>
      </c>
      <c r="I804" s="9">
        <v>74976</v>
      </c>
      <c r="J804" t="s">
        <v>304</v>
      </c>
      <c r="K804" t="s">
        <v>305</v>
      </c>
      <c r="L804" t="s">
        <v>306</v>
      </c>
      <c r="M804" t="s">
        <v>307</v>
      </c>
      <c r="N804" t="s">
        <v>308</v>
      </c>
      <c r="O804" t="s">
        <v>309</v>
      </c>
      <c r="P804" t="s">
        <v>6656</v>
      </c>
      <c r="Q804" t="s">
        <v>6657</v>
      </c>
    </row>
    <row r="805" spans="1:17">
      <c r="A805" t="s">
        <v>6658</v>
      </c>
      <c r="B805" t="s">
        <v>6659</v>
      </c>
      <c r="C805" t="s">
        <v>6660</v>
      </c>
      <c r="E805" s="3">
        <v>149</v>
      </c>
      <c r="F805" s="3">
        <v>499</v>
      </c>
      <c r="G805" s="1">
        <v>0.7</v>
      </c>
      <c r="H805" s="8">
        <v>4.0999999999999996</v>
      </c>
      <c r="I805" s="9">
        <v>25607</v>
      </c>
      <c r="J805" t="s">
        <v>6661</v>
      </c>
      <c r="K805" t="s">
        <v>6662</v>
      </c>
      <c r="L805" t="s">
        <v>6663</v>
      </c>
      <c r="M805" t="s">
        <v>6664</v>
      </c>
      <c r="N805" t="s">
        <v>6665</v>
      </c>
      <c r="O805" t="s">
        <v>6666</v>
      </c>
      <c r="P805" t="s">
        <v>6667</v>
      </c>
      <c r="Q805" t="s">
        <v>6668</v>
      </c>
    </row>
    <row r="806" spans="1:17">
      <c r="A806" t="s">
        <v>6669</v>
      </c>
      <c r="B806" t="s">
        <v>6670</v>
      </c>
      <c r="C806" t="s">
        <v>5515</v>
      </c>
      <c r="E806" s="3">
        <v>1799</v>
      </c>
      <c r="F806" s="3">
        <v>4990</v>
      </c>
      <c r="G806" s="1">
        <v>0.64</v>
      </c>
      <c r="H806" s="8">
        <v>4.2</v>
      </c>
      <c r="I806" s="9">
        <v>41226</v>
      </c>
      <c r="J806" t="s">
        <v>6671</v>
      </c>
      <c r="K806" t="s">
        <v>6672</v>
      </c>
      <c r="L806" t="s">
        <v>6673</v>
      </c>
      <c r="M806" t="s">
        <v>6674</v>
      </c>
      <c r="N806" t="s">
        <v>6675</v>
      </c>
      <c r="O806" t="s">
        <v>6676</v>
      </c>
      <c r="P806" t="s">
        <v>6677</v>
      </c>
      <c r="Q806" t="s">
        <v>6678</v>
      </c>
    </row>
    <row r="807" spans="1:17">
      <c r="A807" t="s">
        <v>6679</v>
      </c>
      <c r="B807" t="s">
        <v>6680</v>
      </c>
      <c r="C807" t="s">
        <v>6681</v>
      </c>
      <c r="E807" s="3">
        <v>425</v>
      </c>
      <c r="F807" s="3">
        <v>999</v>
      </c>
      <c r="G807" s="1">
        <v>0.56999999999999995</v>
      </c>
      <c r="H807" s="8">
        <v>4</v>
      </c>
      <c r="I807" s="9">
        <v>2581</v>
      </c>
      <c r="J807" t="s">
        <v>6682</v>
      </c>
      <c r="K807" t="s">
        <v>6683</v>
      </c>
      <c r="L807" t="s">
        <v>6684</v>
      </c>
      <c r="M807" t="s">
        <v>6685</v>
      </c>
      <c r="N807" t="s">
        <v>6686</v>
      </c>
      <c r="O807" t="s">
        <v>6687</v>
      </c>
      <c r="P807" t="s">
        <v>6688</v>
      </c>
      <c r="Q807" t="s">
        <v>6689</v>
      </c>
    </row>
    <row r="808" spans="1:17">
      <c r="A808" t="s">
        <v>6690</v>
      </c>
      <c r="B808" t="s">
        <v>6691</v>
      </c>
      <c r="C808" t="s">
        <v>6189</v>
      </c>
      <c r="E808" s="3">
        <v>999</v>
      </c>
      <c r="F808" s="3">
        <v>2490</v>
      </c>
      <c r="G808" s="1">
        <v>0.6</v>
      </c>
      <c r="H808" s="8">
        <v>4.0999999999999996</v>
      </c>
      <c r="I808" s="9">
        <v>18331</v>
      </c>
      <c r="J808" t="s">
        <v>6692</v>
      </c>
      <c r="K808" t="s">
        <v>6693</v>
      </c>
      <c r="L808" t="s">
        <v>6694</v>
      </c>
      <c r="M808" t="s">
        <v>6695</v>
      </c>
      <c r="N808" t="s">
        <v>6696</v>
      </c>
      <c r="O808" t="s">
        <v>6697</v>
      </c>
      <c r="P808" t="s">
        <v>6698</v>
      </c>
      <c r="Q808" t="s">
        <v>6699</v>
      </c>
    </row>
    <row r="809" spans="1:17">
      <c r="A809" t="s">
        <v>6700</v>
      </c>
      <c r="B809" t="s">
        <v>6701</v>
      </c>
      <c r="C809" t="s">
        <v>4856</v>
      </c>
      <c r="E809" s="3">
        <v>378</v>
      </c>
      <c r="F809" s="3">
        <v>999</v>
      </c>
      <c r="G809" s="1">
        <v>0.62</v>
      </c>
      <c r="H809" s="8">
        <v>4.0999999999999996</v>
      </c>
      <c r="I809" s="9">
        <v>1779</v>
      </c>
      <c r="J809" t="s">
        <v>6702</v>
      </c>
      <c r="K809" t="s">
        <v>6703</v>
      </c>
      <c r="L809" t="s">
        <v>6704</v>
      </c>
      <c r="M809" t="s">
        <v>6705</v>
      </c>
      <c r="N809" t="s">
        <v>6706</v>
      </c>
      <c r="O809" t="s">
        <v>6707</v>
      </c>
      <c r="P809" t="s">
        <v>6708</v>
      </c>
      <c r="Q809" t="s">
        <v>6709</v>
      </c>
    </row>
    <row r="810" spans="1:17">
      <c r="A810" t="s">
        <v>6710</v>
      </c>
      <c r="B810" t="s">
        <v>6711</v>
      </c>
      <c r="C810" t="s">
        <v>6712</v>
      </c>
      <c r="E810" s="3">
        <v>99</v>
      </c>
      <c r="F810" s="3">
        <v>99</v>
      </c>
      <c r="G810" s="1">
        <v>0</v>
      </c>
      <c r="H810" s="8">
        <v>4.3</v>
      </c>
      <c r="I810" s="9">
        <v>388</v>
      </c>
      <c r="J810" t="s">
        <v>6713</v>
      </c>
      <c r="K810" t="s">
        <v>6714</v>
      </c>
      <c r="L810" t="s">
        <v>6715</v>
      </c>
      <c r="M810" t="s">
        <v>6716</v>
      </c>
      <c r="N810" t="s">
        <v>6717</v>
      </c>
      <c r="O810" t="s">
        <v>6718</v>
      </c>
      <c r="P810" t="s">
        <v>6719</v>
      </c>
      <c r="Q810" t="s">
        <v>6720</v>
      </c>
    </row>
    <row r="811" spans="1:17">
      <c r="A811" t="s">
        <v>6721</v>
      </c>
      <c r="B811" t="s">
        <v>6722</v>
      </c>
      <c r="C811" t="s">
        <v>5443</v>
      </c>
      <c r="E811" s="3">
        <v>1499</v>
      </c>
      <c r="F811" s="3">
        <v>2999</v>
      </c>
      <c r="G811" s="1">
        <v>0.5</v>
      </c>
      <c r="H811" s="8">
        <v>4.5</v>
      </c>
      <c r="I811" s="9">
        <v>8656</v>
      </c>
      <c r="J811" t="s">
        <v>6723</v>
      </c>
      <c r="K811" t="s">
        <v>6724</v>
      </c>
      <c r="L811" t="s">
        <v>6725</v>
      </c>
      <c r="M811" t="s">
        <v>6726</v>
      </c>
      <c r="N811" t="s">
        <v>6727</v>
      </c>
      <c r="O811" t="s">
        <v>6728</v>
      </c>
      <c r="P811" t="s">
        <v>6729</v>
      </c>
      <c r="Q811" t="s">
        <v>6730</v>
      </c>
    </row>
    <row r="812" spans="1:17">
      <c r="A812" t="s">
        <v>6731</v>
      </c>
      <c r="B812" t="s">
        <v>6732</v>
      </c>
      <c r="C812" t="s">
        <v>6733</v>
      </c>
      <c r="E812" s="3">
        <v>1815</v>
      </c>
      <c r="F812" s="3">
        <v>3100</v>
      </c>
      <c r="G812" s="1">
        <v>0.41</v>
      </c>
      <c r="H812" s="8">
        <v>4.5</v>
      </c>
      <c r="I812" s="9">
        <v>92925</v>
      </c>
      <c r="J812" t="s">
        <v>6734</v>
      </c>
      <c r="K812" t="s">
        <v>6735</v>
      </c>
      <c r="L812" t="s">
        <v>6736</v>
      </c>
      <c r="M812" t="s">
        <v>6737</v>
      </c>
      <c r="N812" t="s">
        <v>6738</v>
      </c>
      <c r="O812" t="s">
        <v>6739</v>
      </c>
      <c r="P812" t="s">
        <v>6740</v>
      </c>
      <c r="Q812" t="s">
        <v>6741</v>
      </c>
    </row>
    <row r="813" spans="1:17">
      <c r="A813" t="s">
        <v>6742</v>
      </c>
      <c r="B813" t="s">
        <v>6743</v>
      </c>
      <c r="C813" t="s">
        <v>6273</v>
      </c>
      <c r="E813" s="3">
        <v>67</v>
      </c>
      <c r="F813" s="3">
        <v>75</v>
      </c>
      <c r="G813" s="1">
        <v>0.11</v>
      </c>
      <c r="H813" s="8">
        <v>4.0999999999999996</v>
      </c>
      <c r="I813" s="9">
        <v>1269</v>
      </c>
      <c r="J813" t="s">
        <v>6744</v>
      </c>
      <c r="K813" t="s">
        <v>6745</v>
      </c>
      <c r="L813" t="s">
        <v>6746</v>
      </c>
      <c r="M813" t="s">
        <v>6747</v>
      </c>
      <c r="N813" t="s">
        <v>6748</v>
      </c>
      <c r="O813" t="s">
        <v>6749</v>
      </c>
      <c r="P813" t="s">
        <v>6750</v>
      </c>
      <c r="Q813" t="s">
        <v>6751</v>
      </c>
    </row>
    <row r="814" spans="1:17">
      <c r="A814" t="s">
        <v>6752</v>
      </c>
      <c r="B814" t="s">
        <v>6753</v>
      </c>
      <c r="C814" t="s">
        <v>4876</v>
      </c>
      <c r="E814" s="3">
        <v>1889</v>
      </c>
      <c r="F814" s="3">
        <v>2699</v>
      </c>
      <c r="G814" s="1">
        <v>0.3</v>
      </c>
      <c r="H814" s="8">
        <v>4.3</v>
      </c>
      <c r="I814" s="9">
        <v>17394</v>
      </c>
      <c r="J814" t="s">
        <v>6754</v>
      </c>
      <c r="K814" t="s">
        <v>6755</v>
      </c>
      <c r="L814" t="s">
        <v>6756</v>
      </c>
      <c r="M814" t="s">
        <v>6757</v>
      </c>
      <c r="N814" t="s">
        <v>6758</v>
      </c>
      <c r="O814" t="s">
        <v>6759</v>
      </c>
      <c r="P814" t="s">
        <v>6760</v>
      </c>
      <c r="Q814" t="s">
        <v>6761</v>
      </c>
    </row>
    <row r="815" spans="1:17">
      <c r="A815" t="s">
        <v>6762</v>
      </c>
      <c r="B815" t="s">
        <v>6763</v>
      </c>
      <c r="C815" t="s">
        <v>3066</v>
      </c>
      <c r="E815" s="3">
        <v>499</v>
      </c>
      <c r="F815" s="3">
        <v>1499</v>
      </c>
      <c r="G815" s="1">
        <v>0.67</v>
      </c>
      <c r="H815" s="8">
        <v>3.6</v>
      </c>
      <c r="I815" s="9">
        <v>9169</v>
      </c>
      <c r="J815" t="s">
        <v>6764</v>
      </c>
      <c r="K815" t="s">
        <v>6765</v>
      </c>
      <c r="L815" t="s">
        <v>6766</v>
      </c>
      <c r="M815" t="s">
        <v>6767</v>
      </c>
      <c r="N815" t="s">
        <v>6768</v>
      </c>
      <c r="O815" t="s">
        <v>6769</v>
      </c>
      <c r="P815" t="s">
        <v>6770</v>
      </c>
      <c r="Q815" t="s">
        <v>6771</v>
      </c>
    </row>
    <row r="816" spans="1:17">
      <c r="A816" t="s">
        <v>6772</v>
      </c>
      <c r="B816" t="s">
        <v>6773</v>
      </c>
      <c r="C816" t="s">
        <v>5358</v>
      </c>
      <c r="E816" s="3">
        <v>499</v>
      </c>
      <c r="F816" s="3">
        <v>999</v>
      </c>
      <c r="G816" s="1">
        <v>0.5</v>
      </c>
      <c r="H816" s="8">
        <v>4.4000000000000004</v>
      </c>
      <c r="I816" s="9">
        <v>1030</v>
      </c>
      <c r="J816" t="s">
        <v>6774</v>
      </c>
      <c r="K816" t="s">
        <v>6775</v>
      </c>
      <c r="L816" t="s">
        <v>6776</v>
      </c>
      <c r="M816" t="s">
        <v>6777</v>
      </c>
      <c r="N816" t="s">
        <v>6778</v>
      </c>
      <c r="O816" t="s">
        <v>6779</v>
      </c>
      <c r="P816" t="s">
        <v>6780</v>
      </c>
      <c r="Q816" t="s">
        <v>6781</v>
      </c>
    </row>
    <row r="817" spans="1:17">
      <c r="A817" t="s">
        <v>6782</v>
      </c>
      <c r="B817" t="s">
        <v>6783</v>
      </c>
      <c r="C817" t="s">
        <v>5122</v>
      </c>
      <c r="E817" s="3">
        <v>5799</v>
      </c>
      <c r="F817" s="3">
        <v>7999</v>
      </c>
      <c r="G817" s="1">
        <v>0.28000000000000003</v>
      </c>
      <c r="H817" s="8">
        <v>4.5</v>
      </c>
      <c r="I817" s="9">
        <v>50273</v>
      </c>
      <c r="J817" t="s">
        <v>6784</v>
      </c>
      <c r="K817" t="s">
        <v>6785</v>
      </c>
      <c r="L817" t="s">
        <v>6786</v>
      </c>
      <c r="M817" t="s">
        <v>6787</v>
      </c>
      <c r="N817" t="s">
        <v>6788</v>
      </c>
      <c r="O817" t="s">
        <v>6789</v>
      </c>
      <c r="P817" t="s">
        <v>6790</v>
      </c>
      <c r="Q817" t="s">
        <v>6791</v>
      </c>
    </row>
    <row r="818" spans="1:17">
      <c r="A818" t="s">
        <v>6792</v>
      </c>
      <c r="B818" t="s">
        <v>6793</v>
      </c>
      <c r="C818" t="s">
        <v>6794</v>
      </c>
      <c r="E818" s="3">
        <v>499</v>
      </c>
      <c r="F818" s="3">
        <v>799</v>
      </c>
      <c r="G818" s="1">
        <v>0.38</v>
      </c>
      <c r="H818" s="8">
        <v>3.9</v>
      </c>
      <c r="I818" s="9">
        <v>6742</v>
      </c>
      <c r="J818" t="s">
        <v>6795</v>
      </c>
      <c r="K818" t="s">
        <v>6796</v>
      </c>
      <c r="L818" t="s">
        <v>6797</v>
      </c>
      <c r="M818" t="s">
        <v>6798</v>
      </c>
      <c r="N818" t="s">
        <v>6799</v>
      </c>
      <c r="O818" t="s">
        <v>6800</v>
      </c>
      <c r="P818" t="s">
        <v>6801</v>
      </c>
      <c r="Q818" t="s">
        <v>6802</v>
      </c>
    </row>
    <row r="819" spans="1:17">
      <c r="A819" t="s">
        <v>6803</v>
      </c>
      <c r="B819" t="s">
        <v>6804</v>
      </c>
      <c r="C819" t="s">
        <v>4856</v>
      </c>
      <c r="E819" s="3">
        <v>249</v>
      </c>
      <c r="F819" s="3">
        <v>600</v>
      </c>
      <c r="G819" s="1">
        <v>0.59</v>
      </c>
      <c r="H819" s="8">
        <v>4</v>
      </c>
      <c r="I819" s="9">
        <v>1208</v>
      </c>
      <c r="J819" t="s">
        <v>6805</v>
      </c>
      <c r="K819" t="s">
        <v>6806</v>
      </c>
      <c r="L819" t="s">
        <v>6807</v>
      </c>
      <c r="M819" t="s">
        <v>6808</v>
      </c>
      <c r="N819" t="s">
        <v>6809</v>
      </c>
      <c r="O819" t="s">
        <v>6810</v>
      </c>
      <c r="P819" t="s">
        <v>6811</v>
      </c>
      <c r="Q819" t="s">
        <v>6812</v>
      </c>
    </row>
    <row r="820" spans="1:17">
      <c r="A820" t="s">
        <v>312</v>
      </c>
      <c r="B820" t="s">
        <v>313</v>
      </c>
      <c r="C820" t="s">
        <v>18</v>
      </c>
      <c r="E820" s="3">
        <v>179</v>
      </c>
      <c r="F820" s="3">
        <v>499</v>
      </c>
      <c r="G820" s="1">
        <v>0.64</v>
      </c>
      <c r="H820" s="8">
        <v>4</v>
      </c>
      <c r="I820" s="9">
        <v>1933</v>
      </c>
      <c r="J820" t="s">
        <v>314</v>
      </c>
      <c r="K820" t="s">
        <v>315</v>
      </c>
      <c r="L820" t="s">
        <v>316</v>
      </c>
      <c r="M820" t="s">
        <v>317</v>
      </c>
      <c r="N820" t="s">
        <v>13025</v>
      </c>
      <c r="O820" t="s">
        <v>13026</v>
      </c>
      <c r="P820" t="s">
        <v>318</v>
      </c>
      <c r="Q820" t="s">
        <v>6813</v>
      </c>
    </row>
    <row r="821" spans="1:17">
      <c r="A821" t="s">
        <v>6814</v>
      </c>
      <c r="B821" t="s">
        <v>6815</v>
      </c>
      <c r="C821" t="s">
        <v>5122</v>
      </c>
      <c r="E821" s="3">
        <v>4449</v>
      </c>
      <c r="F821" s="3">
        <v>5734</v>
      </c>
      <c r="G821" s="1">
        <v>0.22</v>
      </c>
      <c r="H821" s="8">
        <v>4.4000000000000004</v>
      </c>
      <c r="I821" s="9">
        <v>25006</v>
      </c>
      <c r="J821" t="s">
        <v>6816</v>
      </c>
      <c r="K821" t="s">
        <v>6817</v>
      </c>
      <c r="L821" t="s">
        <v>6818</v>
      </c>
      <c r="M821" t="s">
        <v>6819</v>
      </c>
      <c r="N821" t="s">
        <v>6820</v>
      </c>
      <c r="O821" t="s">
        <v>13055</v>
      </c>
      <c r="P821" t="s">
        <v>6821</v>
      </c>
      <c r="Q821" t="s">
        <v>6822</v>
      </c>
    </row>
    <row r="822" spans="1:17">
      <c r="A822" t="s">
        <v>6823</v>
      </c>
      <c r="B822" t="s">
        <v>6824</v>
      </c>
      <c r="C822" t="s">
        <v>6007</v>
      </c>
      <c r="E822" s="3">
        <v>299</v>
      </c>
      <c r="F822" s="3">
        <v>550</v>
      </c>
      <c r="G822" s="1">
        <v>0.46</v>
      </c>
      <c r="H822" s="8">
        <v>4.5999999999999996</v>
      </c>
      <c r="I822" s="9">
        <v>33434</v>
      </c>
      <c r="J822" t="s">
        <v>6825</v>
      </c>
      <c r="K822" t="s">
        <v>6826</v>
      </c>
      <c r="L822" t="s">
        <v>6827</v>
      </c>
      <c r="M822" t="s">
        <v>6828</v>
      </c>
      <c r="N822" t="s">
        <v>6829</v>
      </c>
      <c r="O822" t="s">
        <v>6830</v>
      </c>
      <c r="P822" t="s">
        <v>6831</v>
      </c>
      <c r="Q822" t="s">
        <v>6832</v>
      </c>
    </row>
    <row r="823" spans="1:17">
      <c r="A823" t="s">
        <v>6833</v>
      </c>
      <c r="B823" t="s">
        <v>6834</v>
      </c>
      <c r="C823" t="s">
        <v>4845</v>
      </c>
      <c r="E823" s="3">
        <v>629</v>
      </c>
      <c r="F823" s="3">
        <v>1390</v>
      </c>
      <c r="G823" s="1">
        <v>0.55000000000000004</v>
      </c>
      <c r="H823" s="8">
        <v>4.4000000000000004</v>
      </c>
      <c r="I823" s="9">
        <v>6301</v>
      </c>
      <c r="J823" t="s">
        <v>6835</v>
      </c>
      <c r="K823" t="s">
        <v>6836</v>
      </c>
      <c r="L823" t="s">
        <v>6837</v>
      </c>
      <c r="M823" t="s">
        <v>6838</v>
      </c>
      <c r="N823" t="s">
        <v>6839</v>
      </c>
      <c r="O823" t="s">
        <v>6840</v>
      </c>
      <c r="P823" t="s">
        <v>6841</v>
      </c>
      <c r="Q823" t="s">
        <v>6842</v>
      </c>
    </row>
    <row r="824" spans="1:17">
      <c r="A824" t="s">
        <v>6843</v>
      </c>
      <c r="B824" t="s">
        <v>6844</v>
      </c>
      <c r="C824" t="s">
        <v>5006</v>
      </c>
      <c r="E824" s="3">
        <v>2595</v>
      </c>
      <c r="F824" s="3">
        <v>3295</v>
      </c>
      <c r="G824" s="1">
        <v>0.21</v>
      </c>
      <c r="H824" s="8">
        <v>4.4000000000000004</v>
      </c>
      <c r="I824" s="9">
        <v>22618</v>
      </c>
      <c r="J824" t="s">
        <v>6845</v>
      </c>
      <c r="K824" t="s">
        <v>6846</v>
      </c>
      <c r="L824" t="s">
        <v>6847</v>
      </c>
      <c r="M824" t="s">
        <v>6848</v>
      </c>
      <c r="N824" t="s">
        <v>6849</v>
      </c>
      <c r="O824" t="s">
        <v>6850</v>
      </c>
      <c r="P824" t="s">
        <v>6851</v>
      </c>
      <c r="Q824" t="s">
        <v>6852</v>
      </c>
    </row>
    <row r="825" spans="1:17">
      <c r="A825" t="s">
        <v>320</v>
      </c>
      <c r="B825" t="s">
        <v>321</v>
      </c>
      <c r="C825" t="s">
        <v>18</v>
      </c>
      <c r="E825" s="3">
        <v>389</v>
      </c>
      <c r="F825" s="3">
        <v>1099</v>
      </c>
      <c r="G825" s="1">
        <v>0.65</v>
      </c>
      <c r="H825" s="8">
        <v>4.3</v>
      </c>
      <c r="I825" s="9">
        <v>974</v>
      </c>
      <c r="J825" t="s">
        <v>322</v>
      </c>
      <c r="K825" t="s">
        <v>323</v>
      </c>
      <c r="L825" t="s">
        <v>324</v>
      </c>
      <c r="M825" t="s">
        <v>325</v>
      </c>
      <c r="N825" t="s">
        <v>326</v>
      </c>
      <c r="O825" t="s">
        <v>327</v>
      </c>
      <c r="P825" t="s">
        <v>6853</v>
      </c>
      <c r="Q825" t="s">
        <v>6854</v>
      </c>
    </row>
    <row r="826" spans="1:17">
      <c r="A826" t="s">
        <v>6855</v>
      </c>
      <c r="B826" t="s">
        <v>6856</v>
      </c>
      <c r="C826" t="s">
        <v>5443</v>
      </c>
      <c r="E826" s="3">
        <v>1799</v>
      </c>
      <c r="F826" s="3">
        <v>2911</v>
      </c>
      <c r="G826" s="1">
        <v>0.38</v>
      </c>
      <c r="H826" s="8">
        <v>4.3</v>
      </c>
      <c r="I826" s="9">
        <v>20342</v>
      </c>
      <c r="J826" t="s">
        <v>6857</v>
      </c>
      <c r="K826" t="s">
        <v>6858</v>
      </c>
      <c r="L826" t="s">
        <v>6859</v>
      </c>
      <c r="M826" t="s">
        <v>6860</v>
      </c>
      <c r="N826" t="s">
        <v>6861</v>
      </c>
      <c r="O826" t="s">
        <v>6862</v>
      </c>
      <c r="P826" t="s">
        <v>6863</v>
      </c>
      <c r="Q826" t="s">
        <v>6864</v>
      </c>
    </row>
    <row r="827" spans="1:17">
      <c r="A827" t="s">
        <v>6865</v>
      </c>
      <c r="B827" t="s">
        <v>6866</v>
      </c>
      <c r="C827" t="s">
        <v>5755</v>
      </c>
      <c r="E827" s="3">
        <v>90</v>
      </c>
      <c r="F827" s="3">
        <v>175</v>
      </c>
      <c r="G827" s="1">
        <v>0.49</v>
      </c>
      <c r="H827" s="8">
        <v>4.4000000000000004</v>
      </c>
      <c r="I827" s="9">
        <v>7429</v>
      </c>
      <c r="J827" t="s">
        <v>6867</v>
      </c>
      <c r="K827" t="s">
        <v>6868</v>
      </c>
      <c r="L827" t="s">
        <v>6869</v>
      </c>
      <c r="M827" t="s">
        <v>6870</v>
      </c>
      <c r="N827" t="s">
        <v>6871</v>
      </c>
      <c r="O827" t="s">
        <v>6872</v>
      </c>
      <c r="P827" t="s">
        <v>6873</v>
      </c>
      <c r="Q827" t="s">
        <v>6874</v>
      </c>
    </row>
    <row r="828" spans="1:17">
      <c r="A828" t="s">
        <v>6875</v>
      </c>
      <c r="B828" t="s">
        <v>6876</v>
      </c>
      <c r="C828" t="s">
        <v>4876</v>
      </c>
      <c r="E828" s="3">
        <v>599</v>
      </c>
      <c r="F828" s="3">
        <v>599</v>
      </c>
      <c r="G828" s="1">
        <v>0</v>
      </c>
      <c r="H828" s="8">
        <v>4</v>
      </c>
      <c r="I828" s="9">
        <v>26423</v>
      </c>
      <c r="J828" t="s">
        <v>6877</v>
      </c>
      <c r="K828" t="s">
        <v>6878</v>
      </c>
      <c r="L828" t="s">
        <v>6879</v>
      </c>
      <c r="M828" t="s">
        <v>6880</v>
      </c>
      <c r="N828" t="s">
        <v>6881</v>
      </c>
      <c r="O828" t="s">
        <v>6882</v>
      </c>
      <c r="P828" t="s">
        <v>6883</v>
      </c>
      <c r="Q828" t="s">
        <v>6884</v>
      </c>
    </row>
    <row r="829" spans="1:17">
      <c r="A829" t="s">
        <v>6885</v>
      </c>
      <c r="B829" t="s">
        <v>6886</v>
      </c>
      <c r="C829" t="s">
        <v>2948</v>
      </c>
      <c r="E829" s="3">
        <v>1999</v>
      </c>
      <c r="F829" s="3">
        <v>7999</v>
      </c>
      <c r="G829" s="1">
        <v>0.75</v>
      </c>
      <c r="H829" s="8">
        <v>4.2</v>
      </c>
      <c r="I829" s="9">
        <v>31305</v>
      </c>
      <c r="J829" t="s">
        <v>6887</v>
      </c>
      <c r="K829" t="s">
        <v>6888</v>
      </c>
      <c r="L829" t="s">
        <v>6889</v>
      </c>
      <c r="M829" t="s">
        <v>6890</v>
      </c>
      <c r="N829" t="s">
        <v>6891</v>
      </c>
      <c r="O829" t="s">
        <v>6892</v>
      </c>
      <c r="P829" t="s">
        <v>6893</v>
      </c>
      <c r="Q829" t="s">
        <v>6894</v>
      </c>
    </row>
    <row r="830" spans="1:17">
      <c r="A830" t="s">
        <v>6895</v>
      </c>
      <c r="B830" t="s">
        <v>6896</v>
      </c>
      <c r="C830" t="s">
        <v>6897</v>
      </c>
      <c r="E830" s="3">
        <v>2099</v>
      </c>
      <c r="F830" s="3">
        <v>3250</v>
      </c>
      <c r="G830" s="1">
        <v>0.35</v>
      </c>
      <c r="H830" s="8">
        <v>3.8</v>
      </c>
      <c r="I830" s="9">
        <v>11213</v>
      </c>
      <c r="J830" t="s">
        <v>6898</v>
      </c>
      <c r="K830" t="s">
        <v>6899</v>
      </c>
      <c r="L830" t="s">
        <v>6900</v>
      </c>
      <c r="M830" t="s">
        <v>6901</v>
      </c>
      <c r="N830" t="s">
        <v>6902</v>
      </c>
      <c r="O830" t="s">
        <v>6903</v>
      </c>
      <c r="P830" t="s">
        <v>6904</v>
      </c>
      <c r="Q830" t="s">
        <v>6905</v>
      </c>
    </row>
    <row r="831" spans="1:17">
      <c r="A831" t="s">
        <v>6906</v>
      </c>
      <c r="B831" t="s">
        <v>6907</v>
      </c>
      <c r="C831" t="s">
        <v>6908</v>
      </c>
      <c r="E831" s="3">
        <v>179</v>
      </c>
      <c r="F831" s="3">
        <v>499</v>
      </c>
      <c r="G831" s="1">
        <v>0.64</v>
      </c>
      <c r="H831" s="8">
        <v>4.0999999999999996</v>
      </c>
      <c r="I831" s="9">
        <v>10174</v>
      </c>
      <c r="J831" t="s">
        <v>6909</v>
      </c>
      <c r="K831" t="s">
        <v>6910</v>
      </c>
      <c r="L831" t="s">
        <v>6911</v>
      </c>
      <c r="M831" t="s">
        <v>6912</v>
      </c>
      <c r="N831" t="s">
        <v>6913</v>
      </c>
      <c r="O831" t="s">
        <v>6914</v>
      </c>
      <c r="P831" t="s">
        <v>6915</v>
      </c>
      <c r="Q831" t="s">
        <v>6916</v>
      </c>
    </row>
    <row r="832" spans="1:17">
      <c r="A832" t="s">
        <v>6917</v>
      </c>
      <c r="B832" t="s">
        <v>6918</v>
      </c>
      <c r="C832" t="s">
        <v>5102</v>
      </c>
      <c r="E832" s="3">
        <v>1345</v>
      </c>
      <c r="F832" s="3">
        <v>2295</v>
      </c>
      <c r="G832" s="1">
        <v>0.41</v>
      </c>
      <c r="H832" s="8">
        <v>4.2</v>
      </c>
      <c r="I832" s="9">
        <v>17413</v>
      </c>
      <c r="J832" t="s">
        <v>6919</v>
      </c>
      <c r="K832" t="s">
        <v>6920</v>
      </c>
      <c r="L832" t="s">
        <v>6921</v>
      </c>
      <c r="M832" t="s">
        <v>6922</v>
      </c>
      <c r="N832" t="s">
        <v>6923</v>
      </c>
      <c r="O832" t="s">
        <v>6924</v>
      </c>
      <c r="P832" t="s">
        <v>6925</v>
      </c>
      <c r="Q832" t="s">
        <v>6926</v>
      </c>
    </row>
    <row r="833" spans="1:17">
      <c r="A833" t="s">
        <v>6927</v>
      </c>
      <c r="B833" t="s">
        <v>6928</v>
      </c>
      <c r="C833" t="s">
        <v>5244</v>
      </c>
      <c r="E833" s="3">
        <v>349</v>
      </c>
      <c r="F833" s="3">
        <v>995</v>
      </c>
      <c r="G833" s="1">
        <v>0.65</v>
      </c>
      <c r="H833" s="8">
        <v>4.2</v>
      </c>
      <c r="I833" s="9">
        <v>6676</v>
      </c>
      <c r="J833" t="s">
        <v>6929</v>
      </c>
      <c r="K833" t="s">
        <v>6930</v>
      </c>
      <c r="L833" t="s">
        <v>6931</v>
      </c>
      <c r="M833" t="s">
        <v>6932</v>
      </c>
      <c r="N833" t="s">
        <v>6933</v>
      </c>
      <c r="O833" t="s">
        <v>6934</v>
      </c>
      <c r="P833" t="s">
        <v>6935</v>
      </c>
      <c r="Q833" t="s">
        <v>6936</v>
      </c>
    </row>
    <row r="834" spans="1:17">
      <c r="A834" t="s">
        <v>6937</v>
      </c>
      <c r="B834" t="s">
        <v>6938</v>
      </c>
      <c r="C834" t="s">
        <v>6340</v>
      </c>
      <c r="E834" s="3">
        <v>287</v>
      </c>
      <c r="F834" s="3">
        <v>499</v>
      </c>
      <c r="G834" s="1">
        <v>0.42</v>
      </c>
      <c r="H834" s="8">
        <v>4.4000000000000004</v>
      </c>
      <c r="I834" s="9">
        <v>8076</v>
      </c>
      <c r="J834" t="s">
        <v>6939</v>
      </c>
      <c r="K834" t="s">
        <v>6940</v>
      </c>
      <c r="L834" t="s">
        <v>6941</v>
      </c>
      <c r="M834" t="s">
        <v>6942</v>
      </c>
      <c r="N834" t="s">
        <v>6943</v>
      </c>
      <c r="O834" t="s">
        <v>6944</v>
      </c>
      <c r="P834" t="s">
        <v>6945</v>
      </c>
      <c r="Q834" t="s">
        <v>6946</v>
      </c>
    </row>
    <row r="835" spans="1:17">
      <c r="A835" t="s">
        <v>330</v>
      </c>
      <c r="B835" t="s">
        <v>331</v>
      </c>
      <c r="C835" t="s">
        <v>18</v>
      </c>
      <c r="E835" s="3">
        <v>599</v>
      </c>
      <c r="F835" s="3">
        <v>599</v>
      </c>
      <c r="G835" s="1">
        <v>0</v>
      </c>
      <c r="H835" s="8">
        <v>4.3</v>
      </c>
      <c r="I835" s="9">
        <v>355</v>
      </c>
      <c r="J835" t="s">
        <v>332</v>
      </c>
      <c r="K835" t="s">
        <v>333</v>
      </c>
      <c r="L835" t="s">
        <v>334</v>
      </c>
      <c r="M835" t="s">
        <v>335</v>
      </c>
      <c r="N835" t="s">
        <v>336</v>
      </c>
      <c r="O835" t="s">
        <v>6947</v>
      </c>
      <c r="P835" t="s">
        <v>6948</v>
      </c>
      <c r="Q835" t="s">
        <v>6949</v>
      </c>
    </row>
    <row r="836" spans="1:17">
      <c r="A836" t="s">
        <v>6950</v>
      </c>
      <c r="B836" t="s">
        <v>6951</v>
      </c>
      <c r="C836" t="s">
        <v>4834</v>
      </c>
      <c r="E836" s="3">
        <v>349</v>
      </c>
      <c r="F836" s="3">
        <v>450</v>
      </c>
      <c r="G836" s="1">
        <v>0.22</v>
      </c>
      <c r="H836" s="8">
        <v>4.0999999999999996</v>
      </c>
      <c r="I836" s="9">
        <v>18656</v>
      </c>
      <c r="J836" t="s">
        <v>6952</v>
      </c>
      <c r="K836" t="s">
        <v>6953</v>
      </c>
      <c r="L836" t="s">
        <v>6954</v>
      </c>
      <c r="M836" t="s">
        <v>6955</v>
      </c>
      <c r="N836" t="s">
        <v>6956</v>
      </c>
      <c r="O836" t="s">
        <v>6957</v>
      </c>
      <c r="P836" t="s">
        <v>6958</v>
      </c>
      <c r="Q836" t="s">
        <v>6959</v>
      </c>
    </row>
    <row r="837" spans="1:17">
      <c r="A837" t="s">
        <v>6960</v>
      </c>
      <c r="B837" t="s">
        <v>6961</v>
      </c>
      <c r="C837" t="s">
        <v>5047</v>
      </c>
      <c r="E837" s="3">
        <v>879</v>
      </c>
      <c r="F837" s="3">
        <v>1109</v>
      </c>
      <c r="G837" s="1">
        <v>0.21</v>
      </c>
      <c r="H837" s="8">
        <v>4.4000000000000004</v>
      </c>
      <c r="I837" s="9">
        <v>31599</v>
      </c>
      <c r="J837" t="s">
        <v>6962</v>
      </c>
      <c r="K837" t="s">
        <v>6963</v>
      </c>
      <c r="L837" t="s">
        <v>6964</v>
      </c>
      <c r="M837" t="s">
        <v>6965</v>
      </c>
      <c r="N837" t="s">
        <v>6966</v>
      </c>
      <c r="O837" t="s">
        <v>6967</v>
      </c>
      <c r="P837" t="s">
        <v>6968</v>
      </c>
      <c r="Q837" t="s">
        <v>6969</v>
      </c>
    </row>
    <row r="838" spans="1:17">
      <c r="A838" t="s">
        <v>340</v>
      </c>
      <c r="B838" t="s">
        <v>341</v>
      </c>
      <c r="C838" t="s">
        <v>18</v>
      </c>
      <c r="E838" s="3">
        <v>199</v>
      </c>
      <c r="F838" s="3">
        <v>999</v>
      </c>
      <c r="G838" s="1">
        <v>0.8</v>
      </c>
      <c r="H838" s="8">
        <v>3.9</v>
      </c>
      <c r="I838" s="9">
        <v>1075</v>
      </c>
      <c r="J838" t="s">
        <v>342</v>
      </c>
      <c r="K838" t="s">
        <v>343</v>
      </c>
      <c r="L838" t="s">
        <v>344</v>
      </c>
      <c r="M838" t="s">
        <v>345</v>
      </c>
      <c r="N838" t="s">
        <v>346</v>
      </c>
      <c r="O838" t="s">
        <v>347</v>
      </c>
      <c r="P838" t="s">
        <v>348</v>
      </c>
      <c r="Q838" t="s">
        <v>6970</v>
      </c>
    </row>
    <row r="839" spans="1:17">
      <c r="A839" t="s">
        <v>6971</v>
      </c>
      <c r="B839" t="s">
        <v>6972</v>
      </c>
      <c r="C839" t="s">
        <v>5647</v>
      </c>
      <c r="E839" s="3">
        <v>250</v>
      </c>
      <c r="F839" s="3">
        <v>250</v>
      </c>
      <c r="G839" s="1">
        <v>0</v>
      </c>
      <c r="H839" s="8">
        <v>3.9</v>
      </c>
      <c r="I839" s="9">
        <v>13971</v>
      </c>
      <c r="J839" t="s">
        <v>6973</v>
      </c>
      <c r="K839" t="s">
        <v>6974</v>
      </c>
      <c r="L839" t="s">
        <v>6975</v>
      </c>
      <c r="M839" t="s">
        <v>6976</v>
      </c>
      <c r="N839" t="s">
        <v>6977</v>
      </c>
      <c r="O839" t="s">
        <v>13056</v>
      </c>
      <c r="P839" t="s">
        <v>6978</v>
      </c>
      <c r="Q839" t="s">
        <v>6979</v>
      </c>
    </row>
    <row r="840" spans="1:17">
      <c r="A840" t="s">
        <v>6980</v>
      </c>
      <c r="B840" t="s">
        <v>6981</v>
      </c>
      <c r="C840" t="s">
        <v>3066</v>
      </c>
      <c r="E840" s="3">
        <v>199</v>
      </c>
      <c r="F840" s="3">
        <v>499</v>
      </c>
      <c r="G840" s="1">
        <v>0.6</v>
      </c>
      <c r="H840" s="8">
        <v>3.6</v>
      </c>
      <c r="I840" s="9">
        <v>2492</v>
      </c>
      <c r="J840" t="s">
        <v>6982</v>
      </c>
      <c r="K840" t="s">
        <v>6983</v>
      </c>
      <c r="L840" t="s">
        <v>6984</v>
      </c>
      <c r="M840" t="s">
        <v>6985</v>
      </c>
      <c r="N840" t="s">
        <v>6986</v>
      </c>
      <c r="O840" t="s">
        <v>6987</v>
      </c>
      <c r="P840" t="s">
        <v>6988</v>
      </c>
      <c r="Q840" t="s">
        <v>6989</v>
      </c>
    </row>
    <row r="841" spans="1:17">
      <c r="A841" t="s">
        <v>356</v>
      </c>
      <c r="B841" t="s">
        <v>357</v>
      </c>
      <c r="C841" t="s">
        <v>18</v>
      </c>
      <c r="E841" s="3">
        <v>899</v>
      </c>
      <c r="F841" s="3">
        <v>1900</v>
      </c>
      <c r="G841" s="1">
        <v>0.53</v>
      </c>
      <c r="H841" s="8">
        <v>4.4000000000000004</v>
      </c>
      <c r="I841" s="9">
        <v>13552</v>
      </c>
      <c r="J841" t="s">
        <v>358</v>
      </c>
      <c r="K841" t="s">
        <v>359</v>
      </c>
      <c r="L841" t="s">
        <v>360</v>
      </c>
      <c r="M841" t="s">
        <v>361</v>
      </c>
      <c r="N841" t="s">
        <v>362</v>
      </c>
      <c r="O841" t="s">
        <v>363</v>
      </c>
      <c r="P841" t="s">
        <v>6990</v>
      </c>
      <c r="Q841" t="s">
        <v>6991</v>
      </c>
    </row>
    <row r="842" spans="1:17">
      <c r="A842" t="s">
        <v>366</v>
      </c>
      <c r="B842" t="s">
        <v>367</v>
      </c>
      <c r="C842" t="s">
        <v>18</v>
      </c>
      <c r="E842" s="3">
        <v>199</v>
      </c>
      <c r="F842" s="3">
        <v>999</v>
      </c>
      <c r="G842" s="1">
        <v>0.8</v>
      </c>
      <c r="H842" s="8">
        <v>4</v>
      </c>
      <c r="I842" s="9">
        <v>575</v>
      </c>
      <c r="J842" t="s">
        <v>368</v>
      </c>
      <c r="K842" t="s">
        <v>369</v>
      </c>
      <c r="L842" t="s">
        <v>370</v>
      </c>
      <c r="M842" t="s">
        <v>371</v>
      </c>
      <c r="N842" t="s">
        <v>372</v>
      </c>
      <c r="O842" t="s">
        <v>373</v>
      </c>
      <c r="P842" t="s">
        <v>6992</v>
      </c>
      <c r="Q842" t="s">
        <v>6993</v>
      </c>
    </row>
    <row r="843" spans="1:17">
      <c r="A843" t="s">
        <v>6994</v>
      </c>
      <c r="B843" t="s">
        <v>6995</v>
      </c>
      <c r="C843" t="s">
        <v>6908</v>
      </c>
      <c r="E843" s="3">
        <v>149</v>
      </c>
      <c r="F843" s="3">
        <v>999</v>
      </c>
      <c r="G843" s="1">
        <v>0.85</v>
      </c>
      <c r="H843" s="8">
        <v>3.5</v>
      </c>
      <c r="I843" s="9">
        <v>2523</v>
      </c>
      <c r="J843" t="s">
        <v>6996</v>
      </c>
      <c r="K843" t="s">
        <v>6997</v>
      </c>
      <c r="L843" t="s">
        <v>6998</v>
      </c>
      <c r="M843" t="s">
        <v>6999</v>
      </c>
      <c r="N843" t="s">
        <v>7000</v>
      </c>
      <c r="O843" t="s">
        <v>7001</v>
      </c>
      <c r="P843" t="s">
        <v>7002</v>
      </c>
      <c r="Q843" t="s">
        <v>7003</v>
      </c>
    </row>
    <row r="844" spans="1:17">
      <c r="A844" t="s">
        <v>7004</v>
      </c>
      <c r="B844" t="s">
        <v>7005</v>
      </c>
      <c r="C844" t="s">
        <v>4856</v>
      </c>
      <c r="E844" s="3">
        <v>469</v>
      </c>
      <c r="F844" s="3">
        <v>1499</v>
      </c>
      <c r="G844" s="1">
        <v>0.69</v>
      </c>
      <c r="H844" s="8">
        <v>4.0999999999999996</v>
      </c>
      <c r="I844" s="9">
        <v>352</v>
      </c>
      <c r="J844" t="s">
        <v>7006</v>
      </c>
      <c r="K844" t="s">
        <v>7007</v>
      </c>
      <c r="L844" t="s">
        <v>7008</v>
      </c>
      <c r="M844" t="s">
        <v>7009</v>
      </c>
      <c r="N844" t="s">
        <v>7010</v>
      </c>
      <c r="O844" t="s">
        <v>7011</v>
      </c>
      <c r="P844" t="s">
        <v>7012</v>
      </c>
      <c r="Q844" t="s">
        <v>7013</v>
      </c>
    </row>
    <row r="845" spans="1:17">
      <c r="A845" t="s">
        <v>7014</v>
      </c>
      <c r="B845" t="s">
        <v>7015</v>
      </c>
      <c r="C845" t="s">
        <v>6103</v>
      </c>
      <c r="E845" s="3">
        <v>1187</v>
      </c>
      <c r="F845" s="3">
        <v>1929</v>
      </c>
      <c r="G845" s="1">
        <v>0.38</v>
      </c>
      <c r="H845" s="8">
        <v>4.0999999999999996</v>
      </c>
      <c r="I845" s="9">
        <v>1662</v>
      </c>
      <c r="J845" t="s">
        <v>7016</v>
      </c>
      <c r="K845" t="s">
        <v>7017</v>
      </c>
      <c r="L845" t="s">
        <v>7018</v>
      </c>
      <c r="M845" t="s">
        <v>7019</v>
      </c>
      <c r="N845" t="s">
        <v>7020</v>
      </c>
      <c r="O845" t="s">
        <v>7021</v>
      </c>
      <c r="P845" t="s">
        <v>7022</v>
      </c>
      <c r="Q845" t="s">
        <v>7023</v>
      </c>
    </row>
    <row r="846" spans="1:17">
      <c r="A846" t="s">
        <v>7024</v>
      </c>
      <c r="B846" t="s">
        <v>7025</v>
      </c>
      <c r="C846" t="s">
        <v>7026</v>
      </c>
      <c r="E846" s="3">
        <v>849</v>
      </c>
      <c r="F846" s="3">
        <v>1499</v>
      </c>
      <c r="G846" s="1">
        <v>0.43</v>
      </c>
      <c r="H846" s="8">
        <v>4</v>
      </c>
      <c r="I846" s="9">
        <v>7352</v>
      </c>
      <c r="J846" t="s">
        <v>7027</v>
      </c>
      <c r="K846" t="s">
        <v>7028</v>
      </c>
      <c r="L846" t="s">
        <v>7029</v>
      </c>
      <c r="M846" t="s">
        <v>7030</v>
      </c>
      <c r="N846" t="s">
        <v>7031</v>
      </c>
      <c r="O846" t="s">
        <v>7032</v>
      </c>
      <c r="P846" t="s">
        <v>7033</v>
      </c>
      <c r="Q846" t="s">
        <v>7034</v>
      </c>
    </row>
    <row r="847" spans="1:17">
      <c r="A847" t="s">
        <v>7035</v>
      </c>
      <c r="B847" t="s">
        <v>7036</v>
      </c>
      <c r="C847" t="s">
        <v>4845</v>
      </c>
      <c r="E847" s="3">
        <v>328</v>
      </c>
      <c r="F847" s="3">
        <v>399</v>
      </c>
      <c r="G847" s="1">
        <v>0.18</v>
      </c>
      <c r="H847" s="8">
        <v>4.0999999999999996</v>
      </c>
      <c r="I847" s="9">
        <v>3441</v>
      </c>
      <c r="J847" t="s">
        <v>7037</v>
      </c>
      <c r="K847" t="s">
        <v>7038</v>
      </c>
      <c r="L847" t="s">
        <v>7039</v>
      </c>
      <c r="M847" t="s">
        <v>7040</v>
      </c>
      <c r="N847" t="s">
        <v>7041</v>
      </c>
      <c r="O847" t="s">
        <v>7042</v>
      </c>
      <c r="P847" t="s">
        <v>7043</v>
      </c>
      <c r="Q847" t="s">
        <v>7044</v>
      </c>
    </row>
    <row r="848" spans="1:17">
      <c r="A848" t="s">
        <v>7045</v>
      </c>
      <c r="B848" t="s">
        <v>7046</v>
      </c>
      <c r="C848" t="s">
        <v>4876</v>
      </c>
      <c r="E848" s="3">
        <v>269</v>
      </c>
      <c r="F848" s="3">
        <v>699</v>
      </c>
      <c r="G848" s="1">
        <v>0.62</v>
      </c>
      <c r="H848" s="8">
        <v>4</v>
      </c>
      <c r="I848" s="9">
        <v>93</v>
      </c>
      <c r="J848" t="s">
        <v>7047</v>
      </c>
      <c r="K848" t="s">
        <v>7048</v>
      </c>
      <c r="L848" t="s">
        <v>7049</v>
      </c>
      <c r="M848" t="s">
        <v>7050</v>
      </c>
      <c r="N848" t="s">
        <v>7051</v>
      </c>
      <c r="O848" t="s">
        <v>7052</v>
      </c>
      <c r="P848" t="s">
        <v>7053</v>
      </c>
      <c r="Q848" t="s">
        <v>7054</v>
      </c>
    </row>
    <row r="849" spans="1:17">
      <c r="A849" t="s">
        <v>7055</v>
      </c>
      <c r="B849" t="s">
        <v>7056</v>
      </c>
      <c r="C849" t="s">
        <v>7057</v>
      </c>
      <c r="E849" s="3">
        <v>299</v>
      </c>
      <c r="F849" s="3">
        <v>400</v>
      </c>
      <c r="G849" s="1">
        <v>0.25</v>
      </c>
      <c r="H849" s="8">
        <v>3.8</v>
      </c>
      <c r="I849" s="9">
        <v>40895</v>
      </c>
      <c r="J849" t="s">
        <v>7058</v>
      </c>
      <c r="K849" t="s">
        <v>7059</v>
      </c>
      <c r="L849" t="s">
        <v>7060</v>
      </c>
      <c r="M849" t="s">
        <v>7061</v>
      </c>
      <c r="N849" t="s">
        <v>7062</v>
      </c>
      <c r="O849" t="s">
        <v>7063</v>
      </c>
      <c r="P849" t="s">
        <v>7064</v>
      </c>
      <c r="Q849" t="s">
        <v>7065</v>
      </c>
    </row>
    <row r="850" spans="1:17">
      <c r="A850" t="s">
        <v>7066</v>
      </c>
      <c r="B850" t="s">
        <v>7067</v>
      </c>
      <c r="C850" t="s">
        <v>7068</v>
      </c>
      <c r="E850" s="3">
        <v>549</v>
      </c>
      <c r="F850" s="3">
        <v>1499</v>
      </c>
      <c r="G850" s="1">
        <v>0.63</v>
      </c>
      <c r="H850" s="8">
        <v>4.3</v>
      </c>
      <c r="I850" s="9">
        <v>11006</v>
      </c>
      <c r="J850" t="s">
        <v>7069</v>
      </c>
      <c r="K850" t="s">
        <v>7070</v>
      </c>
      <c r="L850" t="s">
        <v>7071</v>
      </c>
      <c r="M850" t="s">
        <v>7072</v>
      </c>
      <c r="N850" t="s">
        <v>7073</v>
      </c>
      <c r="O850" t="s">
        <v>7074</v>
      </c>
      <c r="P850" t="s">
        <v>7075</v>
      </c>
      <c r="Q850" t="s">
        <v>7076</v>
      </c>
    </row>
    <row r="851" spans="1:17">
      <c r="A851" t="s">
        <v>7077</v>
      </c>
      <c r="B851" t="s">
        <v>7078</v>
      </c>
      <c r="C851" t="s">
        <v>5623</v>
      </c>
      <c r="E851" s="3">
        <v>114</v>
      </c>
      <c r="F851" s="3">
        <v>120</v>
      </c>
      <c r="G851" s="1">
        <v>0.05</v>
      </c>
      <c r="H851" s="8">
        <v>4.2</v>
      </c>
      <c r="I851" s="9">
        <v>8938</v>
      </c>
      <c r="J851" t="s">
        <v>7079</v>
      </c>
      <c r="K851" t="s">
        <v>7080</v>
      </c>
      <c r="L851" t="s">
        <v>7081</v>
      </c>
      <c r="M851" t="s">
        <v>7082</v>
      </c>
      <c r="N851" t="s">
        <v>7083</v>
      </c>
      <c r="O851" t="s">
        <v>7084</v>
      </c>
      <c r="P851" t="s">
        <v>7085</v>
      </c>
      <c r="Q851" t="s">
        <v>7086</v>
      </c>
    </row>
    <row r="852" spans="1:17">
      <c r="A852" t="s">
        <v>7087</v>
      </c>
      <c r="B852" t="s">
        <v>7088</v>
      </c>
      <c r="C852" t="s">
        <v>7089</v>
      </c>
      <c r="E852" s="3">
        <v>120</v>
      </c>
      <c r="F852" s="3">
        <v>120</v>
      </c>
      <c r="G852" s="1">
        <v>0</v>
      </c>
      <c r="H852" s="8">
        <v>4.0999999999999996</v>
      </c>
      <c r="I852" s="9">
        <v>4308</v>
      </c>
      <c r="J852" t="s">
        <v>7090</v>
      </c>
      <c r="K852" t="s">
        <v>7091</v>
      </c>
      <c r="L852" t="s">
        <v>7092</v>
      </c>
      <c r="M852" t="s">
        <v>7093</v>
      </c>
      <c r="N852" t="s">
        <v>7094</v>
      </c>
      <c r="O852" t="s">
        <v>7095</v>
      </c>
      <c r="P852" t="s">
        <v>7096</v>
      </c>
      <c r="Q852" t="s">
        <v>7097</v>
      </c>
    </row>
    <row r="853" spans="1:17">
      <c r="A853" t="s">
        <v>386</v>
      </c>
      <c r="B853" t="s">
        <v>387</v>
      </c>
      <c r="C853" t="s">
        <v>18</v>
      </c>
      <c r="E853" s="3">
        <v>970</v>
      </c>
      <c r="F853" s="3">
        <v>1999</v>
      </c>
      <c r="G853" s="1">
        <v>0.51</v>
      </c>
      <c r="H853" s="8">
        <v>4.2</v>
      </c>
      <c r="I853" s="9">
        <v>462</v>
      </c>
      <c r="J853" t="s">
        <v>388</v>
      </c>
      <c r="K853" t="s">
        <v>389</v>
      </c>
      <c r="L853" t="s">
        <v>390</v>
      </c>
      <c r="M853" t="s">
        <v>391</v>
      </c>
      <c r="N853" t="s">
        <v>392</v>
      </c>
      <c r="O853" t="s">
        <v>393</v>
      </c>
      <c r="P853" t="s">
        <v>7098</v>
      </c>
      <c r="Q853" t="s">
        <v>7099</v>
      </c>
    </row>
    <row r="854" spans="1:17">
      <c r="A854" t="s">
        <v>396</v>
      </c>
      <c r="B854" t="s">
        <v>397</v>
      </c>
      <c r="C854" t="s">
        <v>18</v>
      </c>
      <c r="E854" s="3">
        <v>209</v>
      </c>
      <c r="F854" s="3">
        <v>695</v>
      </c>
      <c r="G854" s="1">
        <v>0.7</v>
      </c>
      <c r="H854" s="8">
        <v>4.5</v>
      </c>
      <c r="I854" s="9">
        <v>107686</v>
      </c>
      <c r="J854" t="s">
        <v>398</v>
      </c>
      <c r="K854" t="s">
        <v>399</v>
      </c>
      <c r="L854" t="s">
        <v>400</v>
      </c>
      <c r="M854" t="s">
        <v>401</v>
      </c>
      <c r="N854" t="s">
        <v>402</v>
      </c>
      <c r="O854" t="s">
        <v>403</v>
      </c>
      <c r="P854" t="s">
        <v>404</v>
      </c>
      <c r="Q854" t="s">
        <v>7100</v>
      </c>
    </row>
    <row r="855" spans="1:17">
      <c r="A855" t="s">
        <v>7101</v>
      </c>
      <c r="B855" t="s">
        <v>7102</v>
      </c>
      <c r="C855" t="s">
        <v>4845</v>
      </c>
      <c r="E855" s="3">
        <v>1490</v>
      </c>
      <c r="F855" s="3">
        <v>2295</v>
      </c>
      <c r="G855" s="1">
        <v>0.35</v>
      </c>
      <c r="H855" s="8">
        <v>4.5999999999999996</v>
      </c>
      <c r="I855" s="9">
        <v>10652</v>
      </c>
      <c r="J855" t="s">
        <v>7103</v>
      </c>
      <c r="K855" t="s">
        <v>7104</v>
      </c>
      <c r="L855" t="s">
        <v>7105</v>
      </c>
      <c r="M855" t="s">
        <v>7106</v>
      </c>
      <c r="N855" t="s">
        <v>7107</v>
      </c>
      <c r="O855" t="s">
        <v>7108</v>
      </c>
      <c r="P855" t="s">
        <v>7109</v>
      </c>
      <c r="Q855" t="s">
        <v>7110</v>
      </c>
    </row>
    <row r="856" spans="1:17">
      <c r="A856" t="s">
        <v>7111</v>
      </c>
      <c r="B856" t="s">
        <v>7112</v>
      </c>
      <c r="C856" t="s">
        <v>7113</v>
      </c>
      <c r="E856" s="3">
        <v>99</v>
      </c>
      <c r="F856" s="3">
        <v>99</v>
      </c>
      <c r="G856" s="1">
        <v>0</v>
      </c>
      <c r="H856" s="8">
        <v>4.3</v>
      </c>
      <c r="I856" s="9">
        <v>5036</v>
      </c>
      <c r="J856" t="s">
        <v>7114</v>
      </c>
      <c r="K856" t="s">
        <v>7115</v>
      </c>
      <c r="L856" t="s">
        <v>7116</v>
      </c>
      <c r="M856" t="s">
        <v>7117</v>
      </c>
      <c r="N856" t="s">
        <v>7118</v>
      </c>
      <c r="O856" t="s">
        <v>7119</v>
      </c>
      <c r="P856" t="s">
        <v>7120</v>
      </c>
      <c r="Q856" t="s">
        <v>7121</v>
      </c>
    </row>
    <row r="857" spans="1:17">
      <c r="A857" t="s">
        <v>7122</v>
      </c>
      <c r="B857" t="s">
        <v>7123</v>
      </c>
      <c r="C857" t="s">
        <v>4845</v>
      </c>
      <c r="E857" s="3">
        <v>149</v>
      </c>
      <c r="F857" s="3">
        <v>249</v>
      </c>
      <c r="G857" s="1">
        <v>0.4</v>
      </c>
      <c r="H857" s="8">
        <v>4</v>
      </c>
      <c r="I857" s="9">
        <v>5057</v>
      </c>
      <c r="J857" t="s">
        <v>7124</v>
      </c>
      <c r="K857" t="s">
        <v>7125</v>
      </c>
      <c r="L857" t="s">
        <v>7126</v>
      </c>
      <c r="M857" t="s">
        <v>7127</v>
      </c>
      <c r="N857" t="s">
        <v>7128</v>
      </c>
      <c r="O857" t="s">
        <v>7129</v>
      </c>
      <c r="P857" t="s">
        <v>7130</v>
      </c>
      <c r="Q857" t="s">
        <v>7131</v>
      </c>
    </row>
    <row r="858" spans="1:17">
      <c r="A858" t="s">
        <v>7132</v>
      </c>
      <c r="B858" t="s">
        <v>7133</v>
      </c>
      <c r="C858" t="s">
        <v>5336</v>
      </c>
      <c r="E858" s="3">
        <v>575</v>
      </c>
      <c r="F858" s="3">
        <v>2799</v>
      </c>
      <c r="G858" s="1">
        <v>0.79</v>
      </c>
      <c r="H858" s="8">
        <v>4.2</v>
      </c>
      <c r="I858" s="9">
        <v>8537</v>
      </c>
      <c r="J858" t="s">
        <v>7134</v>
      </c>
      <c r="K858" t="s">
        <v>7135</v>
      </c>
      <c r="L858" t="s">
        <v>7136</v>
      </c>
      <c r="M858" t="s">
        <v>7137</v>
      </c>
      <c r="N858" t="s">
        <v>7138</v>
      </c>
      <c r="O858" t="s">
        <v>13057</v>
      </c>
      <c r="P858" t="s">
        <v>7139</v>
      </c>
      <c r="Q858" t="s">
        <v>7140</v>
      </c>
    </row>
    <row r="859" spans="1:17">
      <c r="A859" t="s">
        <v>435</v>
      </c>
      <c r="B859" t="s">
        <v>436</v>
      </c>
      <c r="C859" t="s">
        <v>18</v>
      </c>
      <c r="E859" s="3">
        <v>333</v>
      </c>
      <c r="F859" s="3">
        <v>999</v>
      </c>
      <c r="G859" s="1">
        <v>0.67</v>
      </c>
      <c r="H859" s="8">
        <v>3.3</v>
      </c>
      <c r="I859" s="9">
        <v>9792</v>
      </c>
      <c r="J859" t="s">
        <v>437</v>
      </c>
      <c r="K859" t="s">
        <v>438</v>
      </c>
      <c r="L859" t="s">
        <v>439</v>
      </c>
      <c r="M859" t="s">
        <v>440</v>
      </c>
      <c r="N859" t="s">
        <v>441</v>
      </c>
      <c r="O859" t="s">
        <v>442</v>
      </c>
      <c r="P859" t="s">
        <v>443</v>
      </c>
      <c r="Q859" t="s">
        <v>7141</v>
      </c>
    </row>
    <row r="860" spans="1:17">
      <c r="A860" t="s">
        <v>7142</v>
      </c>
      <c r="B860" t="s">
        <v>7143</v>
      </c>
      <c r="C860" t="s">
        <v>6314</v>
      </c>
      <c r="E860" s="3">
        <v>178</v>
      </c>
      <c r="F860" s="3">
        <v>210</v>
      </c>
      <c r="G860" s="1">
        <v>0.15</v>
      </c>
      <c r="H860" s="8">
        <v>4.3</v>
      </c>
      <c r="I860" s="9">
        <v>2450</v>
      </c>
      <c r="J860" t="s">
        <v>7144</v>
      </c>
      <c r="K860" t="s">
        <v>7145</v>
      </c>
      <c r="L860" t="s">
        <v>7146</v>
      </c>
      <c r="M860" t="s">
        <v>7147</v>
      </c>
      <c r="N860" t="s">
        <v>7148</v>
      </c>
      <c r="O860" t="s">
        <v>7149</v>
      </c>
      <c r="P860" t="s">
        <v>7150</v>
      </c>
      <c r="Q860" t="s">
        <v>7151</v>
      </c>
    </row>
    <row r="861" spans="1:17">
      <c r="A861" t="s">
        <v>7152</v>
      </c>
      <c r="B861" t="s">
        <v>7153</v>
      </c>
      <c r="C861" t="s">
        <v>3066</v>
      </c>
      <c r="E861" s="3">
        <v>1599</v>
      </c>
      <c r="F861" s="3">
        <v>3490</v>
      </c>
      <c r="G861" s="1">
        <v>0.54</v>
      </c>
      <c r="H861" s="8">
        <v>3.7</v>
      </c>
      <c r="I861" s="9">
        <v>676</v>
      </c>
      <c r="J861" t="s">
        <v>7154</v>
      </c>
      <c r="K861" t="s">
        <v>7155</v>
      </c>
      <c r="L861" t="s">
        <v>7156</v>
      </c>
      <c r="M861" t="s">
        <v>7157</v>
      </c>
      <c r="N861" t="s">
        <v>7158</v>
      </c>
      <c r="O861" t="s">
        <v>7159</v>
      </c>
      <c r="P861" t="s">
        <v>7160</v>
      </c>
      <c r="Q861" t="s">
        <v>7161</v>
      </c>
    </row>
    <row r="862" spans="1:17">
      <c r="A862" t="s">
        <v>7162</v>
      </c>
      <c r="B862" t="s">
        <v>7163</v>
      </c>
      <c r="C862" t="s">
        <v>3066</v>
      </c>
      <c r="E862" s="3">
        <v>499</v>
      </c>
      <c r="F862" s="3">
        <v>1299</v>
      </c>
      <c r="G862" s="1">
        <v>0.62</v>
      </c>
      <c r="H862" s="8">
        <v>3.9</v>
      </c>
      <c r="I862" s="9">
        <v>1173</v>
      </c>
      <c r="J862" t="s">
        <v>7164</v>
      </c>
      <c r="K862" t="s">
        <v>7165</v>
      </c>
      <c r="L862" t="s">
        <v>7166</v>
      </c>
      <c r="M862" t="s">
        <v>7167</v>
      </c>
      <c r="N862" t="s">
        <v>7168</v>
      </c>
      <c r="O862" t="s">
        <v>7169</v>
      </c>
      <c r="P862" t="s">
        <v>7170</v>
      </c>
      <c r="Q862" t="s">
        <v>7171</v>
      </c>
    </row>
    <row r="863" spans="1:17">
      <c r="A863" t="s">
        <v>7172</v>
      </c>
      <c r="B863" t="s">
        <v>7173</v>
      </c>
      <c r="C863" t="s">
        <v>5358</v>
      </c>
      <c r="E863" s="3">
        <v>199</v>
      </c>
      <c r="F863" s="3">
        <v>499</v>
      </c>
      <c r="G863" s="1">
        <v>0.6</v>
      </c>
      <c r="H863" s="8">
        <v>4.3</v>
      </c>
      <c r="I863" s="9">
        <v>9998</v>
      </c>
      <c r="J863" t="s">
        <v>7174</v>
      </c>
      <c r="K863" t="s">
        <v>7175</v>
      </c>
      <c r="L863" t="s">
        <v>7176</v>
      </c>
      <c r="M863" t="s">
        <v>7177</v>
      </c>
      <c r="N863" t="s">
        <v>7178</v>
      </c>
      <c r="O863" t="s">
        <v>7179</v>
      </c>
      <c r="P863" t="s">
        <v>7180</v>
      </c>
      <c r="Q863" t="s">
        <v>7181</v>
      </c>
    </row>
    <row r="864" spans="1:17">
      <c r="A864" t="s">
        <v>7182</v>
      </c>
      <c r="B864" t="s">
        <v>7183</v>
      </c>
      <c r="C864" t="s">
        <v>2948</v>
      </c>
      <c r="E864" s="3">
        <v>2499</v>
      </c>
      <c r="F864" s="3">
        <v>5999</v>
      </c>
      <c r="G864" s="1">
        <v>0.57999999999999996</v>
      </c>
      <c r="H864" s="8">
        <v>4.0999999999999996</v>
      </c>
      <c r="I864" s="9">
        <v>5852</v>
      </c>
      <c r="J864" t="s">
        <v>7184</v>
      </c>
      <c r="K864" t="s">
        <v>7185</v>
      </c>
      <c r="L864" t="s">
        <v>7186</v>
      </c>
      <c r="M864" t="s">
        <v>7187</v>
      </c>
      <c r="N864" t="s">
        <v>7188</v>
      </c>
      <c r="O864" t="s">
        <v>7189</v>
      </c>
      <c r="P864" t="s">
        <v>7190</v>
      </c>
      <c r="Q864" t="s">
        <v>7191</v>
      </c>
    </row>
    <row r="865" spans="1:17">
      <c r="A865" t="s">
        <v>7192</v>
      </c>
      <c r="B865" t="s">
        <v>7193</v>
      </c>
      <c r="C865" t="s">
        <v>7194</v>
      </c>
      <c r="E865" s="3">
        <v>199</v>
      </c>
      <c r="F865" s="3">
        <v>999</v>
      </c>
      <c r="G865" s="1">
        <v>0.8</v>
      </c>
      <c r="H865" s="8">
        <v>4.2</v>
      </c>
      <c r="I865" s="9">
        <v>362</v>
      </c>
      <c r="J865" t="s">
        <v>7195</v>
      </c>
      <c r="K865" t="s">
        <v>7196</v>
      </c>
      <c r="L865" t="s">
        <v>7197</v>
      </c>
      <c r="M865" t="s">
        <v>7198</v>
      </c>
      <c r="N865" t="s">
        <v>7199</v>
      </c>
      <c r="O865" t="s">
        <v>7200</v>
      </c>
      <c r="P865" t="s">
        <v>7201</v>
      </c>
      <c r="Q865" t="s">
        <v>7202</v>
      </c>
    </row>
    <row r="866" spans="1:17">
      <c r="A866" t="s">
        <v>7203</v>
      </c>
      <c r="B866" t="s">
        <v>7204</v>
      </c>
      <c r="C866" t="s">
        <v>3024</v>
      </c>
      <c r="E866" s="3">
        <v>939</v>
      </c>
      <c r="F866" s="3">
        <v>1800</v>
      </c>
      <c r="G866" s="1">
        <v>0.48</v>
      </c>
      <c r="H866" s="8">
        <v>4.5</v>
      </c>
      <c r="I866" s="9">
        <v>205052</v>
      </c>
      <c r="J866" t="s">
        <v>7205</v>
      </c>
      <c r="K866" t="s">
        <v>7206</v>
      </c>
      <c r="L866" t="s">
        <v>7207</v>
      </c>
      <c r="M866" t="s">
        <v>7208</v>
      </c>
      <c r="N866" t="s">
        <v>7209</v>
      </c>
      <c r="O866" t="s">
        <v>7210</v>
      </c>
      <c r="P866" t="s">
        <v>7211</v>
      </c>
      <c r="Q866" t="s">
        <v>7212</v>
      </c>
    </row>
    <row r="867" spans="1:17">
      <c r="A867" t="s">
        <v>7213</v>
      </c>
      <c r="B867" t="s">
        <v>7214</v>
      </c>
      <c r="C867" t="s">
        <v>2948</v>
      </c>
      <c r="E867" s="3">
        <v>2499</v>
      </c>
      <c r="F867" s="3">
        <v>9999</v>
      </c>
      <c r="G867" s="1">
        <v>0.75</v>
      </c>
      <c r="H867" s="8">
        <v>4</v>
      </c>
      <c r="I867" s="9">
        <v>9090</v>
      </c>
      <c r="J867" t="s">
        <v>7215</v>
      </c>
      <c r="K867" t="s">
        <v>7216</v>
      </c>
      <c r="L867" t="s">
        <v>7217</v>
      </c>
      <c r="M867" t="s">
        <v>7218</v>
      </c>
      <c r="N867" t="s">
        <v>7219</v>
      </c>
      <c r="O867" t="s">
        <v>7220</v>
      </c>
      <c r="P867" t="s">
        <v>7221</v>
      </c>
      <c r="Q867" t="s">
        <v>7222</v>
      </c>
    </row>
    <row r="868" spans="1:17">
      <c r="A868" t="s">
        <v>7223</v>
      </c>
      <c r="B868" t="s">
        <v>7224</v>
      </c>
      <c r="C868" t="s">
        <v>4845</v>
      </c>
      <c r="E868" s="3">
        <v>1439</v>
      </c>
      <c r="F868" s="3">
        <v>2890</v>
      </c>
      <c r="G868" s="1">
        <v>0.5</v>
      </c>
      <c r="H868" s="8">
        <v>4.5</v>
      </c>
      <c r="I868" s="9">
        <v>4099</v>
      </c>
      <c r="J868" t="s">
        <v>7225</v>
      </c>
      <c r="K868" t="s">
        <v>7226</v>
      </c>
      <c r="L868" t="s">
        <v>7227</v>
      </c>
      <c r="M868" t="s">
        <v>7228</v>
      </c>
      <c r="N868" t="s">
        <v>7229</v>
      </c>
      <c r="O868" t="s">
        <v>7230</v>
      </c>
      <c r="P868" t="s">
        <v>7231</v>
      </c>
      <c r="Q868" t="s">
        <v>7232</v>
      </c>
    </row>
    <row r="869" spans="1:17">
      <c r="A869" t="s">
        <v>7233</v>
      </c>
      <c r="B869" t="s">
        <v>7234</v>
      </c>
      <c r="C869" t="s">
        <v>3066</v>
      </c>
      <c r="E869" s="3">
        <v>1099</v>
      </c>
      <c r="F869" s="3">
        <v>5999</v>
      </c>
      <c r="G869" s="1">
        <v>0.82</v>
      </c>
      <c r="H869" s="8">
        <v>3.5</v>
      </c>
      <c r="I869" s="9">
        <v>12966</v>
      </c>
      <c r="J869" t="s">
        <v>5296</v>
      </c>
      <c r="K869" t="s">
        <v>7235</v>
      </c>
      <c r="L869" t="s">
        <v>7236</v>
      </c>
      <c r="M869" t="s">
        <v>7237</v>
      </c>
      <c r="N869" t="s">
        <v>7238</v>
      </c>
      <c r="O869" t="s">
        <v>7239</v>
      </c>
      <c r="P869" t="s">
        <v>7240</v>
      </c>
      <c r="Q869" t="s">
        <v>7241</v>
      </c>
    </row>
    <row r="870" spans="1:17">
      <c r="A870" t="s">
        <v>7242</v>
      </c>
      <c r="B870" t="s">
        <v>7243</v>
      </c>
      <c r="C870" t="s">
        <v>5623</v>
      </c>
      <c r="E870" s="3">
        <v>157</v>
      </c>
      <c r="F870" s="3">
        <v>160</v>
      </c>
      <c r="G870" s="1">
        <v>0.02</v>
      </c>
      <c r="H870" s="8">
        <v>4.5</v>
      </c>
      <c r="I870" s="9">
        <v>4428</v>
      </c>
      <c r="J870" t="s">
        <v>7244</v>
      </c>
      <c r="K870" t="s">
        <v>7245</v>
      </c>
      <c r="L870" t="s">
        <v>7246</v>
      </c>
      <c r="M870" t="s">
        <v>7247</v>
      </c>
      <c r="N870" t="s">
        <v>7248</v>
      </c>
      <c r="O870" t="s">
        <v>7249</v>
      </c>
      <c r="P870" t="s">
        <v>7250</v>
      </c>
      <c r="Q870" t="s">
        <v>7251</v>
      </c>
    </row>
    <row r="871" spans="1:17">
      <c r="A871" t="s">
        <v>420</v>
      </c>
      <c r="B871" t="s">
        <v>421</v>
      </c>
      <c r="C871" t="s">
        <v>98</v>
      </c>
      <c r="E871" s="3">
        <v>999</v>
      </c>
      <c r="F871" s="3">
        <v>1599</v>
      </c>
      <c r="G871" s="1">
        <v>0.38</v>
      </c>
      <c r="H871" s="8">
        <v>4.3</v>
      </c>
      <c r="I871" s="9">
        <v>12093</v>
      </c>
      <c r="J871" t="s">
        <v>422</v>
      </c>
      <c r="K871" t="s">
        <v>423</v>
      </c>
      <c r="L871" t="s">
        <v>424</v>
      </c>
      <c r="M871" t="s">
        <v>425</v>
      </c>
      <c r="N871" t="s">
        <v>426</v>
      </c>
      <c r="O871" t="s">
        <v>427</v>
      </c>
      <c r="P871" t="s">
        <v>7252</v>
      </c>
      <c r="Q871" t="s">
        <v>7253</v>
      </c>
    </row>
    <row r="872" spans="1:17">
      <c r="A872" t="s">
        <v>7254</v>
      </c>
      <c r="B872" t="s">
        <v>7255</v>
      </c>
      <c r="C872" t="s">
        <v>5275</v>
      </c>
      <c r="E872" s="3">
        <v>115</v>
      </c>
      <c r="F872" s="3">
        <v>999</v>
      </c>
      <c r="G872" s="1">
        <v>0.88</v>
      </c>
      <c r="H872" s="8">
        <v>3.3</v>
      </c>
      <c r="I872" s="9">
        <v>5692</v>
      </c>
      <c r="J872" t="s">
        <v>7256</v>
      </c>
      <c r="K872" t="s">
        <v>7257</v>
      </c>
      <c r="L872" t="s">
        <v>7258</v>
      </c>
      <c r="M872" t="s">
        <v>7259</v>
      </c>
      <c r="N872" t="s">
        <v>7260</v>
      </c>
      <c r="O872" t="s">
        <v>7261</v>
      </c>
      <c r="P872" t="s">
        <v>7262</v>
      </c>
      <c r="Q872" t="s">
        <v>7263</v>
      </c>
    </row>
    <row r="873" spans="1:17">
      <c r="A873" t="s">
        <v>7264</v>
      </c>
      <c r="B873" t="s">
        <v>7265</v>
      </c>
      <c r="C873" t="s">
        <v>4856</v>
      </c>
      <c r="E873" s="3">
        <v>175</v>
      </c>
      <c r="F873" s="3">
        <v>499</v>
      </c>
      <c r="G873" s="1">
        <v>0.65</v>
      </c>
      <c r="H873" s="8">
        <v>4.0999999999999996</v>
      </c>
      <c r="I873" s="9">
        <v>21</v>
      </c>
      <c r="J873" t="s">
        <v>7266</v>
      </c>
      <c r="K873" t="s">
        <v>7267</v>
      </c>
      <c r="L873" t="s">
        <v>7268</v>
      </c>
      <c r="M873" t="s">
        <v>7269</v>
      </c>
      <c r="N873" t="s">
        <v>7270</v>
      </c>
      <c r="O873" t="s">
        <v>7271</v>
      </c>
      <c r="P873" t="s">
        <v>7272</v>
      </c>
      <c r="Q873" t="s">
        <v>7273</v>
      </c>
    </row>
    <row r="874" spans="1:17">
      <c r="A874" t="s">
        <v>7274</v>
      </c>
      <c r="B874" t="s">
        <v>7275</v>
      </c>
      <c r="C874" t="s">
        <v>5904</v>
      </c>
      <c r="E874" s="3">
        <v>1999</v>
      </c>
      <c r="F874" s="3">
        <v>4700</v>
      </c>
      <c r="G874" s="1">
        <v>0.56999999999999995</v>
      </c>
      <c r="H874" s="8">
        <v>3.8</v>
      </c>
      <c r="I874" s="9">
        <v>1880</v>
      </c>
      <c r="J874" t="s">
        <v>7276</v>
      </c>
      <c r="K874" t="s">
        <v>7277</v>
      </c>
      <c r="L874" t="s">
        <v>7278</v>
      </c>
      <c r="M874" t="s">
        <v>7279</v>
      </c>
      <c r="N874" t="s">
        <v>7280</v>
      </c>
      <c r="O874" t="s">
        <v>7281</v>
      </c>
      <c r="P874" t="s">
        <v>7282</v>
      </c>
      <c r="Q874" t="s">
        <v>7283</v>
      </c>
    </row>
    <row r="875" spans="1:17">
      <c r="A875" t="s">
        <v>7284</v>
      </c>
      <c r="B875" t="s">
        <v>7285</v>
      </c>
      <c r="C875" t="s">
        <v>7286</v>
      </c>
      <c r="E875" s="3">
        <v>3999</v>
      </c>
      <c r="F875" s="3">
        <v>4332.96</v>
      </c>
      <c r="G875" s="1">
        <v>0.08</v>
      </c>
      <c r="H875" s="8">
        <v>3.5</v>
      </c>
      <c r="I875" s="9">
        <v>21762</v>
      </c>
      <c r="J875" t="s">
        <v>7287</v>
      </c>
      <c r="K875" t="s">
        <v>7288</v>
      </c>
      <c r="L875" t="s">
        <v>7289</v>
      </c>
      <c r="M875" t="s">
        <v>7290</v>
      </c>
      <c r="N875" t="s">
        <v>7291</v>
      </c>
      <c r="O875" t="s">
        <v>7292</v>
      </c>
      <c r="P875" t="s">
        <v>7293</v>
      </c>
      <c r="Q875" t="s">
        <v>7294</v>
      </c>
    </row>
    <row r="876" spans="1:17">
      <c r="A876" t="s">
        <v>7295</v>
      </c>
      <c r="B876" t="s">
        <v>7296</v>
      </c>
      <c r="C876" t="s">
        <v>5443</v>
      </c>
      <c r="E876" s="3">
        <v>899</v>
      </c>
      <c r="F876" s="3">
        <v>1800</v>
      </c>
      <c r="G876" s="1">
        <v>0.5</v>
      </c>
      <c r="H876" s="8">
        <v>4.0999999999999996</v>
      </c>
      <c r="I876" s="9">
        <v>22375</v>
      </c>
      <c r="J876" t="s">
        <v>7297</v>
      </c>
      <c r="K876" t="s">
        <v>7298</v>
      </c>
      <c r="L876" t="s">
        <v>7299</v>
      </c>
      <c r="M876" t="s">
        <v>7300</v>
      </c>
      <c r="N876" t="s">
        <v>7301</v>
      </c>
      <c r="O876" t="s">
        <v>7302</v>
      </c>
      <c r="P876" t="s">
        <v>7303</v>
      </c>
      <c r="Q876" t="s">
        <v>7304</v>
      </c>
    </row>
    <row r="877" spans="1:17">
      <c r="A877" t="s">
        <v>7305</v>
      </c>
      <c r="B877" t="s">
        <v>7306</v>
      </c>
      <c r="C877" t="s">
        <v>5358</v>
      </c>
      <c r="E877" s="3">
        <v>299</v>
      </c>
      <c r="F877" s="3">
        <v>990</v>
      </c>
      <c r="G877" s="1">
        <v>0.7</v>
      </c>
      <c r="H877" s="8">
        <v>4.5</v>
      </c>
      <c r="I877" s="9">
        <v>2453</v>
      </c>
      <c r="J877" t="s">
        <v>7307</v>
      </c>
      <c r="K877" t="s">
        <v>7308</v>
      </c>
      <c r="L877" t="s">
        <v>7309</v>
      </c>
      <c r="M877" t="s">
        <v>7310</v>
      </c>
      <c r="N877" t="s">
        <v>7311</v>
      </c>
      <c r="O877" t="s">
        <v>7312</v>
      </c>
      <c r="P877" t="s">
        <v>7313</v>
      </c>
      <c r="Q877" t="s">
        <v>7314</v>
      </c>
    </row>
    <row r="878" spans="1:17">
      <c r="A878" t="s">
        <v>7315</v>
      </c>
      <c r="B878" t="s">
        <v>7316</v>
      </c>
      <c r="C878" t="s">
        <v>4856</v>
      </c>
      <c r="E878" s="3">
        <v>3303</v>
      </c>
      <c r="F878" s="3">
        <v>4699</v>
      </c>
      <c r="G878" s="1">
        <v>0.3</v>
      </c>
      <c r="H878" s="8">
        <v>4.4000000000000004</v>
      </c>
      <c r="I878" s="9">
        <v>13544</v>
      </c>
      <c r="J878" t="s">
        <v>7317</v>
      </c>
      <c r="K878" t="s">
        <v>7318</v>
      </c>
      <c r="L878" t="s">
        <v>7319</v>
      </c>
      <c r="M878" t="s">
        <v>7320</v>
      </c>
      <c r="N878" t="s">
        <v>7321</v>
      </c>
      <c r="O878" t="s">
        <v>7322</v>
      </c>
      <c r="P878" t="s">
        <v>7323</v>
      </c>
      <c r="Q878" t="s">
        <v>7324</v>
      </c>
    </row>
    <row r="879" spans="1:17">
      <c r="A879" t="s">
        <v>7325</v>
      </c>
      <c r="B879" t="s">
        <v>7326</v>
      </c>
      <c r="C879" t="s">
        <v>6577</v>
      </c>
      <c r="E879" s="3">
        <v>1890</v>
      </c>
      <c r="F879" s="3">
        <v>5490</v>
      </c>
      <c r="G879" s="1">
        <v>0.66</v>
      </c>
      <c r="H879" s="8">
        <v>4.0999999999999996</v>
      </c>
      <c r="I879" s="9">
        <v>10976</v>
      </c>
      <c r="J879" t="s">
        <v>7327</v>
      </c>
      <c r="K879" t="s">
        <v>7328</v>
      </c>
      <c r="L879" t="s">
        <v>7329</v>
      </c>
      <c r="M879" t="s">
        <v>7330</v>
      </c>
      <c r="N879" t="s">
        <v>7331</v>
      </c>
      <c r="O879" t="s">
        <v>7332</v>
      </c>
      <c r="P879" t="s">
        <v>7333</v>
      </c>
      <c r="Q879" t="s">
        <v>7334</v>
      </c>
    </row>
    <row r="880" spans="1:17">
      <c r="A880" t="s">
        <v>7335</v>
      </c>
      <c r="B880" t="s">
        <v>7336</v>
      </c>
      <c r="C880" t="s">
        <v>6232</v>
      </c>
      <c r="E880" s="3">
        <v>90</v>
      </c>
      <c r="F880" s="3">
        <v>100</v>
      </c>
      <c r="G880" s="1">
        <v>0.1</v>
      </c>
      <c r="H880" s="8">
        <v>4.3</v>
      </c>
      <c r="I880" s="9">
        <v>3061</v>
      </c>
      <c r="J880" t="s">
        <v>7337</v>
      </c>
      <c r="K880" t="s">
        <v>7338</v>
      </c>
      <c r="L880" t="s">
        <v>7339</v>
      </c>
      <c r="M880" t="s">
        <v>7340</v>
      </c>
      <c r="N880" t="s">
        <v>7341</v>
      </c>
      <c r="O880" t="s">
        <v>7342</v>
      </c>
      <c r="P880" t="s">
        <v>7343</v>
      </c>
      <c r="Q880" t="s">
        <v>7344</v>
      </c>
    </row>
    <row r="881" spans="1:17">
      <c r="A881" t="s">
        <v>7345</v>
      </c>
      <c r="B881" t="s">
        <v>7346</v>
      </c>
      <c r="C881" t="s">
        <v>3066</v>
      </c>
      <c r="E881" s="3">
        <v>1599</v>
      </c>
      <c r="F881" s="3">
        <v>2790</v>
      </c>
      <c r="G881" s="1">
        <v>0.43</v>
      </c>
      <c r="H881" s="8">
        <v>3.6</v>
      </c>
      <c r="I881" s="9">
        <v>2272</v>
      </c>
      <c r="J881" t="s">
        <v>7347</v>
      </c>
      <c r="K881" t="s">
        <v>7348</v>
      </c>
      <c r="L881" t="s">
        <v>7349</v>
      </c>
      <c r="M881" t="s">
        <v>7350</v>
      </c>
      <c r="N881" t="s">
        <v>7351</v>
      </c>
      <c r="O881" t="s">
        <v>7352</v>
      </c>
      <c r="P881" t="s">
        <v>7353</v>
      </c>
      <c r="Q881" t="s">
        <v>7354</v>
      </c>
    </row>
    <row r="882" spans="1:17">
      <c r="A882" t="s">
        <v>7355</v>
      </c>
      <c r="B882" t="s">
        <v>7356</v>
      </c>
      <c r="C882" t="s">
        <v>6606</v>
      </c>
      <c r="E882" s="3">
        <v>599</v>
      </c>
      <c r="F882" s="3">
        <v>999</v>
      </c>
      <c r="G882" s="1">
        <v>0.4</v>
      </c>
      <c r="H882" s="8">
        <v>4</v>
      </c>
      <c r="I882" s="9">
        <v>7601</v>
      </c>
      <c r="J882" t="s">
        <v>7357</v>
      </c>
      <c r="K882" t="s">
        <v>7358</v>
      </c>
      <c r="L882" t="s">
        <v>7359</v>
      </c>
      <c r="M882" t="s">
        <v>7360</v>
      </c>
      <c r="N882" t="s">
        <v>7361</v>
      </c>
      <c r="O882" t="s">
        <v>7362</v>
      </c>
      <c r="P882" t="s">
        <v>7363</v>
      </c>
      <c r="Q882" t="s">
        <v>7364</v>
      </c>
    </row>
    <row r="883" spans="1:17">
      <c r="A883" t="s">
        <v>445</v>
      </c>
      <c r="B883" t="s">
        <v>446</v>
      </c>
      <c r="C883" t="s">
        <v>98</v>
      </c>
      <c r="E883" s="3">
        <v>507</v>
      </c>
      <c r="F883" s="3">
        <v>1208</v>
      </c>
      <c r="G883" s="1">
        <v>0.57999999999999996</v>
      </c>
      <c r="H883" s="8">
        <v>4.0999999999999996</v>
      </c>
      <c r="I883" s="9">
        <v>8131</v>
      </c>
      <c r="J883" t="s">
        <v>447</v>
      </c>
      <c r="K883" t="s">
        <v>448</v>
      </c>
      <c r="L883" t="s">
        <v>449</v>
      </c>
      <c r="M883" t="s">
        <v>450</v>
      </c>
      <c r="N883" t="s">
        <v>451</v>
      </c>
      <c r="O883" t="s">
        <v>452</v>
      </c>
      <c r="P883" t="s">
        <v>7365</v>
      </c>
      <c r="Q883" t="s">
        <v>7366</v>
      </c>
    </row>
    <row r="884" spans="1:17">
      <c r="A884" t="s">
        <v>7367</v>
      </c>
      <c r="B884" t="s">
        <v>7368</v>
      </c>
      <c r="C884" t="s">
        <v>5358</v>
      </c>
      <c r="E884" s="3">
        <v>425</v>
      </c>
      <c r="F884" s="3">
        <v>899</v>
      </c>
      <c r="G884" s="1">
        <v>0.53</v>
      </c>
      <c r="H884" s="8">
        <v>4.5</v>
      </c>
      <c r="I884" s="9">
        <v>4219</v>
      </c>
      <c r="J884" t="s">
        <v>7369</v>
      </c>
      <c r="K884" t="s">
        <v>7370</v>
      </c>
      <c r="L884" t="s">
        <v>7371</v>
      </c>
      <c r="M884" t="s">
        <v>7372</v>
      </c>
      <c r="N884" t="s">
        <v>7373</v>
      </c>
      <c r="O884" t="s">
        <v>7374</v>
      </c>
      <c r="P884" t="s">
        <v>7375</v>
      </c>
      <c r="Q884" t="s">
        <v>7376</v>
      </c>
    </row>
    <row r="885" spans="1:17">
      <c r="A885" t="s">
        <v>7377</v>
      </c>
      <c r="B885" t="s">
        <v>7378</v>
      </c>
      <c r="C885" t="s">
        <v>4425</v>
      </c>
      <c r="E885" s="3">
        <v>1499</v>
      </c>
      <c r="F885" s="3">
        <v>3999</v>
      </c>
      <c r="G885" s="1">
        <v>0.63</v>
      </c>
      <c r="H885" s="8">
        <v>4.2</v>
      </c>
      <c r="I885" s="9">
        <v>42775</v>
      </c>
      <c r="J885" t="s">
        <v>7379</v>
      </c>
      <c r="K885" t="s">
        <v>7380</v>
      </c>
      <c r="L885" t="s">
        <v>7381</v>
      </c>
      <c r="M885" t="s">
        <v>7382</v>
      </c>
      <c r="N885" t="s">
        <v>7383</v>
      </c>
      <c r="O885" t="s">
        <v>13058</v>
      </c>
      <c r="P885" t="s">
        <v>7384</v>
      </c>
      <c r="Q885" t="s">
        <v>7385</v>
      </c>
    </row>
    <row r="886" spans="1:17">
      <c r="A886" t="s">
        <v>7386</v>
      </c>
      <c r="B886" t="s">
        <v>7387</v>
      </c>
      <c r="C886" t="s">
        <v>7068</v>
      </c>
      <c r="E886" s="3">
        <v>549</v>
      </c>
      <c r="F886" s="3">
        <v>2499</v>
      </c>
      <c r="G886" s="1">
        <v>0.78</v>
      </c>
      <c r="H886" s="8">
        <v>4.3</v>
      </c>
      <c r="I886" s="9">
        <v>5556</v>
      </c>
      <c r="J886" t="s">
        <v>7388</v>
      </c>
      <c r="K886" t="s">
        <v>7389</v>
      </c>
      <c r="L886" t="s">
        <v>7390</v>
      </c>
      <c r="M886" t="s">
        <v>7391</v>
      </c>
      <c r="N886" t="s">
        <v>7392</v>
      </c>
      <c r="O886" t="s">
        <v>7393</v>
      </c>
      <c r="P886" t="s">
        <v>7394</v>
      </c>
      <c r="Q886" t="s">
        <v>7395</v>
      </c>
    </row>
    <row r="887" spans="1:17">
      <c r="A887" t="s">
        <v>471</v>
      </c>
      <c r="B887" t="s">
        <v>472</v>
      </c>
      <c r="C887" t="s">
        <v>18</v>
      </c>
      <c r="E887" s="3">
        <v>199</v>
      </c>
      <c r="F887" s="3">
        <v>395</v>
      </c>
      <c r="G887" s="1">
        <v>0.5</v>
      </c>
      <c r="H887" s="8">
        <v>4.2</v>
      </c>
      <c r="I887" s="9">
        <v>92595</v>
      </c>
      <c r="J887" t="s">
        <v>473</v>
      </c>
      <c r="K887" t="s">
        <v>474</v>
      </c>
      <c r="L887" t="s">
        <v>475</v>
      </c>
      <c r="M887" t="s">
        <v>476</v>
      </c>
      <c r="N887" t="s">
        <v>477</v>
      </c>
      <c r="O887" t="s">
        <v>478</v>
      </c>
      <c r="P887" t="s">
        <v>479</v>
      </c>
      <c r="Q887" t="s">
        <v>7396</v>
      </c>
    </row>
    <row r="888" spans="1:17">
      <c r="A888" t="s">
        <v>7397</v>
      </c>
      <c r="B888" t="s">
        <v>7398</v>
      </c>
      <c r="C888" t="s">
        <v>4845</v>
      </c>
      <c r="E888" s="3">
        <v>1295</v>
      </c>
      <c r="F888" s="3">
        <v>1645</v>
      </c>
      <c r="G888" s="1">
        <v>0.21</v>
      </c>
      <c r="H888" s="8">
        <v>4.5999999999999996</v>
      </c>
      <c r="I888" s="9">
        <v>12375</v>
      </c>
      <c r="J888" t="s">
        <v>7399</v>
      </c>
      <c r="K888" t="s">
        <v>7400</v>
      </c>
      <c r="L888" t="s">
        <v>7401</v>
      </c>
      <c r="M888" t="s">
        <v>7402</v>
      </c>
      <c r="N888" t="s">
        <v>7403</v>
      </c>
      <c r="O888" t="s">
        <v>7404</v>
      </c>
      <c r="P888" t="s">
        <v>7405</v>
      </c>
      <c r="Q888" t="s">
        <v>7406</v>
      </c>
    </row>
    <row r="889" spans="1:17">
      <c r="A889" t="s">
        <v>7407</v>
      </c>
      <c r="B889" t="s">
        <v>7408</v>
      </c>
      <c r="C889" t="s">
        <v>5347</v>
      </c>
      <c r="E889" s="3">
        <v>310</v>
      </c>
      <c r="F889" s="3">
        <v>310</v>
      </c>
      <c r="G889" s="1">
        <v>0</v>
      </c>
      <c r="H889" s="8">
        <v>4.5</v>
      </c>
      <c r="I889" s="9">
        <v>5882</v>
      </c>
      <c r="J889" t="s">
        <v>7409</v>
      </c>
      <c r="K889" t="s">
        <v>7410</v>
      </c>
      <c r="L889" t="s">
        <v>7411</v>
      </c>
      <c r="M889" t="s">
        <v>7412</v>
      </c>
      <c r="N889" t="s">
        <v>7413</v>
      </c>
      <c r="O889" t="s">
        <v>7414</v>
      </c>
      <c r="P889" t="s">
        <v>7415</v>
      </c>
      <c r="Q889" t="s">
        <v>7416</v>
      </c>
    </row>
    <row r="890" spans="1:17">
      <c r="A890" t="s">
        <v>4448</v>
      </c>
      <c r="B890" t="s">
        <v>4449</v>
      </c>
      <c r="C890" t="s">
        <v>4450</v>
      </c>
      <c r="E890" s="3">
        <v>149</v>
      </c>
      <c r="F890" s="3">
        <v>149</v>
      </c>
      <c r="G890" s="1">
        <v>0</v>
      </c>
      <c r="H890" s="8">
        <v>4.3</v>
      </c>
      <c r="I890" s="9">
        <v>10833</v>
      </c>
      <c r="J890" t="s">
        <v>4451</v>
      </c>
      <c r="K890" t="s">
        <v>4452</v>
      </c>
      <c r="L890" t="s">
        <v>4453</v>
      </c>
      <c r="M890" t="s">
        <v>4454</v>
      </c>
      <c r="N890" t="s">
        <v>4455</v>
      </c>
      <c r="O890" t="s">
        <v>4456</v>
      </c>
      <c r="P890" t="s">
        <v>7417</v>
      </c>
      <c r="Q890" t="s">
        <v>7418</v>
      </c>
    </row>
    <row r="891" spans="1:17">
      <c r="A891" t="s">
        <v>7419</v>
      </c>
      <c r="B891" t="s">
        <v>7420</v>
      </c>
      <c r="C891" t="s">
        <v>5102</v>
      </c>
      <c r="E891" s="3">
        <v>1149</v>
      </c>
      <c r="F891" s="3">
        <v>1499</v>
      </c>
      <c r="G891" s="1">
        <v>0.23</v>
      </c>
      <c r="H891" s="8">
        <v>4.0999999999999996</v>
      </c>
      <c r="I891" s="9">
        <v>10443</v>
      </c>
      <c r="J891" t="s">
        <v>7421</v>
      </c>
      <c r="K891" t="s">
        <v>7422</v>
      </c>
      <c r="L891" t="s">
        <v>7423</v>
      </c>
      <c r="M891" t="s">
        <v>7424</v>
      </c>
      <c r="N891" t="s">
        <v>7425</v>
      </c>
      <c r="O891" t="s">
        <v>7426</v>
      </c>
      <c r="P891" t="s">
        <v>7427</v>
      </c>
      <c r="Q891" t="s">
        <v>7428</v>
      </c>
    </row>
    <row r="892" spans="1:17">
      <c r="A892" t="s">
        <v>7429</v>
      </c>
      <c r="B892" t="s">
        <v>7430</v>
      </c>
      <c r="C892" t="s">
        <v>4876</v>
      </c>
      <c r="E892" s="3">
        <v>499</v>
      </c>
      <c r="F892" s="3">
        <v>1299</v>
      </c>
      <c r="G892" s="1">
        <v>0.62</v>
      </c>
      <c r="H892" s="8">
        <v>4.5</v>
      </c>
      <c r="I892" s="9">
        <v>434</v>
      </c>
      <c r="J892" t="s">
        <v>7431</v>
      </c>
      <c r="K892" t="s">
        <v>7432</v>
      </c>
      <c r="L892" t="s">
        <v>7433</v>
      </c>
      <c r="M892" t="s">
        <v>7434</v>
      </c>
      <c r="N892" t="s">
        <v>7435</v>
      </c>
      <c r="O892" t="s">
        <v>7436</v>
      </c>
      <c r="P892" t="s">
        <v>7437</v>
      </c>
      <c r="Q892" t="s">
        <v>7438</v>
      </c>
    </row>
    <row r="893" spans="1:17">
      <c r="A893" t="s">
        <v>7439</v>
      </c>
      <c r="B893" t="s">
        <v>7440</v>
      </c>
      <c r="C893" t="s">
        <v>3066</v>
      </c>
      <c r="E893" s="3">
        <v>999</v>
      </c>
      <c r="F893" s="3">
        <v>4199</v>
      </c>
      <c r="G893" s="1">
        <v>0.76</v>
      </c>
      <c r="H893" s="8">
        <v>3.5</v>
      </c>
      <c r="I893" s="9">
        <v>1913</v>
      </c>
      <c r="J893" t="s">
        <v>7441</v>
      </c>
      <c r="K893" t="s">
        <v>7442</v>
      </c>
      <c r="L893" t="s">
        <v>7443</v>
      </c>
      <c r="M893" t="s">
        <v>7444</v>
      </c>
      <c r="N893" t="s">
        <v>7445</v>
      </c>
      <c r="O893" t="s">
        <v>7446</v>
      </c>
      <c r="P893" t="s">
        <v>7447</v>
      </c>
      <c r="Q893" t="s">
        <v>7448</v>
      </c>
    </row>
    <row r="894" spans="1:17">
      <c r="A894" t="s">
        <v>7449</v>
      </c>
      <c r="B894" t="s">
        <v>7450</v>
      </c>
      <c r="C894" t="s">
        <v>6733</v>
      </c>
      <c r="E894" s="3">
        <v>1709</v>
      </c>
      <c r="F894" s="3">
        <v>4000</v>
      </c>
      <c r="G894" s="1">
        <v>0.56999999999999995</v>
      </c>
      <c r="H894" s="8">
        <v>4.4000000000000004</v>
      </c>
      <c r="I894" s="9">
        <v>3029</v>
      </c>
      <c r="J894" t="s">
        <v>7451</v>
      </c>
      <c r="K894" t="s">
        <v>7452</v>
      </c>
      <c r="L894" t="s">
        <v>7453</v>
      </c>
      <c r="M894" t="s">
        <v>7454</v>
      </c>
      <c r="N894" t="s">
        <v>7455</v>
      </c>
      <c r="O894" t="s">
        <v>7456</v>
      </c>
      <c r="P894" t="s">
        <v>7457</v>
      </c>
      <c r="Q894" t="s">
        <v>7458</v>
      </c>
    </row>
    <row r="895" spans="1:17">
      <c r="A895" t="s">
        <v>7459</v>
      </c>
      <c r="B895" t="s">
        <v>7460</v>
      </c>
      <c r="C895" t="s">
        <v>5058</v>
      </c>
      <c r="E895" s="3">
        <v>250</v>
      </c>
      <c r="F895" s="3">
        <v>250</v>
      </c>
      <c r="G895" s="1">
        <v>0</v>
      </c>
      <c r="H895" s="8">
        <v>4.2</v>
      </c>
      <c r="I895" s="9">
        <v>2628</v>
      </c>
      <c r="J895" t="s">
        <v>7461</v>
      </c>
      <c r="K895" t="s">
        <v>7462</v>
      </c>
      <c r="L895" t="s">
        <v>7463</v>
      </c>
      <c r="M895" t="s">
        <v>7464</v>
      </c>
      <c r="N895" t="s">
        <v>7465</v>
      </c>
      <c r="O895" t="s">
        <v>7466</v>
      </c>
      <c r="P895" t="s">
        <v>7467</v>
      </c>
      <c r="Q895" t="s">
        <v>7468</v>
      </c>
    </row>
    <row r="896" spans="1:17">
      <c r="A896" t="s">
        <v>481</v>
      </c>
      <c r="B896" t="s">
        <v>482</v>
      </c>
      <c r="C896" t="s">
        <v>98</v>
      </c>
      <c r="E896" s="3">
        <v>1199</v>
      </c>
      <c r="F896" s="3">
        <v>2199</v>
      </c>
      <c r="G896" s="1">
        <v>0.45</v>
      </c>
      <c r="H896" s="8">
        <v>4.4000000000000004</v>
      </c>
      <c r="I896" s="9">
        <v>24780</v>
      </c>
      <c r="J896" t="s">
        <v>483</v>
      </c>
      <c r="K896" t="s">
        <v>484</v>
      </c>
      <c r="L896" t="s">
        <v>485</v>
      </c>
      <c r="M896" t="s">
        <v>486</v>
      </c>
      <c r="N896" t="s">
        <v>487</v>
      </c>
      <c r="O896" t="s">
        <v>488</v>
      </c>
      <c r="P896" t="s">
        <v>489</v>
      </c>
      <c r="Q896" t="s">
        <v>7469</v>
      </c>
    </row>
    <row r="897" spans="1:17">
      <c r="A897" t="s">
        <v>7470</v>
      </c>
      <c r="B897" t="s">
        <v>7471</v>
      </c>
      <c r="C897" t="s">
        <v>7472</v>
      </c>
      <c r="E897" s="3">
        <v>90</v>
      </c>
      <c r="F897" s="3">
        <v>100</v>
      </c>
      <c r="G897" s="1">
        <v>0.1</v>
      </c>
      <c r="H897" s="8">
        <v>4.4000000000000004</v>
      </c>
      <c r="I897" s="9">
        <v>10718</v>
      </c>
      <c r="J897" t="s">
        <v>7473</v>
      </c>
      <c r="K897" t="s">
        <v>7474</v>
      </c>
      <c r="L897" t="s">
        <v>7475</v>
      </c>
      <c r="M897" t="s">
        <v>7476</v>
      </c>
      <c r="N897" t="s">
        <v>7477</v>
      </c>
      <c r="O897" t="s">
        <v>7478</v>
      </c>
      <c r="P897" t="s">
        <v>7479</v>
      </c>
      <c r="Q897" t="s">
        <v>7480</v>
      </c>
    </row>
    <row r="898" spans="1:17">
      <c r="A898" t="s">
        <v>7481</v>
      </c>
      <c r="B898" t="s">
        <v>7482</v>
      </c>
      <c r="C898" t="s">
        <v>3867</v>
      </c>
      <c r="E898" s="3">
        <v>2025</v>
      </c>
      <c r="F898" s="3">
        <v>5999</v>
      </c>
      <c r="G898" s="1">
        <v>0.66</v>
      </c>
      <c r="H898" s="8">
        <v>4.2</v>
      </c>
      <c r="I898" s="9">
        <v>6233</v>
      </c>
      <c r="J898" t="s">
        <v>7483</v>
      </c>
      <c r="K898" t="s">
        <v>7484</v>
      </c>
      <c r="L898" t="s">
        <v>7485</v>
      </c>
      <c r="M898" t="s">
        <v>7486</v>
      </c>
      <c r="N898" t="s">
        <v>7487</v>
      </c>
      <c r="O898" t="s">
        <v>7488</v>
      </c>
      <c r="P898" t="s">
        <v>7489</v>
      </c>
      <c r="Q898" t="s">
        <v>7490</v>
      </c>
    </row>
    <row r="899" spans="1:17">
      <c r="A899" t="s">
        <v>7491</v>
      </c>
      <c r="B899" t="s">
        <v>7492</v>
      </c>
      <c r="C899" t="s">
        <v>5336</v>
      </c>
      <c r="E899" s="3">
        <v>1495</v>
      </c>
      <c r="F899" s="3">
        <v>1995</v>
      </c>
      <c r="G899" s="1">
        <v>0.25</v>
      </c>
      <c r="H899" s="8">
        <v>4.5</v>
      </c>
      <c r="I899" s="9">
        <v>10541</v>
      </c>
      <c r="J899" t="s">
        <v>7493</v>
      </c>
      <c r="K899" t="s">
        <v>7494</v>
      </c>
      <c r="L899" t="s">
        <v>7495</v>
      </c>
      <c r="M899" t="s">
        <v>7496</v>
      </c>
      <c r="N899" t="s">
        <v>7497</v>
      </c>
      <c r="O899" t="s">
        <v>7498</v>
      </c>
      <c r="P899" t="s">
        <v>7499</v>
      </c>
      <c r="Q899" t="s">
        <v>7500</v>
      </c>
    </row>
    <row r="900" spans="1:17">
      <c r="A900" t="s">
        <v>496</v>
      </c>
      <c r="B900" t="s">
        <v>497</v>
      </c>
      <c r="C900" t="s">
        <v>18</v>
      </c>
      <c r="E900" s="3">
        <v>799</v>
      </c>
      <c r="F900" s="3">
        <v>2100</v>
      </c>
      <c r="G900" s="1">
        <v>0.62</v>
      </c>
      <c r="H900" s="8">
        <v>4.3</v>
      </c>
      <c r="I900" s="9">
        <v>8188</v>
      </c>
      <c r="J900" t="s">
        <v>498</v>
      </c>
      <c r="K900" t="s">
        <v>499</v>
      </c>
      <c r="L900" t="s">
        <v>500</v>
      </c>
      <c r="M900" t="s">
        <v>501</v>
      </c>
      <c r="N900" t="s">
        <v>502</v>
      </c>
      <c r="O900" t="s">
        <v>503</v>
      </c>
      <c r="P900" t="s">
        <v>7501</v>
      </c>
      <c r="Q900" t="s">
        <v>7502</v>
      </c>
    </row>
    <row r="901" spans="1:17">
      <c r="A901" t="s">
        <v>7503</v>
      </c>
      <c r="B901" t="s">
        <v>7504</v>
      </c>
      <c r="C901" t="s">
        <v>5515</v>
      </c>
      <c r="E901" s="3">
        <v>899</v>
      </c>
      <c r="F901" s="3">
        <v>1199</v>
      </c>
      <c r="G901" s="1">
        <v>0.25</v>
      </c>
      <c r="H901" s="8">
        <v>3.8</v>
      </c>
      <c r="I901" s="9">
        <v>10751</v>
      </c>
      <c r="J901" t="s">
        <v>7505</v>
      </c>
      <c r="K901" t="s">
        <v>7506</v>
      </c>
      <c r="L901" t="s">
        <v>7507</v>
      </c>
      <c r="M901" t="s">
        <v>7508</v>
      </c>
      <c r="N901" t="s">
        <v>7509</v>
      </c>
      <c r="O901" t="s">
        <v>7510</v>
      </c>
      <c r="P901" t="s">
        <v>7511</v>
      </c>
      <c r="Q901" t="s">
        <v>7512</v>
      </c>
    </row>
    <row r="902" spans="1:17">
      <c r="A902" t="s">
        <v>7513</v>
      </c>
      <c r="B902" t="s">
        <v>7514</v>
      </c>
      <c r="C902" t="s">
        <v>7515</v>
      </c>
      <c r="E902" s="3">
        <v>349</v>
      </c>
      <c r="F902" s="3">
        <v>999</v>
      </c>
      <c r="G902" s="1">
        <v>0.65</v>
      </c>
      <c r="H902" s="8">
        <v>3.9</v>
      </c>
      <c r="I902" s="9">
        <v>817</v>
      </c>
      <c r="J902" t="s">
        <v>7516</v>
      </c>
      <c r="K902" t="s">
        <v>7517</v>
      </c>
      <c r="L902" t="s">
        <v>7518</v>
      </c>
      <c r="M902" t="s">
        <v>7519</v>
      </c>
      <c r="N902" t="s">
        <v>7520</v>
      </c>
      <c r="O902" t="s">
        <v>7521</v>
      </c>
      <c r="P902" t="s">
        <v>7522</v>
      </c>
      <c r="Q902" t="s">
        <v>7523</v>
      </c>
    </row>
    <row r="903" spans="1:17">
      <c r="A903" t="s">
        <v>7524</v>
      </c>
      <c r="B903" t="s">
        <v>7525</v>
      </c>
      <c r="C903" t="s">
        <v>2979</v>
      </c>
      <c r="E903" s="3">
        <v>900</v>
      </c>
      <c r="F903" s="3">
        <v>2499</v>
      </c>
      <c r="G903" s="1">
        <v>0.64</v>
      </c>
      <c r="H903" s="8">
        <v>4</v>
      </c>
      <c r="I903" s="9">
        <v>36384</v>
      </c>
      <c r="J903" t="s">
        <v>7526</v>
      </c>
      <c r="K903" t="s">
        <v>4564</v>
      </c>
      <c r="L903" t="s">
        <v>4565</v>
      </c>
      <c r="M903" t="s">
        <v>4566</v>
      </c>
      <c r="N903" t="s">
        <v>4567</v>
      </c>
      <c r="O903" t="s">
        <v>4568</v>
      </c>
      <c r="P903" t="s">
        <v>7527</v>
      </c>
      <c r="Q903" t="s">
        <v>7528</v>
      </c>
    </row>
    <row r="904" spans="1:17">
      <c r="A904" t="s">
        <v>7529</v>
      </c>
      <c r="B904" t="s">
        <v>7530</v>
      </c>
      <c r="C904" t="s">
        <v>5904</v>
      </c>
      <c r="E904" s="3">
        <v>2490</v>
      </c>
      <c r="F904" s="3">
        <v>3990</v>
      </c>
      <c r="G904" s="1">
        <v>0.38</v>
      </c>
      <c r="H904" s="8">
        <v>4.0999999999999996</v>
      </c>
      <c r="I904" s="9">
        <v>3606</v>
      </c>
      <c r="J904" t="s">
        <v>7531</v>
      </c>
      <c r="K904" t="s">
        <v>7532</v>
      </c>
      <c r="L904" t="s">
        <v>7533</v>
      </c>
      <c r="M904" t="s">
        <v>7534</v>
      </c>
      <c r="N904" t="s">
        <v>7535</v>
      </c>
      <c r="O904" t="s">
        <v>7536</v>
      </c>
      <c r="P904" t="s">
        <v>7537</v>
      </c>
      <c r="Q904" t="s">
        <v>7538</v>
      </c>
    </row>
    <row r="905" spans="1:17">
      <c r="A905" t="s">
        <v>7539</v>
      </c>
      <c r="B905" t="s">
        <v>7540</v>
      </c>
      <c r="C905" t="s">
        <v>5531</v>
      </c>
      <c r="E905" s="3">
        <v>116</v>
      </c>
      <c r="F905" s="3">
        <v>200</v>
      </c>
      <c r="G905" s="1">
        <v>0.42</v>
      </c>
      <c r="H905" s="8">
        <v>4.4000000000000004</v>
      </c>
      <c r="I905" s="9">
        <v>357</v>
      </c>
      <c r="J905" t="s">
        <v>7541</v>
      </c>
      <c r="K905" t="s">
        <v>7542</v>
      </c>
      <c r="L905" t="s">
        <v>7543</v>
      </c>
      <c r="M905" t="s">
        <v>7544</v>
      </c>
      <c r="N905" t="s">
        <v>7545</v>
      </c>
      <c r="O905" t="s">
        <v>7546</v>
      </c>
      <c r="P905" t="s">
        <v>7547</v>
      </c>
      <c r="Q905" t="s">
        <v>7548</v>
      </c>
    </row>
    <row r="906" spans="1:17">
      <c r="A906" t="s">
        <v>7549</v>
      </c>
      <c r="B906" t="s">
        <v>7550</v>
      </c>
      <c r="C906" t="s">
        <v>5347</v>
      </c>
      <c r="E906" s="3">
        <v>200</v>
      </c>
      <c r="F906" s="3">
        <v>230</v>
      </c>
      <c r="G906" s="1">
        <v>0.13</v>
      </c>
      <c r="H906" s="8">
        <v>4.4000000000000004</v>
      </c>
      <c r="I906" s="9">
        <v>10170</v>
      </c>
      <c r="J906" t="s">
        <v>7551</v>
      </c>
      <c r="K906" t="s">
        <v>7552</v>
      </c>
      <c r="L906" t="s">
        <v>7553</v>
      </c>
      <c r="M906" t="s">
        <v>7554</v>
      </c>
      <c r="N906" t="s">
        <v>7555</v>
      </c>
      <c r="O906" t="s">
        <v>7556</v>
      </c>
      <c r="P906" t="s">
        <v>7557</v>
      </c>
      <c r="Q906" t="s">
        <v>7558</v>
      </c>
    </row>
    <row r="907" spans="1:17">
      <c r="A907" t="s">
        <v>7559</v>
      </c>
      <c r="B907" t="s">
        <v>7560</v>
      </c>
      <c r="C907" t="s">
        <v>6908</v>
      </c>
      <c r="E907" s="3">
        <v>1249</v>
      </c>
      <c r="F907" s="3">
        <v>2796</v>
      </c>
      <c r="G907" s="1">
        <v>0.55000000000000004</v>
      </c>
      <c r="H907" s="8">
        <v>4.4000000000000004</v>
      </c>
      <c r="I907" s="9">
        <v>4598</v>
      </c>
      <c r="J907" t="s">
        <v>7561</v>
      </c>
      <c r="K907" t="s">
        <v>7562</v>
      </c>
      <c r="L907" t="s">
        <v>7563</v>
      </c>
      <c r="M907" t="s">
        <v>7564</v>
      </c>
      <c r="N907" t="s">
        <v>7565</v>
      </c>
      <c r="O907" t="s">
        <v>7566</v>
      </c>
      <c r="P907" t="s">
        <v>7567</v>
      </c>
      <c r="Q907" t="s">
        <v>7568</v>
      </c>
    </row>
    <row r="908" spans="1:17">
      <c r="A908" t="s">
        <v>7569</v>
      </c>
      <c r="B908" t="s">
        <v>7570</v>
      </c>
      <c r="C908" t="s">
        <v>7571</v>
      </c>
      <c r="E908" s="3">
        <v>649</v>
      </c>
      <c r="F908" s="3">
        <v>999</v>
      </c>
      <c r="G908" s="1">
        <v>0.35</v>
      </c>
      <c r="H908" s="8">
        <v>3.5</v>
      </c>
      <c r="I908" s="9">
        <v>7222</v>
      </c>
      <c r="J908" t="s">
        <v>7572</v>
      </c>
      <c r="K908" t="s">
        <v>7573</v>
      </c>
      <c r="L908" t="s">
        <v>7574</v>
      </c>
      <c r="M908" t="s">
        <v>7575</v>
      </c>
      <c r="N908" t="s">
        <v>7576</v>
      </c>
      <c r="O908" t="s">
        <v>7577</v>
      </c>
      <c r="P908" t="s">
        <v>7578</v>
      </c>
      <c r="Q908" t="s">
        <v>7579</v>
      </c>
    </row>
    <row r="909" spans="1:17">
      <c r="A909" t="s">
        <v>7580</v>
      </c>
      <c r="B909" t="s">
        <v>7581</v>
      </c>
      <c r="C909" t="s">
        <v>7582</v>
      </c>
      <c r="E909" s="3">
        <v>2649</v>
      </c>
      <c r="F909" s="3">
        <v>3499</v>
      </c>
      <c r="G909" s="1">
        <v>0.24</v>
      </c>
      <c r="H909" s="8">
        <v>4.5</v>
      </c>
      <c r="I909" s="9">
        <v>1271</v>
      </c>
      <c r="J909" t="s">
        <v>7583</v>
      </c>
      <c r="K909" t="s">
        <v>7584</v>
      </c>
      <c r="L909" t="s">
        <v>7585</v>
      </c>
      <c r="M909" t="s">
        <v>7586</v>
      </c>
      <c r="N909" t="s">
        <v>7587</v>
      </c>
      <c r="O909" t="s">
        <v>7588</v>
      </c>
      <c r="P909" t="s">
        <v>7589</v>
      </c>
      <c r="Q909" t="s">
        <v>7590</v>
      </c>
    </row>
    <row r="910" spans="1:17">
      <c r="A910" t="s">
        <v>516</v>
      </c>
      <c r="B910" t="s">
        <v>517</v>
      </c>
      <c r="C910" t="s">
        <v>18</v>
      </c>
      <c r="E910" s="3">
        <v>199</v>
      </c>
      <c r="F910" s="3">
        <v>349</v>
      </c>
      <c r="G910" s="1">
        <v>0.43</v>
      </c>
      <c r="H910" s="8">
        <v>4.0999999999999996</v>
      </c>
      <c r="I910" s="9">
        <v>314</v>
      </c>
      <c r="J910" t="s">
        <v>518</v>
      </c>
      <c r="K910" t="s">
        <v>519</v>
      </c>
      <c r="L910" t="s">
        <v>520</v>
      </c>
      <c r="M910" t="s">
        <v>521</v>
      </c>
      <c r="N910" t="s">
        <v>522</v>
      </c>
      <c r="O910" t="s">
        <v>523</v>
      </c>
      <c r="P910" t="s">
        <v>7591</v>
      </c>
      <c r="Q910" t="s">
        <v>7592</v>
      </c>
    </row>
    <row r="911" spans="1:17">
      <c r="A911" t="s">
        <v>7593</v>
      </c>
      <c r="B911" t="s">
        <v>7594</v>
      </c>
      <c r="C911" t="s">
        <v>5262</v>
      </c>
      <c r="E911" s="3">
        <v>596</v>
      </c>
      <c r="F911" s="3">
        <v>723</v>
      </c>
      <c r="G911" s="1">
        <v>0.18</v>
      </c>
      <c r="H911" s="8">
        <v>4.4000000000000004</v>
      </c>
      <c r="I911" s="9">
        <v>3219</v>
      </c>
      <c r="J911" t="s">
        <v>7595</v>
      </c>
      <c r="K911" t="s">
        <v>7596</v>
      </c>
      <c r="L911" t="s">
        <v>7597</v>
      </c>
      <c r="M911" t="s">
        <v>7598</v>
      </c>
      <c r="N911" t="s">
        <v>7599</v>
      </c>
      <c r="O911" t="s">
        <v>7600</v>
      </c>
      <c r="P911" t="s">
        <v>7601</v>
      </c>
      <c r="Q911" t="s">
        <v>7602</v>
      </c>
    </row>
    <row r="912" spans="1:17">
      <c r="A912" t="s">
        <v>7603</v>
      </c>
      <c r="B912" t="s">
        <v>7604</v>
      </c>
      <c r="C912" t="s">
        <v>2948</v>
      </c>
      <c r="E912" s="3">
        <v>2499</v>
      </c>
      <c r="F912" s="3">
        <v>5999</v>
      </c>
      <c r="G912" s="1">
        <v>0.57999999999999996</v>
      </c>
      <c r="H912" s="8">
        <v>4.0999999999999996</v>
      </c>
      <c r="I912" s="9">
        <v>38879</v>
      </c>
      <c r="J912" t="s">
        <v>7605</v>
      </c>
      <c r="K912" t="s">
        <v>4416</v>
      </c>
      <c r="L912" t="s">
        <v>4417</v>
      </c>
      <c r="M912" t="s">
        <v>4418</v>
      </c>
      <c r="N912" t="s">
        <v>4419</v>
      </c>
      <c r="O912" t="s">
        <v>4420</v>
      </c>
      <c r="P912" t="s">
        <v>7606</v>
      </c>
      <c r="Q912" t="s">
        <v>7607</v>
      </c>
    </row>
    <row r="913" spans="1:17">
      <c r="A913" t="s">
        <v>7608</v>
      </c>
      <c r="B913" t="s">
        <v>7609</v>
      </c>
      <c r="C913" t="s">
        <v>7610</v>
      </c>
      <c r="E913" s="3">
        <v>4999</v>
      </c>
      <c r="F913" s="3">
        <v>12499</v>
      </c>
      <c r="G913" s="1">
        <v>0.6</v>
      </c>
      <c r="H913" s="8">
        <v>4.2</v>
      </c>
      <c r="I913" s="9">
        <v>4541</v>
      </c>
      <c r="J913" t="s">
        <v>7611</v>
      </c>
      <c r="K913" t="s">
        <v>7612</v>
      </c>
      <c r="L913" t="s">
        <v>7613</v>
      </c>
      <c r="M913" t="s">
        <v>7614</v>
      </c>
      <c r="N913" t="s">
        <v>7615</v>
      </c>
      <c r="O913" t="s">
        <v>7616</v>
      </c>
      <c r="P913" t="s">
        <v>7617</v>
      </c>
      <c r="Q913" t="s">
        <v>7618</v>
      </c>
    </row>
    <row r="914" spans="1:17">
      <c r="A914" t="s">
        <v>7619</v>
      </c>
      <c r="B914" t="s">
        <v>7620</v>
      </c>
      <c r="C914" t="s">
        <v>3066</v>
      </c>
      <c r="E914" s="3">
        <v>399</v>
      </c>
      <c r="F914" s="3">
        <v>1290</v>
      </c>
      <c r="G914" s="1">
        <v>0.69</v>
      </c>
      <c r="H914" s="8">
        <v>4.2</v>
      </c>
      <c r="I914" s="9">
        <v>76042</v>
      </c>
      <c r="J914" t="s">
        <v>7621</v>
      </c>
      <c r="K914" t="s">
        <v>7622</v>
      </c>
      <c r="L914" t="s">
        <v>7623</v>
      </c>
      <c r="M914" t="s">
        <v>7624</v>
      </c>
      <c r="N914" t="s">
        <v>7625</v>
      </c>
      <c r="O914" t="s">
        <v>7626</v>
      </c>
      <c r="P914" t="s">
        <v>7627</v>
      </c>
      <c r="Q914" t="s">
        <v>7628</v>
      </c>
    </row>
    <row r="915" spans="1:17">
      <c r="A915" t="s">
        <v>7629</v>
      </c>
      <c r="B915" t="s">
        <v>7630</v>
      </c>
      <c r="C915" t="s">
        <v>5531</v>
      </c>
      <c r="E915" s="3">
        <v>116</v>
      </c>
      <c r="F915" s="3">
        <v>200</v>
      </c>
      <c r="G915" s="1">
        <v>0.42</v>
      </c>
      <c r="H915" s="8">
        <v>4.3</v>
      </c>
      <c r="I915" s="9">
        <v>485</v>
      </c>
      <c r="J915" t="s">
        <v>7631</v>
      </c>
      <c r="K915" t="s">
        <v>7632</v>
      </c>
      <c r="L915" t="s">
        <v>7633</v>
      </c>
      <c r="M915" t="s">
        <v>7634</v>
      </c>
      <c r="N915" t="s">
        <v>7635</v>
      </c>
      <c r="O915" t="s">
        <v>7636</v>
      </c>
      <c r="P915" t="s">
        <v>7637</v>
      </c>
      <c r="Q915" t="s">
        <v>7638</v>
      </c>
    </row>
    <row r="916" spans="1:17">
      <c r="A916" t="s">
        <v>7639</v>
      </c>
      <c r="B916" t="s">
        <v>7640</v>
      </c>
      <c r="C916" t="s">
        <v>5904</v>
      </c>
      <c r="E916" s="3">
        <v>4499</v>
      </c>
      <c r="F916" s="3">
        <v>5999</v>
      </c>
      <c r="G916" s="1">
        <v>0.25</v>
      </c>
      <c r="H916" s="8">
        <v>4.3</v>
      </c>
      <c r="I916" s="9">
        <v>44696</v>
      </c>
      <c r="J916" t="s">
        <v>7641</v>
      </c>
      <c r="K916" t="s">
        <v>7642</v>
      </c>
      <c r="L916" t="s">
        <v>7643</v>
      </c>
      <c r="M916" t="s">
        <v>7644</v>
      </c>
      <c r="N916" t="s">
        <v>7645</v>
      </c>
      <c r="O916" t="s">
        <v>7646</v>
      </c>
      <c r="P916" t="s">
        <v>7647</v>
      </c>
      <c r="Q916" t="s">
        <v>7648</v>
      </c>
    </row>
    <row r="917" spans="1:17">
      <c r="A917" t="s">
        <v>7649</v>
      </c>
      <c r="B917" t="s">
        <v>7650</v>
      </c>
      <c r="C917" t="s">
        <v>6103</v>
      </c>
      <c r="E917" s="3">
        <v>330</v>
      </c>
      <c r="F917" s="3">
        <v>499</v>
      </c>
      <c r="G917" s="1">
        <v>0.34</v>
      </c>
      <c r="H917" s="8">
        <v>3.7</v>
      </c>
      <c r="I917" s="9">
        <v>8566</v>
      </c>
      <c r="J917" t="s">
        <v>7651</v>
      </c>
      <c r="K917" t="s">
        <v>7652</v>
      </c>
      <c r="L917" t="s">
        <v>7653</v>
      </c>
      <c r="M917" t="s">
        <v>7654</v>
      </c>
      <c r="N917" t="s">
        <v>7655</v>
      </c>
      <c r="O917" t="s">
        <v>7656</v>
      </c>
      <c r="P917" t="s">
        <v>7657</v>
      </c>
      <c r="Q917" t="s">
        <v>7658</v>
      </c>
    </row>
    <row r="918" spans="1:17">
      <c r="A918" t="s">
        <v>7659</v>
      </c>
      <c r="B918" t="s">
        <v>7660</v>
      </c>
      <c r="C918" t="s">
        <v>5454</v>
      </c>
      <c r="E918" s="3">
        <v>649</v>
      </c>
      <c r="F918" s="3">
        <v>2499</v>
      </c>
      <c r="G918" s="1">
        <v>0.74</v>
      </c>
      <c r="H918" s="8">
        <v>3.9</v>
      </c>
      <c r="I918" s="9">
        <v>13049</v>
      </c>
      <c r="J918" t="s">
        <v>7661</v>
      </c>
      <c r="K918" t="s">
        <v>7662</v>
      </c>
      <c r="L918" t="s">
        <v>7663</v>
      </c>
      <c r="M918" t="s">
        <v>7664</v>
      </c>
      <c r="N918" t="s">
        <v>7665</v>
      </c>
      <c r="O918" t="s">
        <v>13059</v>
      </c>
      <c r="P918" t="s">
        <v>7666</v>
      </c>
      <c r="Q918" t="s">
        <v>7667</v>
      </c>
    </row>
    <row r="919" spans="1:17">
      <c r="A919" t="s">
        <v>7668</v>
      </c>
      <c r="B919" t="s">
        <v>7669</v>
      </c>
      <c r="C919" t="s">
        <v>5996</v>
      </c>
      <c r="E919" s="3">
        <v>1234</v>
      </c>
      <c r="F919" s="3">
        <v>1599</v>
      </c>
      <c r="G919" s="1">
        <v>0.23</v>
      </c>
      <c r="H919" s="8">
        <v>4.5</v>
      </c>
      <c r="I919" s="9">
        <v>16680</v>
      </c>
      <c r="J919" t="s">
        <v>7670</v>
      </c>
      <c r="K919" t="s">
        <v>7671</v>
      </c>
      <c r="L919" t="s">
        <v>7672</v>
      </c>
      <c r="M919" t="s">
        <v>7673</v>
      </c>
      <c r="N919" t="s">
        <v>7674</v>
      </c>
      <c r="O919" t="s">
        <v>7675</v>
      </c>
      <c r="P919" t="s">
        <v>7676</v>
      </c>
      <c r="Q919" t="s">
        <v>7677</v>
      </c>
    </row>
    <row r="920" spans="1:17">
      <c r="A920" t="s">
        <v>4423</v>
      </c>
      <c r="B920" t="s">
        <v>4424</v>
      </c>
      <c r="C920" t="s">
        <v>4425</v>
      </c>
      <c r="E920" s="3">
        <v>1399</v>
      </c>
      <c r="F920" s="3">
        <v>2990</v>
      </c>
      <c r="G920" s="1">
        <v>0.53</v>
      </c>
      <c r="H920" s="8">
        <v>4.0999999999999996</v>
      </c>
      <c r="I920" s="9">
        <v>97174</v>
      </c>
      <c r="J920" t="s">
        <v>4426</v>
      </c>
      <c r="K920" t="s">
        <v>4427</v>
      </c>
      <c r="L920" t="s">
        <v>4428</v>
      </c>
      <c r="M920" t="s">
        <v>4429</v>
      </c>
      <c r="N920" t="s">
        <v>4430</v>
      </c>
      <c r="O920" t="s">
        <v>4431</v>
      </c>
      <c r="P920" t="s">
        <v>7678</v>
      </c>
      <c r="Q920" t="s">
        <v>7679</v>
      </c>
    </row>
    <row r="921" spans="1:17">
      <c r="A921" t="s">
        <v>7680</v>
      </c>
      <c r="B921" t="s">
        <v>7681</v>
      </c>
      <c r="C921" t="s">
        <v>7089</v>
      </c>
      <c r="E921" s="3">
        <v>272</v>
      </c>
      <c r="F921" s="3">
        <v>320</v>
      </c>
      <c r="G921" s="1">
        <v>0.15</v>
      </c>
      <c r="H921" s="8">
        <v>4</v>
      </c>
      <c r="I921" s="9">
        <v>3686</v>
      </c>
      <c r="J921" t="s">
        <v>7682</v>
      </c>
      <c r="K921" t="s">
        <v>7683</v>
      </c>
      <c r="L921" t="s">
        <v>7684</v>
      </c>
      <c r="M921" t="s">
        <v>7685</v>
      </c>
      <c r="N921" t="s">
        <v>7686</v>
      </c>
      <c r="O921" t="s">
        <v>7687</v>
      </c>
      <c r="P921" t="s">
        <v>7688</v>
      </c>
      <c r="Q921" t="s">
        <v>7689</v>
      </c>
    </row>
    <row r="922" spans="1:17">
      <c r="A922" t="s">
        <v>7690</v>
      </c>
      <c r="B922" t="s">
        <v>7691</v>
      </c>
      <c r="C922" t="s">
        <v>7692</v>
      </c>
      <c r="E922" s="3">
        <v>99</v>
      </c>
      <c r="F922" s="3">
        <v>999</v>
      </c>
      <c r="G922" s="1">
        <v>0.9</v>
      </c>
      <c r="H922" s="8">
        <v>3.8</v>
      </c>
      <c r="I922" s="9">
        <v>594</v>
      </c>
      <c r="J922" t="s">
        <v>7693</v>
      </c>
      <c r="K922" t="s">
        <v>7694</v>
      </c>
      <c r="L922" t="s">
        <v>7695</v>
      </c>
      <c r="M922" t="s">
        <v>7696</v>
      </c>
      <c r="N922" t="s">
        <v>7697</v>
      </c>
      <c r="O922" t="s">
        <v>7698</v>
      </c>
      <c r="P922" t="s">
        <v>7699</v>
      </c>
      <c r="Q922" t="s">
        <v>7700</v>
      </c>
    </row>
    <row r="923" spans="1:17">
      <c r="A923" t="s">
        <v>7701</v>
      </c>
      <c r="B923" t="s">
        <v>7702</v>
      </c>
      <c r="C923" t="s">
        <v>7703</v>
      </c>
      <c r="E923" s="3">
        <v>3498</v>
      </c>
      <c r="F923" s="3">
        <v>3875</v>
      </c>
      <c r="G923" s="1">
        <v>0.1</v>
      </c>
      <c r="H923" s="8">
        <v>3.4</v>
      </c>
      <c r="I923" s="9">
        <v>12185</v>
      </c>
      <c r="J923" t="s">
        <v>7704</v>
      </c>
      <c r="K923" t="s">
        <v>7705</v>
      </c>
      <c r="L923" t="s">
        <v>7706</v>
      </c>
      <c r="M923" t="s">
        <v>7707</v>
      </c>
      <c r="N923" t="s">
        <v>7708</v>
      </c>
      <c r="O923" t="s">
        <v>7709</v>
      </c>
      <c r="P923" t="s">
        <v>7710</v>
      </c>
      <c r="Q923" t="s">
        <v>7711</v>
      </c>
    </row>
    <row r="924" spans="1:17">
      <c r="A924" t="s">
        <v>7712</v>
      </c>
      <c r="B924" t="s">
        <v>7713</v>
      </c>
      <c r="C924" t="s">
        <v>5818</v>
      </c>
      <c r="E924" s="3">
        <v>10099</v>
      </c>
      <c r="F924" s="3">
        <v>19110</v>
      </c>
      <c r="G924" s="1">
        <v>0.47</v>
      </c>
      <c r="H924" s="8">
        <v>4.3</v>
      </c>
      <c r="I924" s="9">
        <v>2623</v>
      </c>
      <c r="J924" t="s">
        <v>7714</v>
      </c>
      <c r="K924" t="s">
        <v>7715</v>
      </c>
      <c r="L924" t="s">
        <v>7716</v>
      </c>
      <c r="M924" t="s">
        <v>7717</v>
      </c>
      <c r="N924" t="s">
        <v>7718</v>
      </c>
      <c r="O924" t="s">
        <v>7719</v>
      </c>
      <c r="P924" t="s">
        <v>7720</v>
      </c>
      <c r="Q924" t="s">
        <v>7721</v>
      </c>
    </row>
    <row r="925" spans="1:17">
      <c r="A925" t="s">
        <v>7722</v>
      </c>
      <c r="B925" t="s">
        <v>7723</v>
      </c>
      <c r="C925" t="s">
        <v>6200</v>
      </c>
      <c r="E925" s="3">
        <v>449</v>
      </c>
      <c r="F925" s="3">
        <v>999</v>
      </c>
      <c r="G925" s="1">
        <v>0.55000000000000004</v>
      </c>
      <c r="H925" s="8">
        <v>4.3</v>
      </c>
      <c r="I925" s="9">
        <v>9701</v>
      </c>
      <c r="J925" t="s">
        <v>7724</v>
      </c>
      <c r="K925" t="s">
        <v>7725</v>
      </c>
      <c r="L925" t="s">
        <v>7726</v>
      </c>
      <c r="M925" t="s">
        <v>7727</v>
      </c>
      <c r="N925" t="s">
        <v>7728</v>
      </c>
      <c r="O925" t="s">
        <v>7729</v>
      </c>
      <c r="P925" t="s">
        <v>7730</v>
      </c>
      <c r="Q925" t="s">
        <v>7731</v>
      </c>
    </row>
    <row r="926" spans="1:17">
      <c r="A926" t="s">
        <v>7732</v>
      </c>
      <c r="B926" t="s">
        <v>7733</v>
      </c>
      <c r="C926" t="s">
        <v>7734</v>
      </c>
      <c r="E926" s="3">
        <v>150</v>
      </c>
      <c r="F926" s="3">
        <v>150</v>
      </c>
      <c r="G926" s="1">
        <v>0</v>
      </c>
      <c r="H926" s="8">
        <v>4.3</v>
      </c>
      <c r="I926" s="9">
        <v>15867</v>
      </c>
      <c r="J926" t="s">
        <v>7735</v>
      </c>
      <c r="K926" t="s">
        <v>7736</v>
      </c>
      <c r="L926" t="s">
        <v>7737</v>
      </c>
      <c r="M926" t="s">
        <v>7738</v>
      </c>
      <c r="N926" t="s">
        <v>7739</v>
      </c>
      <c r="O926" t="s">
        <v>7740</v>
      </c>
      <c r="P926" t="s">
        <v>7741</v>
      </c>
      <c r="Q926" t="s">
        <v>7742</v>
      </c>
    </row>
    <row r="927" spans="1:17">
      <c r="A927" t="s">
        <v>546</v>
      </c>
      <c r="B927" t="s">
        <v>547</v>
      </c>
      <c r="C927" t="s">
        <v>18</v>
      </c>
      <c r="E927" s="3">
        <v>348</v>
      </c>
      <c r="F927" s="3">
        <v>1499</v>
      </c>
      <c r="G927" s="1">
        <v>0.77</v>
      </c>
      <c r="H927" s="8">
        <v>4.2</v>
      </c>
      <c r="I927" s="9">
        <v>656</v>
      </c>
      <c r="J927" t="s">
        <v>548</v>
      </c>
      <c r="K927" t="s">
        <v>549</v>
      </c>
      <c r="L927" t="s">
        <v>550</v>
      </c>
      <c r="M927" t="s">
        <v>551</v>
      </c>
      <c r="N927" t="s">
        <v>552</v>
      </c>
      <c r="O927" t="s">
        <v>553</v>
      </c>
      <c r="P927" t="s">
        <v>554</v>
      </c>
      <c r="Q927" t="s">
        <v>7743</v>
      </c>
    </row>
    <row r="928" spans="1:17">
      <c r="A928" t="s">
        <v>7744</v>
      </c>
      <c r="B928" t="s">
        <v>7745</v>
      </c>
      <c r="C928" t="s">
        <v>5443</v>
      </c>
      <c r="E928" s="3">
        <v>1199</v>
      </c>
      <c r="F928" s="3">
        <v>2999</v>
      </c>
      <c r="G928" s="1">
        <v>0.6</v>
      </c>
      <c r="H928" s="8">
        <v>4.0999999999999996</v>
      </c>
      <c r="I928" s="9">
        <v>10725</v>
      </c>
      <c r="J928" t="s">
        <v>7746</v>
      </c>
      <c r="K928" t="s">
        <v>7747</v>
      </c>
      <c r="L928" t="s">
        <v>7748</v>
      </c>
      <c r="M928" t="s">
        <v>7749</v>
      </c>
      <c r="N928" t="s">
        <v>7750</v>
      </c>
      <c r="O928" t="s">
        <v>13060</v>
      </c>
      <c r="P928" t="s">
        <v>7751</v>
      </c>
      <c r="Q928" t="s">
        <v>7752</v>
      </c>
    </row>
    <row r="929" spans="1:17">
      <c r="A929" t="s">
        <v>7753</v>
      </c>
      <c r="B929" t="s">
        <v>7754</v>
      </c>
      <c r="C929" t="s">
        <v>5369</v>
      </c>
      <c r="E929" s="3">
        <v>397</v>
      </c>
      <c r="F929" s="3">
        <v>899</v>
      </c>
      <c r="G929" s="1">
        <v>0.56000000000000005</v>
      </c>
      <c r="H929" s="8">
        <v>4</v>
      </c>
      <c r="I929" s="9">
        <v>3025</v>
      </c>
      <c r="J929" t="s">
        <v>7755</v>
      </c>
      <c r="K929" t="s">
        <v>7756</v>
      </c>
      <c r="L929" t="s">
        <v>7757</v>
      </c>
      <c r="M929" t="s">
        <v>7758</v>
      </c>
      <c r="N929" t="s">
        <v>13061</v>
      </c>
      <c r="O929" t="s">
        <v>7759</v>
      </c>
      <c r="P929" t="s">
        <v>7760</v>
      </c>
      <c r="Q929" t="s">
        <v>7761</v>
      </c>
    </row>
    <row r="930" spans="1:17">
      <c r="A930" t="s">
        <v>556</v>
      </c>
      <c r="B930" t="s">
        <v>557</v>
      </c>
      <c r="C930" t="s">
        <v>18</v>
      </c>
      <c r="E930" s="3">
        <v>154</v>
      </c>
      <c r="F930" s="3">
        <v>349</v>
      </c>
      <c r="G930" s="1">
        <v>0.56000000000000005</v>
      </c>
      <c r="H930" s="8">
        <v>4.3</v>
      </c>
      <c r="I930" s="9">
        <v>7064</v>
      </c>
      <c r="J930" t="s">
        <v>558</v>
      </c>
      <c r="K930" t="s">
        <v>559</v>
      </c>
      <c r="L930" t="s">
        <v>560</v>
      </c>
      <c r="M930" t="s">
        <v>561</v>
      </c>
      <c r="N930" t="s">
        <v>562</v>
      </c>
      <c r="O930" t="s">
        <v>563</v>
      </c>
      <c r="P930" t="s">
        <v>7762</v>
      </c>
      <c r="Q930" t="s">
        <v>7763</v>
      </c>
    </row>
    <row r="931" spans="1:17">
      <c r="A931" t="s">
        <v>7764</v>
      </c>
      <c r="B931" t="s">
        <v>7765</v>
      </c>
      <c r="C931" t="s">
        <v>6007</v>
      </c>
      <c r="E931" s="3">
        <v>699</v>
      </c>
      <c r="F931" s="3">
        <v>1490</v>
      </c>
      <c r="G931" s="1">
        <v>0.53</v>
      </c>
      <c r="H931" s="8">
        <v>4</v>
      </c>
      <c r="I931" s="9">
        <v>5736</v>
      </c>
      <c r="J931" t="s">
        <v>7766</v>
      </c>
      <c r="K931" t="s">
        <v>7767</v>
      </c>
      <c r="L931" t="s">
        <v>7768</v>
      </c>
      <c r="M931" t="s">
        <v>7769</v>
      </c>
      <c r="N931" t="s">
        <v>7770</v>
      </c>
      <c r="O931" t="s">
        <v>7771</v>
      </c>
      <c r="P931" t="s">
        <v>7772</v>
      </c>
      <c r="Q931" t="s">
        <v>7773</v>
      </c>
    </row>
    <row r="932" spans="1:17">
      <c r="A932" t="s">
        <v>7774</v>
      </c>
      <c r="B932" t="s">
        <v>7775</v>
      </c>
      <c r="C932" t="s">
        <v>3066</v>
      </c>
      <c r="E932" s="3">
        <v>1679</v>
      </c>
      <c r="F932" s="3">
        <v>1999</v>
      </c>
      <c r="G932" s="1">
        <v>0.16</v>
      </c>
      <c r="H932" s="8">
        <v>4.0999999999999996</v>
      </c>
      <c r="I932" s="9">
        <v>72563</v>
      </c>
      <c r="J932" t="s">
        <v>7776</v>
      </c>
      <c r="K932" t="s">
        <v>7777</v>
      </c>
      <c r="L932" t="s">
        <v>7778</v>
      </c>
      <c r="M932" t="s">
        <v>7779</v>
      </c>
      <c r="N932" t="s">
        <v>7780</v>
      </c>
      <c r="O932" t="s">
        <v>7781</v>
      </c>
      <c r="P932" t="s">
        <v>7782</v>
      </c>
      <c r="Q932" t="s">
        <v>7783</v>
      </c>
    </row>
    <row r="933" spans="1:17">
      <c r="A933" t="s">
        <v>7784</v>
      </c>
      <c r="B933" t="s">
        <v>7785</v>
      </c>
      <c r="C933" t="s">
        <v>4856</v>
      </c>
      <c r="E933" s="3">
        <v>354</v>
      </c>
      <c r="F933" s="3">
        <v>1500</v>
      </c>
      <c r="G933" s="1">
        <v>0.76</v>
      </c>
      <c r="H933" s="8">
        <v>4</v>
      </c>
      <c r="I933" s="9">
        <v>1026</v>
      </c>
      <c r="J933" t="s">
        <v>7786</v>
      </c>
      <c r="K933" t="s">
        <v>7787</v>
      </c>
      <c r="L933" t="s">
        <v>7788</v>
      </c>
      <c r="M933" t="s">
        <v>7789</v>
      </c>
      <c r="N933" t="s">
        <v>7790</v>
      </c>
      <c r="O933" t="s">
        <v>7791</v>
      </c>
      <c r="P933" t="s">
        <v>7792</v>
      </c>
      <c r="Q933" t="s">
        <v>7793</v>
      </c>
    </row>
    <row r="934" spans="1:17">
      <c r="A934" t="s">
        <v>7794</v>
      </c>
      <c r="B934" t="s">
        <v>7795</v>
      </c>
      <c r="C934" t="s">
        <v>7796</v>
      </c>
      <c r="E934" s="3">
        <v>1199</v>
      </c>
      <c r="F934" s="3">
        <v>5499</v>
      </c>
      <c r="G934" s="1">
        <v>0.78</v>
      </c>
      <c r="H934" s="8">
        <v>3.8</v>
      </c>
      <c r="I934" s="9">
        <v>2043</v>
      </c>
      <c r="J934" t="s">
        <v>7797</v>
      </c>
      <c r="K934" t="s">
        <v>7798</v>
      </c>
      <c r="L934" t="s">
        <v>7799</v>
      </c>
      <c r="M934" t="s">
        <v>7800</v>
      </c>
      <c r="N934" t="s">
        <v>7801</v>
      </c>
      <c r="O934" t="s">
        <v>7802</v>
      </c>
      <c r="P934" t="s">
        <v>7803</v>
      </c>
      <c r="Q934" t="s">
        <v>7804</v>
      </c>
    </row>
    <row r="935" spans="1:17">
      <c r="A935" t="s">
        <v>7805</v>
      </c>
      <c r="B935" t="s">
        <v>7806</v>
      </c>
      <c r="C935" t="s">
        <v>5996</v>
      </c>
      <c r="E935" s="3">
        <v>379</v>
      </c>
      <c r="F935" s="3">
        <v>1499</v>
      </c>
      <c r="G935" s="1">
        <v>0.75</v>
      </c>
      <c r="H935" s="8">
        <v>4.2</v>
      </c>
      <c r="I935" s="9">
        <v>4149</v>
      </c>
      <c r="J935" t="s">
        <v>7807</v>
      </c>
      <c r="K935" t="s">
        <v>7808</v>
      </c>
      <c r="L935" t="s">
        <v>7809</v>
      </c>
      <c r="M935" t="s">
        <v>7810</v>
      </c>
      <c r="N935" t="s">
        <v>7811</v>
      </c>
      <c r="O935" t="s">
        <v>7812</v>
      </c>
      <c r="P935" t="s">
        <v>7813</v>
      </c>
      <c r="Q935" t="s">
        <v>7814</v>
      </c>
    </row>
    <row r="936" spans="1:17">
      <c r="A936" t="s">
        <v>7815</v>
      </c>
      <c r="B936" t="s">
        <v>7816</v>
      </c>
      <c r="C936" t="s">
        <v>5122</v>
      </c>
      <c r="E936" s="3">
        <v>499</v>
      </c>
      <c r="F936" s="3">
        <v>775</v>
      </c>
      <c r="G936" s="1">
        <v>0.36</v>
      </c>
      <c r="H936" s="8">
        <v>4.3</v>
      </c>
      <c r="I936" s="9">
        <v>74</v>
      </c>
      <c r="J936" t="s">
        <v>7817</v>
      </c>
      <c r="K936" t="s">
        <v>7818</v>
      </c>
      <c r="L936" t="s">
        <v>7819</v>
      </c>
      <c r="M936" t="s">
        <v>7820</v>
      </c>
      <c r="N936" t="s">
        <v>7821</v>
      </c>
      <c r="O936" t="s">
        <v>7822</v>
      </c>
      <c r="P936" t="s">
        <v>7823</v>
      </c>
      <c r="Q936" t="s">
        <v>7824</v>
      </c>
    </row>
    <row r="937" spans="1:17">
      <c r="A937" t="s">
        <v>7825</v>
      </c>
      <c r="B937" t="s">
        <v>7826</v>
      </c>
      <c r="C937" t="s">
        <v>7827</v>
      </c>
      <c r="E937" s="3">
        <v>10389</v>
      </c>
      <c r="F937" s="3">
        <v>32000</v>
      </c>
      <c r="G937" s="1">
        <v>0.68</v>
      </c>
      <c r="H937" s="8">
        <v>4.4000000000000004</v>
      </c>
      <c r="I937" s="9">
        <v>41398</v>
      </c>
      <c r="J937" t="s">
        <v>7828</v>
      </c>
      <c r="K937" t="s">
        <v>7829</v>
      </c>
      <c r="L937" t="s">
        <v>7830</v>
      </c>
      <c r="M937" t="s">
        <v>7831</v>
      </c>
      <c r="N937" t="s">
        <v>7832</v>
      </c>
      <c r="O937" t="s">
        <v>7833</v>
      </c>
      <c r="P937" t="s">
        <v>7834</v>
      </c>
      <c r="Q937" t="s">
        <v>7835</v>
      </c>
    </row>
    <row r="938" spans="1:17">
      <c r="A938" t="s">
        <v>7836</v>
      </c>
      <c r="B938" t="s">
        <v>7837</v>
      </c>
      <c r="C938" t="s">
        <v>7026</v>
      </c>
      <c r="E938" s="3">
        <v>649</v>
      </c>
      <c r="F938" s="3">
        <v>1300</v>
      </c>
      <c r="G938" s="1">
        <v>0.5</v>
      </c>
      <c r="H938" s="8">
        <v>4.0999999999999996</v>
      </c>
      <c r="I938" s="9">
        <v>5195</v>
      </c>
      <c r="J938" t="s">
        <v>7838</v>
      </c>
      <c r="K938" t="s">
        <v>7839</v>
      </c>
      <c r="L938" t="s">
        <v>7840</v>
      </c>
      <c r="M938" t="s">
        <v>7841</v>
      </c>
      <c r="N938" t="s">
        <v>7842</v>
      </c>
      <c r="O938" t="s">
        <v>7843</v>
      </c>
      <c r="P938" t="s">
        <v>7844</v>
      </c>
      <c r="Q938" t="s">
        <v>7845</v>
      </c>
    </row>
    <row r="939" spans="1:17">
      <c r="A939" t="s">
        <v>7846</v>
      </c>
      <c r="B939" t="s">
        <v>7847</v>
      </c>
      <c r="C939" t="s">
        <v>7848</v>
      </c>
      <c r="E939" s="3">
        <v>1199</v>
      </c>
      <c r="F939" s="3">
        <v>1999</v>
      </c>
      <c r="G939" s="1">
        <v>0.4</v>
      </c>
      <c r="H939" s="8">
        <v>4.5</v>
      </c>
      <c r="I939" s="9">
        <v>22420</v>
      </c>
      <c r="J939" t="s">
        <v>7849</v>
      </c>
      <c r="K939" t="s">
        <v>900</v>
      </c>
      <c r="L939" t="s">
        <v>901</v>
      </c>
      <c r="M939" t="s">
        <v>902</v>
      </c>
      <c r="N939" t="s">
        <v>903</v>
      </c>
      <c r="O939" t="s">
        <v>904</v>
      </c>
      <c r="P939" t="s">
        <v>7850</v>
      </c>
      <c r="Q939" t="s">
        <v>7851</v>
      </c>
    </row>
    <row r="940" spans="1:17">
      <c r="A940" t="s">
        <v>586</v>
      </c>
      <c r="B940" t="s">
        <v>587</v>
      </c>
      <c r="C940" t="s">
        <v>18</v>
      </c>
      <c r="E940" s="3">
        <v>139</v>
      </c>
      <c r="F940" s="3">
        <v>999</v>
      </c>
      <c r="G940" s="1">
        <v>0.86</v>
      </c>
      <c r="H940" s="8">
        <v>4</v>
      </c>
      <c r="I940" s="9">
        <v>1313</v>
      </c>
      <c r="J940" t="s">
        <v>588</v>
      </c>
      <c r="K940" t="s">
        <v>589</v>
      </c>
      <c r="L940" t="s">
        <v>590</v>
      </c>
      <c r="M940" t="s">
        <v>591</v>
      </c>
      <c r="N940" t="s">
        <v>592</v>
      </c>
      <c r="O940" t="s">
        <v>593</v>
      </c>
      <c r="P940" t="s">
        <v>594</v>
      </c>
      <c r="Q940" t="s">
        <v>7852</v>
      </c>
    </row>
    <row r="941" spans="1:17">
      <c r="A941" t="s">
        <v>7853</v>
      </c>
      <c r="B941" t="s">
        <v>7854</v>
      </c>
      <c r="C941" t="s">
        <v>3066</v>
      </c>
      <c r="E941" s="3">
        <v>889</v>
      </c>
      <c r="F941" s="3">
        <v>1999</v>
      </c>
      <c r="G941" s="1">
        <v>0.56000000000000005</v>
      </c>
      <c r="H941" s="8">
        <v>4.2</v>
      </c>
      <c r="I941" s="9">
        <v>2284</v>
      </c>
      <c r="J941" t="s">
        <v>7855</v>
      </c>
      <c r="K941" t="s">
        <v>7856</v>
      </c>
      <c r="L941" t="s">
        <v>7857</v>
      </c>
      <c r="M941" t="s">
        <v>7858</v>
      </c>
      <c r="N941" t="s">
        <v>7859</v>
      </c>
      <c r="O941" t="s">
        <v>7860</v>
      </c>
      <c r="P941" t="s">
        <v>7861</v>
      </c>
      <c r="Q941" t="s">
        <v>7862</v>
      </c>
    </row>
    <row r="942" spans="1:17">
      <c r="A942" t="s">
        <v>7863</v>
      </c>
      <c r="B942" t="s">
        <v>7864</v>
      </c>
      <c r="C942" t="s">
        <v>5102</v>
      </c>
      <c r="E942" s="3">
        <v>1409</v>
      </c>
      <c r="F942" s="3">
        <v>2199</v>
      </c>
      <c r="G942" s="1">
        <v>0.36</v>
      </c>
      <c r="H942" s="8">
        <v>3.9</v>
      </c>
      <c r="I942" s="9">
        <v>427</v>
      </c>
      <c r="J942" t="s">
        <v>7865</v>
      </c>
      <c r="K942" t="s">
        <v>7866</v>
      </c>
      <c r="L942" t="s">
        <v>7867</v>
      </c>
      <c r="M942" t="s">
        <v>7868</v>
      </c>
      <c r="N942" t="s">
        <v>7869</v>
      </c>
      <c r="O942" t="s">
        <v>7870</v>
      </c>
      <c r="P942" t="s">
        <v>7871</v>
      </c>
      <c r="Q942" t="s">
        <v>7872</v>
      </c>
    </row>
    <row r="943" spans="1:17">
      <c r="A943" t="s">
        <v>7873</v>
      </c>
      <c r="B943" t="s">
        <v>7874</v>
      </c>
      <c r="C943" t="s">
        <v>7875</v>
      </c>
      <c r="E943" s="3">
        <v>549</v>
      </c>
      <c r="F943" s="3">
        <v>1999</v>
      </c>
      <c r="G943" s="1">
        <v>0.73</v>
      </c>
      <c r="H943" s="8">
        <v>4.3</v>
      </c>
      <c r="I943" s="9">
        <v>1367</v>
      </c>
      <c r="J943" t="s">
        <v>7876</v>
      </c>
      <c r="K943" t="s">
        <v>7877</v>
      </c>
      <c r="L943" t="s">
        <v>7878</v>
      </c>
      <c r="M943" t="s">
        <v>7879</v>
      </c>
      <c r="N943" t="s">
        <v>7880</v>
      </c>
      <c r="O943" t="s">
        <v>7881</v>
      </c>
      <c r="P943" t="s">
        <v>7882</v>
      </c>
      <c r="Q943" t="s">
        <v>7883</v>
      </c>
    </row>
    <row r="944" spans="1:17">
      <c r="A944" t="s">
        <v>7884</v>
      </c>
      <c r="B944" t="s">
        <v>7885</v>
      </c>
      <c r="C944" t="s">
        <v>7796</v>
      </c>
      <c r="E944" s="3">
        <v>749</v>
      </c>
      <c r="F944" s="3">
        <v>1799</v>
      </c>
      <c r="G944" s="1">
        <v>0.57999999999999996</v>
      </c>
      <c r="H944" s="8">
        <v>4</v>
      </c>
      <c r="I944" s="9">
        <v>13199</v>
      </c>
      <c r="J944" t="s">
        <v>7886</v>
      </c>
      <c r="K944" t="s">
        <v>7887</v>
      </c>
      <c r="L944" t="s">
        <v>7888</v>
      </c>
      <c r="M944" t="s">
        <v>7889</v>
      </c>
      <c r="N944" t="s">
        <v>7890</v>
      </c>
      <c r="O944" t="s">
        <v>13062</v>
      </c>
      <c r="P944" t="s">
        <v>7891</v>
      </c>
      <c r="Q944" t="s">
        <v>7892</v>
      </c>
    </row>
    <row r="945" spans="1:17">
      <c r="A945" t="s">
        <v>596</v>
      </c>
      <c r="B945" t="s">
        <v>597</v>
      </c>
      <c r="C945" t="s">
        <v>18</v>
      </c>
      <c r="E945" s="3">
        <v>329</v>
      </c>
      <c r="F945" s="3">
        <v>845</v>
      </c>
      <c r="G945" s="1">
        <v>0.61</v>
      </c>
      <c r="H945" s="8">
        <v>4.2</v>
      </c>
      <c r="I945" s="9">
        <v>29746</v>
      </c>
      <c r="J945" t="s">
        <v>598</v>
      </c>
      <c r="K945" t="s">
        <v>599</v>
      </c>
      <c r="L945" t="s">
        <v>600</v>
      </c>
      <c r="M945" t="s">
        <v>601</v>
      </c>
      <c r="N945" t="s">
        <v>602</v>
      </c>
      <c r="O945" t="s">
        <v>603</v>
      </c>
      <c r="P945" t="s">
        <v>7893</v>
      </c>
      <c r="Q945" t="s">
        <v>7894</v>
      </c>
    </row>
    <row r="946" spans="1:17">
      <c r="A946" t="s">
        <v>7895</v>
      </c>
      <c r="B946" t="s">
        <v>7896</v>
      </c>
      <c r="C946" t="s">
        <v>18</v>
      </c>
      <c r="E946" s="3">
        <v>379</v>
      </c>
      <c r="F946" s="3">
        <v>1099</v>
      </c>
      <c r="G946" s="1">
        <v>0.66</v>
      </c>
      <c r="H946" s="8">
        <v>4.3</v>
      </c>
      <c r="I946" s="9">
        <v>2806</v>
      </c>
      <c r="J946" t="s">
        <v>7897</v>
      </c>
      <c r="K946" t="s">
        <v>964</v>
      </c>
      <c r="L946" t="s">
        <v>965</v>
      </c>
      <c r="M946" t="s">
        <v>966</v>
      </c>
      <c r="N946" t="s">
        <v>967</v>
      </c>
      <c r="O946" t="s">
        <v>968</v>
      </c>
      <c r="P946" t="s">
        <v>7898</v>
      </c>
      <c r="Q946" t="s">
        <v>7899</v>
      </c>
    </row>
    <row r="947" spans="1:17">
      <c r="A947" t="s">
        <v>7900</v>
      </c>
      <c r="B947" t="s">
        <v>7901</v>
      </c>
      <c r="C947" t="s">
        <v>2948</v>
      </c>
      <c r="E947" s="3">
        <v>5998</v>
      </c>
      <c r="F947" s="3">
        <v>7999</v>
      </c>
      <c r="G947" s="1">
        <v>0.25</v>
      </c>
      <c r="H947" s="8">
        <v>4.2</v>
      </c>
      <c r="I947" s="9">
        <v>30355</v>
      </c>
      <c r="J947" t="s">
        <v>7902</v>
      </c>
      <c r="K947" t="s">
        <v>7903</v>
      </c>
      <c r="L947" t="s">
        <v>7904</v>
      </c>
      <c r="M947" t="s">
        <v>7905</v>
      </c>
      <c r="N947" t="s">
        <v>7906</v>
      </c>
      <c r="O947" t="s">
        <v>7907</v>
      </c>
      <c r="P947" t="s">
        <v>7908</v>
      </c>
      <c r="Q947" t="s">
        <v>7909</v>
      </c>
    </row>
    <row r="948" spans="1:17">
      <c r="A948" t="s">
        <v>7910</v>
      </c>
      <c r="B948" t="s">
        <v>7911</v>
      </c>
      <c r="C948" t="s">
        <v>6200</v>
      </c>
      <c r="E948" s="3">
        <v>299</v>
      </c>
      <c r="F948" s="3">
        <v>1499</v>
      </c>
      <c r="G948" s="1">
        <v>0.8</v>
      </c>
      <c r="H948" s="8">
        <v>4.2</v>
      </c>
      <c r="I948" s="9">
        <v>2868</v>
      </c>
      <c r="J948" t="s">
        <v>7912</v>
      </c>
      <c r="K948" t="s">
        <v>7913</v>
      </c>
      <c r="L948" t="s">
        <v>7914</v>
      </c>
      <c r="M948" t="s">
        <v>7915</v>
      </c>
      <c r="N948" t="s">
        <v>7916</v>
      </c>
      <c r="O948" t="s">
        <v>7917</v>
      </c>
      <c r="P948" t="s">
        <v>7918</v>
      </c>
      <c r="Q948" t="s">
        <v>7919</v>
      </c>
    </row>
    <row r="949" spans="1:17">
      <c r="A949" t="s">
        <v>7920</v>
      </c>
      <c r="B949" t="s">
        <v>7921</v>
      </c>
      <c r="C949" t="s">
        <v>5996</v>
      </c>
      <c r="E949" s="3">
        <v>379</v>
      </c>
      <c r="F949" s="3">
        <v>1499</v>
      </c>
      <c r="G949" s="1">
        <v>0.75</v>
      </c>
      <c r="H949" s="8">
        <v>4.0999999999999996</v>
      </c>
      <c r="I949" s="9">
        <v>670</v>
      </c>
      <c r="J949" t="s">
        <v>7922</v>
      </c>
      <c r="K949" t="s">
        <v>7923</v>
      </c>
      <c r="L949" t="s">
        <v>7924</v>
      </c>
      <c r="M949" t="s">
        <v>7925</v>
      </c>
      <c r="N949" t="s">
        <v>7926</v>
      </c>
      <c r="O949" t="s">
        <v>7927</v>
      </c>
      <c r="P949" t="s">
        <v>7928</v>
      </c>
      <c r="Q949" t="s">
        <v>7929</v>
      </c>
    </row>
    <row r="950" spans="1:17">
      <c r="A950" t="s">
        <v>7930</v>
      </c>
      <c r="B950" t="s">
        <v>7931</v>
      </c>
      <c r="C950" t="s">
        <v>7932</v>
      </c>
      <c r="E950" s="3">
        <v>1399</v>
      </c>
      <c r="F950" s="3">
        <v>2999</v>
      </c>
      <c r="G950" s="1">
        <v>0.53</v>
      </c>
      <c r="H950" s="8">
        <v>4.3</v>
      </c>
      <c r="I950" s="9">
        <v>3530</v>
      </c>
      <c r="J950" t="s">
        <v>7933</v>
      </c>
      <c r="K950" t="s">
        <v>7934</v>
      </c>
      <c r="L950" t="s">
        <v>7935</v>
      </c>
      <c r="M950" t="s">
        <v>7936</v>
      </c>
      <c r="N950" t="s">
        <v>7937</v>
      </c>
      <c r="O950" t="s">
        <v>7938</v>
      </c>
      <c r="P950" t="s">
        <v>7939</v>
      </c>
      <c r="Q950" t="s">
        <v>7940</v>
      </c>
    </row>
    <row r="951" spans="1:17">
      <c r="A951" t="s">
        <v>7941</v>
      </c>
      <c r="B951" t="s">
        <v>7942</v>
      </c>
      <c r="C951" t="s">
        <v>7943</v>
      </c>
      <c r="E951" s="3">
        <v>699</v>
      </c>
      <c r="F951" s="3">
        <v>1299</v>
      </c>
      <c r="G951" s="1">
        <v>0.46</v>
      </c>
      <c r="H951" s="8">
        <v>4.3</v>
      </c>
      <c r="I951" s="9">
        <v>6183</v>
      </c>
      <c r="J951" t="s">
        <v>7944</v>
      </c>
      <c r="K951" t="s">
        <v>7945</v>
      </c>
      <c r="L951" t="s">
        <v>7946</v>
      </c>
      <c r="M951" t="s">
        <v>7947</v>
      </c>
      <c r="N951" t="s">
        <v>7948</v>
      </c>
      <c r="O951" t="s">
        <v>7949</v>
      </c>
      <c r="P951" t="s">
        <v>7950</v>
      </c>
      <c r="Q951" t="s">
        <v>7951</v>
      </c>
    </row>
    <row r="952" spans="1:17">
      <c r="A952" t="s">
        <v>7952</v>
      </c>
      <c r="B952" t="s">
        <v>7953</v>
      </c>
      <c r="C952" t="s">
        <v>6273</v>
      </c>
      <c r="E952" s="3">
        <v>300</v>
      </c>
      <c r="F952" s="3">
        <v>300</v>
      </c>
      <c r="G952" s="1">
        <v>0</v>
      </c>
      <c r="H952" s="8">
        <v>4.2</v>
      </c>
      <c r="I952" s="9">
        <v>419</v>
      </c>
      <c r="J952" t="s">
        <v>7954</v>
      </c>
      <c r="K952" t="s">
        <v>7955</v>
      </c>
      <c r="L952" t="s">
        <v>7956</v>
      </c>
      <c r="M952" t="s">
        <v>7957</v>
      </c>
      <c r="N952" t="s">
        <v>7958</v>
      </c>
      <c r="O952" t="s">
        <v>7959</v>
      </c>
      <c r="P952" t="s">
        <v>7960</v>
      </c>
      <c r="Q952" t="s">
        <v>7961</v>
      </c>
    </row>
    <row r="953" spans="1:17">
      <c r="A953" t="s">
        <v>7962</v>
      </c>
      <c r="B953" t="s">
        <v>7963</v>
      </c>
      <c r="C953" t="s">
        <v>5358</v>
      </c>
      <c r="E953" s="3">
        <v>999</v>
      </c>
      <c r="F953" s="3">
        <v>1995</v>
      </c>
      <c r="G953" s="1">
        <v>0.5</v>
      </c>
      <c r="H953" s="8">
        <v>4.5</v>
      </c>
      <c r="I953" s="9">
        <v>7317</v>
      </c>
      <c r="J953" t="s">
        <v>7964</v>
      </c>
      <c r="K953" t="s">
        <v>7965</v>
      </c>
      <c r="L953" t="s">
        <v>7966</v>
      </c>
      <c r="M953" t="s">
        <v>7967</v>
      </c>
      <c r="N953" t="s">
        <v>7968</v>
      </c>
      <c r="O953" t="s">
        <v>7969</v>
      </c>
      <c r="P953" t="s">
        <v>7970</v>
      </c>
      <c r="Q953" t="s">
        <v>7971</v>
      </c>
    </row>
    <row r="954" spans="1:17">
      <c r="A954" t="s">
        <v>7972</v>
      </c>
      <c r="B954" t="s">
        <v>7973</v>
      </c>
      <c r="C954" t="s">
        <v>7974</v>
      </c>
      <c r="E954" s="3">
        <v>535</v>
      </c>
      <c r="F954" s="3">
        <v>535</v>
      </c>
      <c r="G954" s="1">
        <v>0</v>
      </c>
      <c r="H954" s="8">
        <v>4.4000000000000004</v>
      </c>
      <c r="I954" s="9">
        <v>4426</v>
      </c>
      <c r="J954" t="s">
        <v>7975</v>
      </c>
      <c r="K954" t="s">
        <v>7976</v>
      </c>
      <c r="L954" t="s">
        <v>7977</v>
      </c>
      <c r="M954" t="s">
        <v>7978</v>
      </c>
      <c r="N954" t="s">
        <v>7979</v>
      </c>
      <c r="O954" t="s">
        <v>7980</v>
      </c>
      <c r="P954" t="s">
        <v>7981</v>
      </c>
      <c r="Q954" t="s">
        <v>7982</v>
      </c>
    </row>
    <row r="955" spans="1:17">
      <c r="A955" t="s">
        <v>606</v>
      </c>
      <c r="B955" t="s">
        <v>607</v>
      </c>
      <c r="C955" t="s">
        <v>169</v>
      </c>
      <c r="E955" s="3">
        <v>13999</v>
      </c>
      <c r="F955" s="3">
        <v>24999</v>
      </c>
      <c r="G955" s="1">
        <v>0.44</v>
      </c>
      <c r="H955" s="8">
        <v>4.2</v>
      </c>
      <c r="I955" s="9">
        <v>45237</v>
      </c>
      <c r="J955" t="s">
        <v>608</v>
      </c>
      <c r="K955" t="s">
        <v>609</v>
      </c>
      <c r="L955" t="s">
        <v>610</v>
      </c>
      <c r="M955" t="s">
        <v>611</v>
      </c>
      <c r="N955" t="s">
        <v>612</v>
      </c>
      <c r="O955" t="s">
        <v>613</v>
      </c>
      <c r="P955" t="s">
        <v>7983</v>
      </c>
      <c r="Q955" t="s">
        <v>7984</v>
      </c>
    </row>
    <row r="956" spans="1:17">
      <c r="A956" t="s">
        <v>7985</v>
      </c>
      <c r="B956" t="s">
        <v>7986</v>
      </c>
      <c r="C956" t="s">
        <v>6200</v>
      </c>
      <c r="E956" s="3">
        <v>269</v>
      </c>
      <c r="F956" s="3">
        <v>1099</v>
      </c>
      <c r="G956" s="1">
        <v>0.76</v>
      </c>
      <c r="H956" s="8">
        <v>4.0999999999999996</v>
      </c>
      <c r="I956" s="9">
        <v>1092</v>
      </c>
      <c r="J956" t="s">
        <v>7987</v>
      </c>
      <c r="K956" t="s">
        <v>7988</v>
      </c>
      <c r="L956" t="s">
        <v>7989</v>
      </c>
      <c r="M956" t="s">
        <v>7990</v>
      </c>
      <c r="N956" t="s">
        <v>7991</v>
      </c>
      <c r="O956" t="s">
        <v>7992</v>
      </c>
      <c r="P956" t="s">
        <v>7993</v>
      </c>
      <c r="Q956" t="s">
        <v>7994</v>
      </c>
    </row>
    <row r="957" spans="1:17">
      <c r="A957" t="s">
        <v>7995</v>
      </c>
      <c r="B957" t="s">
        <v>7996</v>
      </c>
      <c r="C957" t="s">
        <v>7089</v>
      </c>
      <c r="E957" s="3">
        <v>341</v>
      </c>
      <c r="F957" s="3">
        <v>450</v>
      </c>
      <c r="G957" s="1">
        <v>0.24</v>
      </c>
      <c r="H957" s="8">
        <v>4.3</v>
      </c>
      <c r="I957" s="9">
        <v>2493</v>
      </c>
      <c r="J957" t="s">
        <v>7997</v>
      </c>
      <c r="K957" t="s">
        <v>7998</v>
      </c>
      <c r="L957" t="s">
        <v>7999</v>
      </c>
      <c r="M957" t="s">
        <v>8000</v>
      </c>
      <c r="N957" t="s">
        <v>8001</v>
      </c>
      <c r="O957" t="s">
        <v>8002</v>
      </c>
      <c r="P957" t="s">
        <v>8003</v>
      </c>
      <c r="Q957" t="s">
        <v>8004</v>
      </c>
    </row>
    <row r="958" spans="1:17">
      <c r="A958" t="s">
        <v>8005</v>
      </c>
      <c r="B958" t="s">
        <v>8006</v>
      </c>
      <c r="C958" t="s">
        <v>5443</v>
      </c>
      <c r="E958" s="3">
        <v>2499</v>
      </c>
      <c r="F958" s="3">
        <v>3999</v>
      </c>
      <c r="G958" s="1">
        <v>0.38</v>
      </c>
      <c r="H958" s="8">
        <v>4.4000000000000004</v>
      </c>
      <c r="I958" s="9">
        <v>12679</v>
      </c>
      <c r="J958" t="s">
        <v>8007</v>
      </c>
      <c r="K958" t="s">
        <v>8008</v>
      </c>
      <c r="L958" t="s">
        <v>8009</v>
      </c>
      <c r="M958" t="s">
        <v>8010</v>
      </c>
      <c r="N958" t="s">
        <v>8011</v>
      </c>
      <c r="O958" t="s">
        <v>8012</v>
      </c>
      <c r="P958" t="s">
        <v>5450</v>
      </c>
      <c r="Q958" t="s">
        <v>8013</v>
      </c>
    </row>
    <row r="959" spans="1:17">
      <c r="A959" t="s">
        <v>672</v>
      </c>
      <c r="B959" t="s">
        <v>673</v>
      </c>
      <c r="C959" t="s">
        <v>18</v>
      </c>
      <c r="E959" s="3">
        <v>349</v>
      </c>
      <c r="F959" s="3">
        <v>599</v>
      </c>
      <c r="G959" s="1">
        <v>0.42</v>
      </c>
      <c r="H959" s="8">
        <v>4.0999999999999996</v>
      </c>
      <c r="I959" s="9">
        <v>210</v>
      </c>
      <c r="J959" t="s">
        <v>674</v>
      </c>
      <c r="K959" t="s">
        <v>675</v>
      </c>
      <c r="L959" t="s">
        <v>676</v>
      </c>
      <c r="M959" t="s">
        <v>677</v>
      </c>
      <c r="N959" t="s">
        <v>678</v>
      </c>
      <c r="O959" t="s">
        <v>679</v>
      </c>
      <c r="P959" t="s">
        <v>8014</v>
      </c>
      <c r="Q959" t="s">
        <v>8015</v>
      </c>
    </row>
    <row r="960" spans="1:17">
      <c r="A960" t="s">
        <v>8016</v>
      </c>
      <c r="B960" t="s">
        <v>8017</v>
      </c>
      <c r="C960" t="s">
        <v>7286</v>
      </c>
      <c r="E960" s="3">
        <v>5899</v>
      </c>
      <c r="F960" s="3">
        <v>7005</v>
      </c>
      <c r="G960" s="1">
        <v>0.16</v>
      </c>
      <c r="H960" s="8">
        <v>3.6</v>
      </c>
      <c r="I960" s="9">
        <v>4199</v>
      </c>
      <c r="J960" t="s">
        <v>8018</v>
      </c>
      <c r="K960" t="s">
        <v>8019</v>
      </c>
      <c r="L960" t="s">
        <v>8020</v>
      </c>
      <c r="M960" t="s">
        <v>8021</v>
      </c>
      <c r="N960" t="s">
        <v>8022</v>
      </c>
      <c r="O960" t="s">
        <v>8023</v>
      </c>
      <c r="P960" t="s">
        <v>8024</v>
      </c>
      <c r="Q960" t="s">
        <v>8025</v>
      </c>
    </row>
    <row r="961" spans="1:17">
      <c r="A961" t="s">
        <v>4604</v>
      </c>
      <c r="B961" t="s">
        <v>4605</v>
      </c>
      <c r="C961" t="s">
        <v>3162</v>
      </c>
      <c r="E961" s="3">
        <v>699</v>
      </c>
      <c r="F961" s="3">
        <v>1199</v>
      </c>
      <c r="G961" s="1">
        <v>0.42</v>
      </c>
      <c r="H961" s="8">
        <v>4</v>
      </c>
      <c r="I961" s="9">
        <v>14403</v>
      </c>
      <c r="J961" t="s">
        <v>4606</v>
      </c>
      <c r="K961" t="s">
        <v>3666</v>
      </c>
      <c r="L961" t="s">
        <v>3667</v>
      </c>
      <c r="M961" t="s">
        <v>3668</v>
      </c>
      <c r="N961" t="s">
        <v>3669</v>
      </c>
      <c r="O961" t="s">
        <v>3670</v>
      </c>
      <c r="P961" t="s">
        <v>8026</v>
      </c>
      <c r="Q961" t="s">
        <v>8027</v>
      </c>
    </row>
    <row r="962" spans="1:17">
      <c r="A962" t="s">
        <v>8028</v>
      </c>
      <c r="B962" t="s">
        <v>8029</v>
      </c>
      <c r="C962" t="s">
        <v>5443</v>
      </c>
      <c r="E962" s="3">
        <v>1565</v>
      </c>
      <c r="F962" s="3">
        <v>2999</v>
      </c>
      <c r="G962" s="1">
        <v>0.48</v>
      </c>
      <c r="H962" s="8">
        <v>4</v>
      </c>
      <c r="I962" s="9">
        <v>11113</v>
      </c>
      <c r="J962" t="s">
        <v>8030</v>
      </c>
      <c r="K962" t="s">
        <v>8031</v>
      </c>
      <c r="L962" t="s">
        <v>8032</v>
      </c>
      <c r="M962" t="s">
        <v>8033</v>
      </c>
      <c r="N962" t="s">
        <v>8034</v>
      </c>
      <c r="O962" t="s">
        <v>8035</v>
      </c>
      <c r="P962" t="s">
        <v>8036</v>
      </c>
      <c r="Q962" t="s">
        <v>8037</v>
      </c>
    </row>
    <row r="963" spans="1:17">
      <c r="A963" t="s">
        <v>8038</v>
      </c>
      <c r="B963" t="s">
        <v>8039</v>
      </c>
      <c r="C963" t="s">
        <v>5166</v>
      </c>
      <c r="E963" s="3">
        <v>326</v>
      </c>
      <c r="F963" s="3">
        <v>799</v>
      </c>
      <c r="G963" s="1">
        <v>0.59</v>
      </c>
      <c r="H963" s="8">
        <v>4.4000000000000004</v>
      </c>
      <c r="I963" s="9">
        <v>10773</v>
      </c>
      <c r="J963" t="s">
        <v>8040</v>
      </c>
      <c r="K963" t="s">
        <v>8041</v>
      </c>
      <c r="L963" t="s">
        <v>8042</v>
      </c>
      <c r="M963" t="s">
        <v>8043</v>
      </c>
      <c r="N963" t="s">
        <v>8044</v>
      </c>
      <c r="O963" t="s">
        <v>8045</v>
      </c>
      <c r="P963" t="s">
        <v>8046</v>
      </c>
      <c r="Q963" t="s">
        <v>8047</v>
      </c>
    </row>
    <row r="964" spans="1:17">
      <c r="A964" t="s">
        <v>4571</v>
      </c>
      <c r="B964" t="s">
        <v>4572</v>
      </c>
      <c r="C964" t="s">
        <v>4573</v>
      </c>
      <c r="E964" s="3">
        <v>120</v>
      </c>
      <c r="F964" s="3">
        <v>999</v>
      </c>
      <c r="G964" s="1">
        <v>0.88</v>
      </c>
      <c r="H964" s="8">
        <v>3.9</v>
      </c>
      <c r="I964" s="9">
        <v>6491</v>
      </c>
      <c r="J964" t="s">
        <v>4574</v>
      </c>
      <c r="K964" t="s">
        <v>4575</v>
      </c>
      <c r="L964" t="s">
        <v>4576</v>
      </c>
      <c r="M964" t="s">
        <v>4577</v>
      </c>
      <c r="N964" t="s">
        <v>4578</v>
      </c>
      <c r="O964" t="s">
        <v>8048</v>
      </c>
      <c r="P964" t="s">
        <v>8049</v>
      </c>
      <c r="Q964" t="s">
        <v>8050</v>
      </c>
    </row>
    <row r="965" spans="1:17">
      <c r="A965" t="s">
        <v>8051</v>
      </c>
      <c r="B965" t="s">
        <v>8052</v>
      </c>
      <c r="C965" t="s">
        <v>5122</v>
      </c>
      <c r="E965" s="3">
        <v>657</v>
      </c>
      <c r="F965" s="3">
        <v>999</v>
      </c>
      <c r="G965" s="1">
        <v>0.34</v>
      </c>
      <c r="H965" s="8">
        <v>4.3</v>
      </c>
      <c r="I965" s="9">
        <v>13944</v>
      </c>
      <c r="J965" t="s">
        <v>8053</v>
      </c>
      <c r="K965" t="s">
        <v>8054</v>
      </c>
      <c r="L965" t="s">
        <v>8055</v>
      </c>
      <c r="M965" t="s">
        <v>8056</v>
      </c>
      <c r="N965" t="s">
        <v>8057</v>
      </c>
      <c r="O965" t="s">
        <v>8058</v>
      </c>
      <c r="P965" t="s">
        <v>8059</v>
      </c>
      <c r="Q965" t="s">
        <v>8060</v>
      </c>
    </row>
    <row r="966" spans="1:17">
      <c r="A966" t="s">
        <v>8061</v>
      </c>
      <c r="B966" t="s">
        <v>8062</v>
      </c>
      <c r="C966" t="s">
        <v>5336</v>
      </c>
      <c r="E966" s="3">
        <v>1995</v>
      </c>
      <c r="F966" s="3">
        <v>2895</v>
      </c>
      <c r="G966" s="1">
        <v>0.31</v>
      </c>
      <c r="H966" s="8">
        <v>4.5999999999999996</v>
      </c>
      <c r="I966" s="9">
        <v>10760</v>
      </c>
      <c r="J966" t="s">
        <v>8063</v>
      </c>
      <c r="K966" t="s">
        <v>8064</v>
      </c>
      <c r="L966" t="s">
        <v>8065</v>
      </c>
      <c r="M966" t="s">
        <v>8066</v>
      </c>
      <c r="N966" t="s">
        <v>8067</v>
      </c>
      <c r="O966" t="s">
        <v>8068</v>
      </c>
      <c r="P966" t="s">
        <v>8069</v>
      </c>
      <c r="Q966" t="s">
        <v>8070</v>
      </c>
    </row>
    <row r="967" spans="1:17">
      <c r="A967" t="s">
        <v>8071</v>
      </c>
      <c r="B967" t="s">
        <v>8072</v>
      </c>
      <c r="C967" t="s">
        <v>5531</v>
      </c>
      <c r="E967" s="3">
        <v>1500</v>
      </c>
      <c r="F967" s="3">
        <v>1500</v>
      </c>
      <c r="G967" s="1">
        <v>0</v>
      </c>
      <c r="H967" s="8">
        <v>4.4000000000000004</v>
      </c>
      <c r="I967" s="9">
        <v>25996</v>
      </c>
      <c r="J967" t="s">
        <v>8073</v>
      </c>
      <c r="K967" t="s">
        <v>8074</v>
      </c>
      <c r="L967" t="s">
        <v>8075</v>
      </c>
      <c r="M967" t="s">
        <v>8076</v>
      </c>
      <c r="N967" t="s">
        <v>8077</v>
      </c>
      <c r="O967" t="s">
        <v>8078</v>
      </c>
      <c r="P967" t="s">
        <v>8079</v>
      </c>
      <c r="Q967" t="s">
        <v>8080</v>
      </c>
    </row>
    <row r="968" spans="1:17">
      <c r="A968" t="s">
        <v>8081</v>
      </c>
      <c r="B968" t="s">
        <v>8082</v>
      </c>
      <c r="C968" t="s">
        <v>5006</v>
      </c>
      <c r="E968" s="3">
        <v>2640</v>
      </c>
      <c r="F968" s="3">
        <v>3195</v>
      </c>
      <c r="G968" s="1">
        <v>0.17</v>
      </c>
      <c r="H968" s="8">
        <v>4.5</v>
      </c>
      <c r="I968" s="9">
        <v>16146</v>
      </c>
      <c r="J968" t="s">
        <v>8083</v>
      </c>
      <c r="K968" t="s">
        <v>8084</v>
      </c>
      <c r="L968" t="s">
        <v>8085</v>
      </c>
      <c r="M968" t="s">
        <v>8086</v>
      </c>
      <c r="N968" t="s">
        <v>8087</v>
      </c>
      <c r="O968" t="s">
        <v>8088</v>
      </c>
      <c r="P968" t="s">
        <v>8089</v>
      </c>
      <c r="Q968" t="s">
        <v>8090</v>
      </c>
    </row>
    <row r="969" spans="1:17">
      <c r="A969" t="s">
        <v>8091</v>
      </c>
      <c r="B969" t="s">
        <v>8092</v>
      </c>
      <c r="C969" t="s">
        <v>7286</v>
      </c>
      <c r="E969" s="3">
        <v>5299</v>
      </c>
      <c r="F969" s="3">
        <v>6355</v>
      </c>
      <c r="G969" s="1">
        <v>0.17</v>
      </c>
      <c r="H969" s="8">
        <v>3.9</v>
      </c>
      <c r="I969" s="9">
        <v>8280</v>
      </c>
      <c r="J969" t="s">
        <v>8093</v>
      </c>
      <c r="K969" t="s">
        <v>8094</v>
      </c>
      <c r="L969" t="s">
        <v>8095</v>
      </c>
      <c r="M969" t="s">
        <v>8096</v>
      </c>
      <c r="N969" t="s">
        <v>8097</v>
      </c>
      <c r="O969" t="s">
        <v>8098</v>
      </c>
      <c r="P969" t="s">
        <v>8099</v>
      </c>
      <c r="Q969" t="s">
        <v>8100</v>
      </c>
    </row>
    <row r="970" spans="1:17">
      <c r="A970" t="s">
        <v>621</v>
      </c>
      <c r="B970" t="s">
        <v>622</v>
      </c>
      <c r="C970" t="s">
        <v>18</v>
      </c>
      <c r="E970" s="3">
        <v>263</v>
      </c>
      <c r="F970" s="3">
        <v>699</v>
      </c>
      <c r="G970" s="1">
        <v>0.62</v>
      </c>
      <c r="H970" s="8">
        <v>4.0999999999999996</v>
      </c>
      <c r="I970" s="9">
        <v>450</v>
      </c>
      <c r="J970" t="s">
        <v>623</v>
      </c>
      <c r="K970" t="s">
        <v>624</v>
      </c>
      <c r="L970" t="s">
        <v>625</v>
      </c>
      <c r="M970" t="s">
        <v>626</v>
      </c>
      <c r="N970" t="s">
        <v>627</v>
      </c>
      <c r="O970" t="s">
        <v>628</v>
      </c>
      <c r="P970" t="s">
        <v>629</v>
      </c>
      <c r="Q970" t="s">
        <v>8101</v>
      </c>
    </row>
    <row r="971" spans="1:17">
      <c r="A971" t="s">
        <v>8102</v>
      </c>
      <c r="B971" t="s">
        <v>8103</v>
      </c>
      <c r="C971" t="s">
        <v>7796</v>
      </c>
      <c r="E971" s="3">
        <v>1990</v>
      </c>
      <c r="F971" s="3">
        <v>2999</v>
      </c>
      <c r="G971" s="1">
        <v>0.34</v>
      </c>
      <c r="H971" s="8">
        <v>4.3</v>
      </c>
      <c r="I971" s="9">
        <v>14237</v>
      </c>
      <c r="J971" t="s">
        <v>8104</v>
      </c>
      <c r="K971" t="s">
        <v>8105</v>
      </c>
      <c r="L971" t="s">
        <v>8106</v>
      </c>
      <c r="M971" t="s">
        <v>8107</v>
      </c>
      <c r="N971" t="s">
        <v>8108</v>
      </c>
      <c r="O971" t="s">
        <v>13063</v>
      </c>
      <c r="P971" t="s">
        <v>8109</v>
      </c>
      <c r="Q971" t="s">
        <v>8110</v>
      </c>
    </row>
    <row r="972" spans="1:17">
      <c r="A972" t="s">
        <v>8111</v>
      </c>
      <c r="B972" t="s">
        <v>8112</v>
      </c>
      <c r="C972" t="s">
        <v>8113</v>
      </c>
      <c r="E972" s="3">
        <v>1289</v>
      </c>
      <c r="F972" s="3">
        <v>1499</v>
      </c>
      <c r="G972" s="1">
        <v>0.14000000000000001</v>
      </c>
      <c r="H972" s="8">
        <v>4.5</v>
      </c>
      <c r="I972" s="9">
        <v>20668</v>
      </c>
      <c r="J972" t="s">
        <v>8114</v>
      </c>
      <c r="K972" t="s">
        <v>8115</v>
      </c>
      <c r="L972" t="s">
        <v>8116</v>
      </c>
      <c r="M972" t="s">
        <v>8117</v>
      </c>
      <c r="N972" t="s">
        <v>8118</v>
      </c>
      <c r="O972" t="s">
        <v>8119</v>
      </c>
      <c r="P972" t="s">
        <v>8120</v>
      </c>
      <c r="Q972" t="s">
        <v>8121</v>
      </c>
    </row>
    <row r="973" spans="1:17">
      <c r="A973" t="s">
        <v>8122</v>
      </c>
      <c r="B973" t="s">
        <v>8123</v>
      </c>
      <c r="C973" t="s">
        <v>6273</v>
      </c>
      <c r="E973" s="3">
        <v>165</v>
      </c>
      <c r="F973" s="3">
        <v>165</v>
      </c>
      <c r="G973" s="1">
        <v>0</v>
      </c>
      <c r="H973" s="8">
        <v>4.5</v>
      </c>
      <c r="I973" s="9">
        <v>1674</v>
      </c>
      <c r="J973" t="s">
        <v>8124</v>
      </c>
      <c r="K973" t="s">
        <v>8125</v>
      </c>
      <c r="L973" t="s">
        <v>8126</v>
      </c>
      <c r="M973" t="s">
        <v>8127</v>
      </c>
      <c r="N973" t="s">
        <v>8128</v>
      </c>
      <c r="O973" t="s">
        <v>8129</v>
      </c>
      <c r="P973" t="s">
        <v>8130</v>
      </c>
      <c r="Q973" t="s">
        <v>8131</v>
      </c>
    </row>
    <row r="974" spans="1:17">
      <c r="A974" t="s">
        <v>8132</v>
      </c>
      <c r="B974" t="s">
        <v>8133</v>
      </c>
      <c r="C974" t="s">
        <v>6908</v>
      </c>
      <c r="E974" s="3">
        <v>1699</v>
      </c>
      <c r="F974" s="3">
        <v>3499</v>
      </c>
      <c r="G974" s="1">
        <v>0.51</v>
      </c>
      <c r="H974" s="8">
        <v>3.6</v>
      </c>
      <c r="I974" s="9">
        <v>7689</v>
      </c>
      <c r="J974" t="s">
        <v>8134</v>
      </c>
      <c r="K974" t="s">
        <v>8135</v>
      </c>
      <c r="L974" t="s">
        <v>8136</v>
      </c>
      <c r="M974" t="s">
        <v>8137</v>
      </c>
      <c r="N974" t="s">
        <v>8138</v>
      </c>
      <c r="O974" t="s">
        <v>8139</v>
      </c>
      <c r="P974" t="s">
        <v>8140</v>
      </c>
      <c r="Q974" t="s">
        <v>8141</v>
      </c>
    </row>
    <row r="975" spans="1:17">
      <c r="A975" t="s">
        <v>8142</v>
      </c>
      <c r="B975" t="s">
        <v>8143</v>
      </c>
      <c r="C975" t="s">
        <v>5904</v>
      </c>
      <c r="E975" s="3">
        <v>2299</v>
      </c>
      <c r="F975" s="3">
        <v>7500</v>
      </c>
      <c r="G975" s="1">
        <v>0.69</v>
      </c>
      <c r="H975" s="8">
        <v>4.0999999999999996</v>
      </c>
      <c r="I975" s="9">
        <v>5554</v>
      </c>
      <c r="J975" t="s">
        <v>8144</v>
      </c>
      <c r="K975" t="s">
        <v>8145</v>
      </c>
      <c r="L975" t="s">
        <v>8146</v>
      </c>
      <c r="M975" t="s">
        <v>8147</v>
      </c>
      <c r="N975" t="s">
        <v>8148</v>
      </c>
      <c r="O975" t="s">
        <v>8149</v>
      </c>
      <c r="P975" t="s">
        <v>8150</v>
      </c>
      <c r="Q975" t="s">
        <v>8151</v>
      </c>
    </row>
    <row r="976" spans="1:17">
      <c r="A976" t="s">
        <v>652</v>
      </c>
      <c r="B976" t="s">
        <v>653</v>
      </c>
      <c r="C976" t="s">
        <v>18</v>
      </c>
      <c r="E976" s="3">
        <v>219</v>
      </c>
      <c r="F976" s="3">
        <v>700</v>
      </c>
      <c r="G976" s="1">
        <v>0.69</v>
      </c>
      <c r="H976" s="8">
        <v>4.3</v>
      </c>
      <c r="I976" s="9">
        <v>20053</v>
      </c>
      <c r="J976" t="s">
        <v>654</v>
      </c>
      <c r="K976" t="s">
        <v>655</v>
      </c>
      <c r="L976" t="s">
        <v>656</v>
      </c>
      <c r="M976" t="s">
        <v>657</v>
      </c>
      <c r="N976" t="s">
        <v>658</v>
      </c>
      <c r="O976" t="s">
        <v>659</v>
      </c>
      <c r="P976" t="s">
        <v>660</v>
      </c>
      <c r="Q976" t="s">
        <v>8152</v>
      </c>
    </row>
    <row r="977" spans="1:17">
      <c r="A977" t="s">
        <v>8153</v>
      </c>
      <c r="B977" t="s">
        <v>8154</v>
      </c>
      <c r="C977" t="s">
        <v>5829</v>
      </c>
      <c r="E977" s="3">
        <v>39</v>
      </c>
      <c r="F977" s="3">
        <v>39</v>
      </c>
      <c r="G977" s="1">
        <v>0</v>
      </c>
      <c r="H977" s="8">
        <v>3.8</v>
      </c>
      <c r="I977" s="9">
        <v>3344</v>
      </c>
      <c r="J977" t="s">
        <v>8155</v>
      </c>
      <c r="K977" t="s">
        <v>8156</v>
      </c>
      <c r="L977" t="s">
        <v>8157</v>
      </c>
      <c r="M977" t="s">
        <v>8158</v>
      </c>
      <c r="N977" t="s">
        <v>8159</v>
      </c>
      <c r="O977" t="s">
        <v>8160</v>
      </c>
      <c r="P977" t="s">
        <v>8161</v>
      </c>
      <c r="Q977" t="s">
        <v>8162</v>
      </c>
    </row>
    <row r="978" spans="1:17">
      <c r="A978" t="s">
        <v>8163</v>
      </c>
      <c r="B978" t="s">
        <v>8164</v>
      </c>
      <c r="C978" t="s">
        <v>8165</v>
      </c>
      <c r="E978" s="3">
        <v>26999</v>
      </c>
      <c r="F978" s="3">
        <v>37999</v>
      </c>
      <c r="G978" s="1">
        <v>0.28999999999999998</v>
      </c>
      <c r="H978" s="8">
        <v>4.5999999999999996</v>
      </c>
      <c r="I978" s="9">
        <v>2886</v>
      </c>
      <c r="J978" t="s">
        <v>8166</v>
      </c>
      <c r="K978" t="s">
        <v>8167</v>
      </c>
      <c r="L978" t="s">
        <v>8168</v>
      </c>
      <c r="M978" t="s">
        <v>8169</v>
      </c>
      <c r="N978" t="s">
        <v>8170</v>
      </c>
      <c r="O978" t="s">
        <v>8171</v>
      </c>
      <c r="P978" t="s">
        <v>8172</v>
      </c>
      <c r="Q978" t="s">
        <v>8173</v>
      </c>
    </row>
    <row r="979" spans="1:17">
      <c r="A979" t="s">
        <v>8174</v>
      </c>
      <c r="B979" t="s">
        <v>8175</v>
      </c>
      <c r="C979" t="s">
        <v>3066</v>
      </c>
      <c r="E979" s="3">
        <v>1490</v>
      </c>
      <c r="F979" s="3">
        <v>1990</v>
      </c>
      <c r="G979" s="1">
        <v>0.25</v>
      </c>
      <c r="H979" s="8">
        <v>4.0999999999999996</v>
      </c>
      <c r="I979" s="9">
        <v>98250</v>
      </c>
      <c r="J979" t="s">
        <v>8176</v>
      </c>
      <c r="K979" t="s">
        <v>8177</v>
      </c>
      <c r="L979" t="s">
        <v>8178</v>
      </c>
      <c r="M979" t="s">
        <v>8179</v>
      </c>
      <c r="N979" t="s">
        <v>8180</v>
      </c>
      <c r="O979" t="s">
        <v>8181</v>
      </c>
      <c r="P979" t="s">
        <v>8182</v>
      </c>
      <c r="Q979" t="s">
        <v>8183</v>
      </c>
    </row>
    <row r="980" spans="1:17">
      <c r="A980" t="s">
        <v>8184</v>
      </c>
      <c r="B980" t="s">
        <v>8185</v>
      </c>
      <c r="C980" t="s">
        <v>4876</v>
      </c>
      <c r="E980" s="3">
        <v>398</v>
      </c>
      <c r="F980" s="3">
        <v>1949</v>
      </c>
      <c r="G980" s="1">
        <v>0.8</v>
      </c>
      <c r="H980" s="8">
        <v>4</v>
      </c>
      <c r="I980" s="9">
        <v>75</v>
      </c>
      <c r="J980" t="s">
        <v>8186</v>
      </c>
      <c r="K980" t="s">
        <v>8187</v>
      </c>
      <c r="L980" t="s">
        <v>8188</v>
      </c>
      <c r="M980" t="s">
        <v>8189</v>
      </c>
      <c r="N980" t="s">
        <v>8190</v>
      </c>
      <c r="O980" t="s">
        <v>8191</v>
      </c>
      <c r="P980" t="s">
        <v>8192</v>
      </c>
      <c r="Q980" t="s">
        <v>8193</v>
      </c>
    </row>
    <row r="981" spans="1:17">
      <c r="A981" t="s">
        <v>662</v>
      </c>
      <c r="B981" t="s">
        <v>663</v>
      </c>
      <c r="C981" t="s">
        <v>18</v>
      </c>
      <c r="E981" s="3">
        <v>349</v>
      </c>
      <c r="F981" s="3">
        <v>899</v>
      </c>
      <c r="G981" s="1">
        <v>0.61</v>
      </c>
      <c r="H981" s="8">
        <v>4.5</v>
      </c>
      <c r="I981" s="9">
        <v>149</v>
      </c>
      <c r="J981" t="s">
        <v>664</v>
      </c>
      <c r="K981" t="s">
        <v>665</v>
      </c>
      <c r="L981" t="s">
        <v>666</v>
      </c>
      <c r="M981" t="s">
        <v>667</v>
      </c>
      <c r="N981" t="s">
        <v>668</v>
      </c>
      <c r="O981" t="s">
        <v>8194</v>
      </c>
      <c r="P981" t="s">
        <v>8195</v>
      </c>
      <c r="Q981" t="s">
        <v>8196</v>
      </c>
    </row>
    <row r="982" spans="1:17">
      <c r="A982" t="s">
        <v>8197</v>
      </c>
      <c r="B982" t="s">
        <v>8198</v>
      </c>
      <c r="C982" t="s">
        <v>6908</v>
      </c>
      <c r="E982" s="3">
        <v>770</v>
      </c>
      <c r="F982" s="3">
        <v>1547</v>
      </c>
      <c r="G982" s="1">
        <v>0.5</v>
      </c>
      <c r="H982" s="8">
        <v>4.3</v>
      </c>
      <c r="I982" s="9">
        <v>2585</v>
      </c>
      <c r="J982" t="s">
        <v>8199</v>
      </c>
      <c r="K982" t="s">
        <v>8200</v>
      </c>
      <c r="L982" t="s">
        <v>8201</v>
      </c>
      <c r="M982" t="s">
        <v>8202</v>
      </c>
      <c r="N982" t="s">
        <v>8203</v>
      </c>
      <c r="O982" t="s">
        <v>8204</v>
      </c>
      <c r="P982" t="s">
        <v>8205</v>
      </c>
      <c r="Q982" t="s">
        <v>8206</v>
      </c>
    </row>
    <row r="983" spans="1:17">
      <c r="A983" t="s">
        <v>8207</v>
      </c>
      <c r="B983" t="s">
        <v>8208</v>
      </c>
      <c r="C983" t="s">
        <v>3495</v>
      </c>
      <c r="E983" s="3">
        <v>279</v>
      </c>
      <c r="F983" s="3">
        <v>1299</v>
      </c>
      <c r="G983" s="1">
        <v>0.79</v>
      </c>
      <c r="H983" s="8">
        <v>4</v>
      </c>
      <c r="I983" s="9">
        <v>5072</v>
      </c>
      <c r="J983" t="s">
        <v>8209</v>
      </c>
      <c r="K983" t="s">
        <v>8210</v>
      </c>
      <c r="L983" t="s">
        <v>8211</v>
      </c>
      <c r="M983" t="s">
        <v>8212</v>
      </c>
      <c r="N983" t="s">
        <v>8213</v>
      </c>
      <c r="O983" t="s">
        <v>8214</v>
      </c>
      <c r="P983" t="s">
        <v>8215</v>
      </c>
      <c r="Q983" t="s">
        <v>8216</v>
      </c>
    </row>
    <row r="984" spans="1:17">
      <c r="A984" t="s">
        <v>8217</v>
      </c>
      <c r="B984" t="s">
        <v>8218</v>
      </c>
      <c r="C984" t="s">
        <v>8219</v>
      </c>
      <c r="E984" s="3">
        <v>249</v>
      </c>
      <c r="F984" s="3">
        <v>599</v>
      </c>
      <c r="G984" s="1">
        <v>0.57999999999999996</v>
      </c>
      <c r="H984" s="8">
        <v>4.5</v>
      </c>
      <c r="I984" s="9">
        <v>5985</v>
      </c>
      <c r="J984" t="s">
        <v>8220</v>
      </c>
      <c r="K984" t="s">
        <v>8221</v>
      </c>
      <c r="L984" t="s">
        <v>8222</v>
      </c>
      <c r="M984" t="s">
        <v>8223</v>
      </c>
      <c r="N984" t="s">
        <v>8224</v>
      </c>
      <c r="O984" t="s">
        <v>8225</v>
      </c>
      <c r="P984" t="s">
        <v>8226</v>
      </c>
      <c r="Q984" t="s">
        <v>8227</v>
      </c>
    </row>
    <row r="985" spans="1:17">
      <c r="A985" t="s">
        <v>687</v>
      </c>
      <c r="B985" t="s">
        <v>688</v>
      </c>
      <c r="C985" t="s">
        <v>18</v>
      </c>
      <c r="E985" s="3">
        <v>115</v>
      </c>
      <c r="F985" s="3">
        <v>499</v>
      </c>
      <c r="G985" s="1">
        <v>0.77</v>
      </c>
      <c r="H985" s="8">
        <v>4</v>
      </c>
      <c r="I985" s="9">
        <v>7732</v>
      </c>
      <c r="J985" t="s">
        <v>689</v>
      </c>
      <c r="K985" t="s">
        <v>690</v>
      </c>
      <c r="L985" t="s">
        <v>691</v>
      </c>
      <c r="M985" t="s">
        <v>692</v>
      </c>
      <c r="N985" t="s">
        <v>693</v>
      </c>
      <c r="O985" t="s">
        <v>694</v>
      </c>
      <c r="P985" t="s">
        <v>695</v>
      </c>
      <c r="Q985" t="s">
        <v>8228</v>
      </c>
    </row>
    <row r="986" spans="1:17">
      <c r="A986" t="s">
        <v>8229</v>
      </c>
      <c r="B986" t="s">
        <v>8230</v>
      </c>
      <c r="C986" t="s">
        <v>8231</v>
      </c>
      <c r="E986" s="3">
        <v>230</v>
      </c>
      <c r="F986" s="3">
        <v>230</v>
      </c>
      <c r="G986" s="1">
        <v>0</v>
      </c>
      <c r="H986" s="8">
        <v>4.5</v>
      </c>
      <c r="I986" s="9">
        <v>9427</v>
      </c>
      <c r="J986" t="s">
        <v>8232</v>
      </c>
      <c r="K986" t="s">
        <v>8233</v>
      </c>
      <c r="L986" t="s">
        <v>8234</v>
      </c>
      <c r="M986" t="s">
        <v>8235</v>
      </c>
      <c r="N986" t="s">
        <v>8236</v>
      </c>
      <c r="O986" t="s">
        <v>8237</v>
      </c>
      <c r="P986" t="s">
        <v>8238</v>
      </c>
      <c r="Q986" t="s">
        <v>8239</v>
      </c>
    </row>
    <row r="987" spans="1:17">
      <c r="A987" t="s">
        <v>697</v>
      </c>
      <c r="B987" t="s">
        <v>698</v>
      </c>
      <c r="C987" t="s">
        <v>18</v>
      </c>
      <c r="E987" s="3">
        <v>399</v>
      </c>
      <c r="F987" s="3">
        <v>999</v>
      </c>
      <c r="G987" s="1">
        <v>0.6</v>
      </c>
      <c r="H987" s="8">
        <v>4.0999999999999996</v>
      </c>
      <c r="I987" s="9">
        <v>1780</v>
      </c>
      <c r="J987" t="s">
        <v>699</v>
      </c>
      <c r="K987" t="s">
        <v>700</v>
      </c>
      <c r="L987" t="s">
        <v>701</v>
      </c>
      <c r="M987" t="s">
        <v>702</v>
      </c>
      <c r="N987" t="s">
        <v>703</v>
      </c>
      <c r="O987" t="s">
        <v>704</v>
      </c>
      <c r="P987" t="s">
        <v>705</v>
      </c>
      <c r="Q987" t="s">
        <v>8240</v>
      </c>
    </row>
    <row r="988" spans="1:17">
      <c r="A988" t="s">
        <v>8241</v>
      </c>
      <c r="B988" t="s">
        <v>8242</v>
      </c>
      <c r="C988" t="s">
        <v>5336</v>
      </c>
      <c r="E988" s="3">
        <v>599</v>
      </c>
      <c r="F988" s="3">
        <v>700</v>
      </c>
      <c r="G988" s="1">
        <v>0.14000000000000001</v>
      </c>
      <c r="H988" s="8">
        <v>4.3</v>
      </c>
      <c r="I988" s="9">
        <v>2301</v>
      </c>
      <c r="J988" t="s">
        <v>8243</v>
      </c>
      <c r="K988" t="s">
        <v>8244</v>
      </c>
      <c r="L988" t="s">
        <v>8245</v>
      </c>
      <c r="M988" t="s">
        <v>8246</v>
      </c>
      <c r="N988" t="s">
        <v>8247</v>
      </c>
      <c r="O988" t="s">
        <v>8248</v>
      </c>
      <c r="P988" t="s">
        <v>8249</v>
      </c>
      <c r="Q988" t="s">
        <v>8250</v>
      </c>
    </row>
    <row r="989" spans="1:17">
      <c r="A989" t="s">
        <v>8251</v>
      </c>
      <c r="B989" t="s">
        <v>8252</v>
      </c>
      <c r="C989" t="s">
        <v>8253</v>
      </c>
      <c r="E989" s="3">
        <v>598</v>
      </c>
      <c r="F989" s="3">
        <v>1150</v>
      </c>
      <c r="G989" s="1">
        <v>0.48</v>
      </c>
      <c r="H989" s="8">
        <v>4.0999999999999996</v>
      </c>
      <c r="I989" s="9">
        <v>2535</v>
      </c>
      <c r="J989" t="s">
        <v>8254</v>
      </c>
      <c r="K989" t="s">
        <v>8255</v>
      </c>
      <c r="L989" t="s">
        <v>8256</v>
      </c>
      <c r="M989" t="s">
        <v>8257</v>
      </c>
      <c r="N989" t="s">
        <v>8258</v>
      </c>
      <c r="O989" t="s">
        <v>8259</v>
      </c>
      <c r="P989" t="s">
        <v>8260</v>
      </c>
      <c r="Q989" t="s">
        <v>8261</v>
      </c>
    </row>
    <row r="990" spans="1:17">
      <c r="A990" t="s">
        <v>8262</v>
      </c>
      <c r="B990" t="s">
        <v>8263</v>
      </c>
      <c r="C990" t="s">
        <v>5996</v>
      </c>
      <c r="E990" s="3">
        <v>399</v>
      </c>
      <c r="F990" s="3">
        <v>1499</v>
      </c>
      <c r="G990" s="1">
        <v>0.73</v>
      </c>
      <c r="H990" s="8">
        <v>4</v>
      </c>
      <c r="I990" s="9">
        <v>691</v>
      </c>
      <c r="J990" t="s">
        <v>8264</v>
      </c>
      <c r="K990" t="s">
        <v>8265</v>
      </c>
      <c r="L990" t="s">
        <v>8266</v>
      </c>
      <c r="M990" t="s">
        <v>8267</v>
      </c>
      <c r="N990" t="s">
        <v>8268</v>
      </c>
      <c r="O990" t="s">
        <v>8269</v>
      </c>
      <c r="P990" t="s">
        <v>8270</v>
      </c>
      <c r="Q990" t="s">
        <v>8271</v>
      </c>
    </row>
    <row r="991" spans="1:17">
      <c r="A991" t="s">
        <v>8272</v>
      </c>
      <c r="B991" t="s">
        <v>8273</v>
      </c>
      <c r="C991" t="s">
        <v>4876</v>
      </c>
      <c r="E991" s="3">
        <v>499</v>
      </c>
      <c r="F991" s="3">
        <v>1299</v>
      </c>
      <c r="G991" s="1">
        <v>0.62</v>
      </c>
      <c r="H991" s="8">
        <v>4.0999999999999996</v>
      </c>
      <c r="I991" s="9">
        <v>2740</v>
      </c>
      <c r="J991" t="s">
        <v>8274</v>
      </c>
      <c r="K991" t="s">
        <v>8275</v>
      </c>
      <c r="L991" t="s">
        <v>8276</v>
      </c>
      <c r="M991" t="s">
        <v>8277</v>
      </c>
      <c r="N991" t="s">
        <v>8278</v>
      </c>
      <c r="O991" t="s">
        <v>8279</v>
      </c>
      <c r="P991" t="s">
        <v>8280</v>
      </c>
      <c r="Q991" t="s">
        <v>8281</v>
      </c>
    </row>
    <row r="992" spans="1:17">
      <c r="A992" t="s">
        <v>707</v>
      </c>
      <c r="B992" t="s">
        <v>708</v>
      </c>
      <c r="C992" t="s">
        <v>18</v>
      </c>
      <c r="E992" s="3">
        <v>199</v>
      </c>
      <c r="F992" s="3">
        <v>499</v>
      </c>
      <c r="G992" s="1">
        <v>0.6</v>
      </c>
      <c r="H992" s="8">
        <v>4.0999999999999996</v>
      </c>
      <c r="I992" s="9">
        <v>602</v>
      </c>
      <c r="J992" t="s">
        <v>709</v>
      </c>
      <c r="K992" t="s">
        <v>710</v>
      </c>
      <c r="L992" t="s">
        <v>711</v>
      </c>
      <c r="M992" t="s">
        <v>712</v>
      </c>
      <c r="N992" t="s">
        <v>713</v>
      </c>
      <c r="O992" t="s">
        <v>714</v>
      </c>
      <c r="P992" t="s">
        <v>8282</v>
      </c>
      <c r="Q992" t="s">
        <v>8283</v>
      </c>
    </row>
    <row r="993" spans="1:17">
      <c r="A993" t="s">
        <v>8284</v>
      </c>
      <c r="B993" t="s">
        <v>8285</v>
      </c>
      <c r="C993" t="s">
        <v>4845</v>
      </c>
      <c r="E993" s="3">
        <v>579</v>
      </c>
      <c r="F993" s="3">
        <v>1090</v>
      </c>
      <c r="G993" s="1">
        <v>0.47</v>
      </c>
      <c r="H993" s="8">
        <v>4.4000000000000004</v>
      </c>
      <c r="I993" s="9">
        <v>3482</v>
      </c>
      <c r="J993" t="s">
        <v>8286</v>
      </c>
      <c r="K993" t="s">
        <v>8287</v>
      </c>
      <c r="L993" t="s">
        <v>8288</v>
      </c>
      <c r="M993" t="s">
        <v>8289</v>
      </c>
      <c r="N993" t="s">
        <v>8290</v>
      </c>
      <c r="O993" t="s">
        <v>8291</v>
      </c>
      <c r="P993" t="s">
        <v>8292</v>
      </c>
      <c r="Q993" t="s">
        <v>8293</v>
      </c>
    </row>
    <row r="994" spans="1:17">
      <c r="A994" t="s">
        <v>717</v>
      </c>
      <c r="B994" t="s">
        <v>718</v>
      </c>
      <c r="C994" t="s">
        <v>18</v>
      </c>
      <c r="E994" s="3">
        <v>179</v>
      </c>
      <c r="F994" s="3">
        <v>399</v>
      </c>
      <c r="G994" s="1">
        <v>0.55000000000000004</v>
      </c>
      <c r="H994" s="8">
        <v>4</v>
      </c>
      <c r="I994" s="9">
        <v>1423</v>
      </c>
      <c r="J994" t="s">
        <v>719</v>
      </c>
      <c r="K994" t="s">
        <v>720</v>
      </c>
      <c r="L994" t="s">
        <v>721</v>
      </c>
      <c r="M994" t="s">
        <v>722</v>
      </c>
      <c r="N994" t="s">
        <v>723</v>
      </c>
      <c r="O994" t="s">
        <v>13029</v>
      </c>
      <c r="P994" t="s">
        <v>8294</v>
      </c>
      <c r="Q994" t="s">
        <v>8295</v>
      </c>
    </row>
    <row r="995" spans="1:17">
      <c r="A995" t="s">
        <v>8296</v>
      </c>
      <c r="B995" t="s">
        <v>8297</v>
      </c>
      <c r="C995" t="s">
        <v>8298</v>
      </c>
      <c r="E995" s="3">
        <v>90</v>
      </c>
      <c r="F995" s="3">
        <v>100</v>
      </c>
      <c r="G995" s="1">
        <v>0.1</v>
      </c>
      <c r="H995" s="8">
        <v>4.0999999999999996</v>
      </c>
      <c r="I995" s="9">
        <v>6199</v>
      </c>
      <c r="J995" t="s">
        <v>8299</v>
      </c>
      <c r="K995" t="s">
        <v>8300</v>
      </c>
      <c r="L995" t="s">
        <v>8301</v>
      </c>
      <c r="M995" t="s">
        <v>8302</v>
      </c>
      <c r="N995" t="s">
        <v>8303</v>
      </c>
      <c r="O995" t="s">
        <v>8304</v>
      </c>
      <c r="P995" t="s">
        <v>8305</v>
      </c>
      <c r="Q995" t="s">
        <v>8306</v>
      </c>
    </row>
    <row r="996" spans="1:17">
      <c r="A996" t="s">
        <v>8307</v>
      </c>
      <c r="B996" t="s">
        <v>8308</v>
      </c>
      <c r="C996" t="s">
        <v>4876</v>
      </c>
      <c r="E996" s="3">
        <v>899</v>
      </c>
      <c r="F996" s="3">
        <v>1999</v>
      </c>
      <c r="G996" s="1">
        <v>0.55000000000000004</v>
      </c>
      <c r="H996" s="8">
        <v>4.4000000000000004</v>
      </c>
      <c r="I996" s="9">
        <v>1667</v>
      </c>
      <c r="J996" t="s">
        <v>8309</v>
      </c>
      <c r="K996" t="s">
        <v>8310</v>
      </c>
      <c r="L996" t="s">
        <v>8311</v>
      </c>
      <c r="M996" t="s">
        <v>8312</v>
      </c>
      <c r="N996" t="s">
        <v>8313</v>
      </c>
      <c r="O996" t="s">
        <v>8314</v>
      </c>
      <c r="P996" t="s">
        <v>8315</v>
      </c>
      <c r="Q996" t="s">
        <v>8316</v>
      </c>
    </row>
    <row r="997" spans="1:17">
      <c r="A997" t="s">
        <v>8317</v>
      </c>
      <c r="B997" t="s">
        <v>8318</v>
      </c>
      <c r="C997" t="s">
        <v>7582</v>
      </c>
      <c r="E997" s="3">
        <v>1149</v>
      </c>
      <c r="F997" s="3">
        <v>1800</v>
      </c>
      <c r="G997" s="1">
        <v>0.36</v>
      </c>
      <c r="H997" s="8">
        <v>4.3</v>
      </c>
      <c r="I997" s="9">
        <v>4723</v>
      </c>
      <c r="J997" t="s">
        <v>8319</v>
      </c>
      <c r="K997" t="s">
        <v>8320</v>
      </c>
      <c r="L997" t="s">
        <v>8321</v>
      </c>
      <c r="M997" t="s">
        <v>8322</v>
      </c>
      <c r="N997" t="s">
        <v>8323</v>
      </c>
      <c r="O997" t="s">
        <v>8324</v>
      </c>
      <c r="P997" t="s">
        <v>8325</v>
      </c>
      <c r="Q997" t="s">
        <v>8326</v>
      </c>
    </row>
    <row r="998" spans="1:17">
      <c r="A998" t="s">
        <v>8327</v>
      </c>
      <c r="B998" t="s">
        <v>8328</v>
      </c>
      <c r="C998" t="s">
        <v>6200</v>
      </c>
      <c r="E998" s="3">
        <v>249</v>
      </c>
      <c r="F998" s="3">
        <v>499</v>
      </c>
      <c r="G998" s="1">
        <v>0.5</v>
      </c>
      <c r="H998" s="8">
        <v>4.2</v>
      </c>
      <c r="I998" s="9">
        <v>22860</v>
      </c>
      <c r="J998" t="s">
        <v>8329</v>
      </c>
      <c r="K998" t="s">
        <v>8330</v>
      </c>
      <c r="L998" t="s">
        <v>8331</v>
      </c>
      <c r="M998" t="s">
        <v>8332</v>
      </c>
      <c r="N998" t="s">
        <v>8333</v>
      </c>
      <c r="O998" t="s">
        <v>8334</v>
      </c>
      <c r="P998" t="s">
        <v>8335</v>
      </c>
      <c r="Q998" t="s">
        <v>8336</v>
      </c>
    </row>
    <row r="999" spans="1:17">
      <c r="A999" t="s">
        <v>8337</v>
      </c>
      <c r="B999" t="s">
        <v>8338</v>
      </c>
      <c r="C999" t="s">
        <v>5829</v>
      </c>
      <c r="E999" s="3">
        <v>39</v>
      </c>
      <c r="F999" s="3">
        <v>39</v>
      </c>
      <c r="G999" s="1">
        <v>0</v>
      </c>
      <c r="H999" s="8">
        <v>3.6</v>
      </c>
      <c r="I999" s="9">
        <v>13572</v>
      </c>
      <c r="J999" t="s">
        <v>8155</v>
      </c>
      <c r="K999" t="s">
        <v>8339</v>
      </c>
      <c r="L999" t="s">
        <v>8340</v>
      </c>
      <c r="M999" t="s">
        <v>8341</v>
      </c>
      <c r="N999" t="s">
        <v>8342</v>
      </c>
      <c r="O999" t="s">
        <v>8343</v>
      </c>
      <c r="P999" t="s">
        <v>8344</v>
      </c>
      <c r="Q999" t="s">
        <v>8345</v>
      </c>
    </row>
    <row r="1000" spans="1:17">
      <c r="A1000" t="s">
        <v>8346</v>
      </c>
      <c r="B1000" t="s">
        <v>8347</v>
      </c>
      <c r="C1000" t="s">
        <v>5223</v>
      </c>
      <c r="E1000" s="3">
        <v>1599</v>
      </c>
      <c r="F1000" s="3">
        <v>3599</v>
      </c>
      <c r="G1000" s="1">
        <v>0.56000000000000005</v>
      </c>
      <c r="H1000" s="8">
        <v>4.2</v>
      </c>
      <c r="I1000" s="9">
        <v>16182</v>
      </c>
      <c r="J1000" t="s">
        <v>8348</v>
      </c>
      <c r="K1000" t="s">
        <v>8349</v>
      </c>
      <c r="L1000" t="s">
        <v>8350</v>
      </c>
      <c r="M1000" t="s">
        <v>8351</v>
      </c>
      <c r="N1000" t="s">
        <v>8352</v>
      </c>
      <c r="O1000" t="s">
        <v>8353</v>
      </c>
      <c r="P1000" t="s">
        <v>8354</v>
      </c>
      <c r="Q1000" t="s">
        <v>8355</v>
      </c>
    </row>
    <row r="1001" spans="1:17">
      <c r="A1001" t="s">
        <v>8356</v>
      </c>
      <c r="B1001" t="s">
        <v>8357</v>
      </c>
      <c r="C1001" t="s">
        <v>5515</v>
      </c>
      <c r="E1001" s="3">
        <v>1199</v>
      </c>
      <c r="F1001" s="3">
        <v>3990</v>
      </c>
      <c r="G1001" s="1">
        <v>0.7</v>
      </c>
      <c r="H1001" s="8">
        <v>4.2</v>
      </c>
      <c r="I1001" s="9">
        <v>2908</v>
      </c>
      <c r="J1001" t="s">
        <v>8358</v>
      </c>
      <c r="K1001" t="s">
        <v>8359</v>
      </c>
      <c r="L1001" t="s">
        <v>8360</v>
      </c>
      <c r="M1001" t="s">
        <v>8361</v>
      </c>
      <c r="N1001" t="s">
        <v>8362</v>
      </c>
      <c r="O1001" t="s">
        <v>8363</v>
      </c>
      <c r="P1001" t="s">
        <v>8364</v>
      </c>
      <c r="Q1001" t="s">
        <v>8365</v>
      </c>
    </row>
    <row r="1002" spans="1:17">
      <c r="A1002" t="s">
        <v>736</v>
      </c>
      <c r="B1002" t="s">
        <v>737</v>
      </c>
      <c r="C1002" t="s">
        <v>18</v>
      </c>
      <c r="E1002" s="3">
        <v>209</v>
      </c>
      <c r="F1002" s="3">
        <v>499</v>
      </c>
      <c r="G1002" s="1">
        <v>0.57999999999999996</v>
      </c>
      <c r="H1002" s="8">
        <v>3.9</v>
      </c>
      <c r="I1002" s="9">
        <v>536</v>
      </c>
      <c r="J1002" t="s">
        <v>738</v>
      </c>
      <c r="K1002" t="s">
        <v>739</v>
      </c>
      <c r="L1002" t="s">
        <v>740</v>
      </c>
      <c r="M1002" t="s">
        <v>741</v>
      </c>
      <c r="N1002" t="s">
        <v>742</v>
      </c>
      <c r="O1002" t="s">
        <v>743</v>
      </c>
      <c r="P1002" t="s">
        <v>744</v>
      </c>
      <c r="Q1002" t="s">
        <v>8366</v>
      </c>
    </row>
    <row r="1003" spans="1:17">
      <c r="A1003" t="s">
        <v>8367</v>
      </c>
      <c r="B1003" t="s">
        <v>8368</v>
      </c>
      <c r="C1003" t="s">
        <v>4845</v>
      </c>
      <c r="E1003" s="3">
        <v>1099</v>
      </c>
      <c r="F1003" s="3">
        <v>1499</v>
      </c>
      <c r="G1003" s="1">
        <v>0.27</v>
      </c>
      <c r="H1003" s="8">
        <v>4.2</v>
      </c>
      <c r="I1003" s="9">
        <v>2375</v>
      </c>
      <c r="J1003" t="s">
        <v>8369</v>
      </c>
      <c r="K1003" t="s">
        <v>8370</v>
      </c>
      <c r="L1003" t="s">
        <v>8371</v>
      </c>
      <c r="M1003" t="s">
        <v>8372</v>
      </c>
      <c r="N1003" t="s">
        <v>8373</v>
      </c>
      <c r="O1003" t="s">
        <v>8374</v>
      </c>
      <c r="P1003" t="s">
        <v>8375</v>
      </c>
      <c r="Q1003" t="s">
        <v>8376</v>
      </c>
    </row>
    <row r="1004" spans="1:17">
      <c r="A1004" t="s">
        <v>8377</v>
      </c>
      <c r="B1004" t="s">
        <v>8378</v>
      </c>
      <c r="C1004" t="s">
        <v>6273</v>
      </c>
      <c r="E1004" s="3">
        <v>120</v>
      </c>
      <c r="F1004" s="3">
        <v>120</v>
      </c>
      <c r="G1004" s="1">
        <v>0</v>
      </c>
      <c r="H1004" s="8">
        <v>4.5</v>
      </c>
      <c r="I1004" s="9">
        <v>4951</v>
      </c>
      <c r="J1004" t="s">
        <v>8379</v>
      </c>
      <c r="K1004" t="s">
        <v>8380</v>
      </c>
      <c r="L1004" t="s">
        <v>8381</v>
      </c>
      <c r="M1004" t="s">
        <v>8382</v>
      </c>
      <c r="N1004" t="s">
        <v>8383</v>
      </c>
      <c r="O1004" t="s">
        <v>8384</v>
      </c>
      <c r="P1004" t="s">
        <v>8385</v>
      </c>
      <c r="Q1004" t="s">
        <v>8386</v>
      </c>
    </row>
    <row r="1005" spans="1:17">
      <c r="A1005" t="s">
        <v>8387</v>
      </c>
      <c r="B1005" t="s">
        <v>8388</v>
      </c>
      <c r="C1005" t="s">
        <v>7582</v>
      </c>
      <c r="E1005" s="3">
        <v>1519</v>
      </c>
      <c r="F1005" s="3">
        <v>3499</v>
      </c>
      <c r="G1005" s="1">
        <v>0.56999999999999995</v>
      </c>
      <c r="H1005" s="8">
        <v>4.3</v>
      </c>
      <c r="I1005" s="9">
        <v>408</v>
      </c>
      <c r="J1005" t="s">
        <v>8389</v>
      </c>
      <c r="K1005" t="s">
        <v>8390</v>
      </c>
      <c r="L1005" t="s">
        <v>8391</v>
      </c>
      <c r="M1005" t="s">
        <v>8392</v>
      </c>
      <c r="N1005" t="s">
        <v>8393</v>
      </c>
      <c r="O1005" t="s">
        <v>8394</v>
      </c>
      <c r="P1005" t="s">
        <v>8395</v>
      </c>
      <c r="Q1005" t="s">
        <v>8396</v>
      </c>
    </row>
    <row r="1006" spans="1:17">
      <c r="A1006" t="s">
        <v>8397</v>
      </c>
      <c r="B1006" t="s">
        <v>8398</v>
      </c>
      <c r="C1006" t="s">
        <v>8298</v>
      </c>
      <c r="E1006" s="3">
        <v>420</v>
      </c>
      <c r="F1006" s="3">
        <v>420</v>
      </c>
      <c r="G1006" s="1">
        <v>0</v>
      </c>
      <c r="H1006" s="8">
        <v>4.2</v>
      </c>
      <c r="I1006" s="9">
        <v>1926</v>
      </c>
      <c r="J1006" t="s">
        <v>8399</v>
      </c>
      <c r="K1006" t="s">
        <v>8400</v>
      </c>
      <c r="L1006" t="s">
        <v>8401</v>
      </c>
      <c r="M1006" t="s">
        <v>8402</v>
      </c>
      <c r="N1006" t="s">
        <v>8403</v>
      </c>
      <c r="O1006" t="s">
        <v>8404</v>
      </c>
      <c r="P1006" t="s">
        <v>8405</v>
      </c>
      <c r="Q1006" t="s">
        <v>8406</v>
      </c>
    </row>
    <row r="1007" spans="1:17">
      <c r="A1007" t="s">
        <v>8407</v>
      </c>
      <c r="B1007" t="s">
        <v>8408</v>
      </c>
      <c r="C1007" t="s">
        <v>8409</v>
      </c>
      <c r="E1007" s="3">
        <v>225</v>
      </c>
      <c r="F1007" s="3">
        <v>225</v>
      </c>
      <c r="G1007" s="1">
        <v>0</v>
      </c>
      <c r="H1007" s="8">
        <v>4.0999999999999996</v>
      </c>
      <c r="I1007" s="9">
        <v>4798</v>
      </c>
      <c r="J1007" t="s">
        <v>8410</v>
      </c>
      <c r="K1007" t="s">
        <v>8411</v>
      </c>
      <c r="L1007" t="s">
        <v>8412</v>
      </c>
      <c r="M1007" t="s">
        <v>8413</v>
      </c>
      <c r="N1007" t="s">
        <v>8414</v>
      </c>
      <c r="O1007" t="s">
        <v>8415</v>
      </c>
      <c r="P1007" t="s">
        <v>8416</v>
      </c>
      <c r="Q1007" t="s">
        <v>8417</v>
      </c>
    </row>
    <row r="1008" spans="1:17">
      <c r="A1008" t="s">
        <v>8418</v>
      </c>
      <c r="B1008" t="s">
        <v>8419</v>
      </c>
      <c r="C1008" t="s">
        <v>8420</v>
      </c>
      <c r="E1008" s="3">
        <v>199</v>
      </c>
      <c r="F1008" s="3">
        <v>799</v>
      </c>
      <c r="G1008" s="1">
        <v>0.75</v>
      </c>
      <c r="H1008" s="8">
        <v>4.0999999999999996</v>
      </c>
      <c r="I1008" s="9">
        <v>7333</v>
      </c>
      <c r="J1008" t="s">
        <v>8421</v>
      </c>
      <c r="K1008" t="s">
        <v>8422</v>
      </c>
      <c r="L1008" t="s">
        <v>8423</v>
      </c>
      <c r="M1008" t="s">
        <v>8424</v>
      </c>
      <c r="N1008" t="s">
        <v>8425</v>
      </c>
      <c r="O1008" t="s">
        <v>8426</v>
      </c>
      <c r="P1008" t="s">
        <v>8427</v>
      </c>
      <c r="Q1008" t="s">
        <v>8428</v>
      </c>
    </row>
    <row r="1009" spans="1:17">
      <c r="A1009" t="s">
        <v>4701</v>
      </c>
      <c r="B1009" t="s">
        <v>4702</v>
      </c>
      <c r="C1009" t="s">
        <v>3433</v>
      </c>
      <c r="E1009" s="3">
        <v>1799</v>
      </c>
      <c r="F1009" s="3">
        <v>3999</v>
      </c>
      <c r="G1009" s="1">
        <v>0.55000000000000004</v>
      </c>
      <c r="H1009" s="8">
        <v>4.5999999999999996</v>
      </c>
      <c r="I1009" s="9">
        <v>245</v>
      </c>
      <c r="J1009" t="s">
        <v>4703</v>
      </c>
      <c r="K1009" t="s">
        <v>4704</v>
      </c>
      <c r="L1009" t="s">
        <v>4705</v>
      </c>
      <c r="M1009" t="s">
        <v>4706</v>
      </c>
      <c r="N1009" t="s">
        <v>4707</v>
      </c>
      <c r="O1009" t="s">
        <v>4708</v>
      </c>
      <c r="P1009" t="s">
        <v>8429</v>
      </c>
      <c r="Q1009" t="s">
        <v>8430</v>
      </c>
    </row>
    <row r="1010" spans="1:17">
      <c r="A1010" t="s">
        <v>8431</v>
      </c>
      <c r="B1010" t="s">
        <v>8432</v>
      </c>
      <c r="C1010" t="s">
        <v>7703</v>
      </c>
      <c r="E1010" s="3">
        <v>8349</v>
      </c>
      <c r="F1010" s="3">
        <v>9625</v>
      </c>
      <c r="G1010" s="1">
        <v>0.13</v>
      </c>
      <c r="H1010" s="8">
        <v>3.8</v>
      </c>
      <c r="I1010" s="9">
        <v>3652</v>
      </c>
      <c r="J1010" t="s">
        <v>8433</v>
      </c>
      <c r="K1010" t="s">
        <v>8434</v>
      </c>
      <c r="L1010" t="s">
        <v>8435</v>
      </c>
      <c r="M1010" t="s">
        <v>8436</v>
      </c>
      <c r="N1010" t="s">
        <v>8437</v>
      </c>
      <c r="O1010" t="s">
        <v>8438</v>
      </c>
      <c r="P1010" t="s">
        <v>8439</v>
      </c>
      <c r="Q1010" t="s">
        <v>8440</v>
      </c>
    </row>
    <row r="1011" spans="1:17">
      <c r="A1011" t="s">
        <v>8441</v>
      </c>
      <c r="B1011" t="s">
        <v>8442</v>
      </c>
      <c r="C1011" t="s">
        <v>6733</v>
      </c>
      <c r="E1011" s="3">
        <v>3307</v>
      </c>
      <c r="F1011" s="3">
        <v>6100</v>
      </c>
      <c r="G1011" s="1">
        <v>0.46</v>
      </c>
      <c r="H1011" s="8">
        <v>4.3</v>
      </c>
      <c r="I1011" s="9">
        <v>2515</v>
      </c>
      <c r="J1011" t="s">
        <v>8443</v>
      </c>
      <c r="K1011" t="s">
        <v>8444</v>
      </c>
      <c r="L1011" t="s">
        <v>8445</v>
      </c>
      <c r="M1011" t="s">
        <v>8446</v>
      </c>
      <c r="N1011" t="s">
        <v>8447</v>
      </c>
      <c r="O1011" t="s">
        <v>8448</v>
      </c>
      <c r="P1011" t="s">
        <v>8449</v>
      </c>
      <c r="Q1011" t="s">
        <v>8450</v>
      </c>
    </row>
    <row r="1012" spans="1:17">
      <c r="A1012" t="s">
        <v>788</v>
      </c>
      <c r="B1012" t="s">
        <v>789</v>
      </c>
      <c r="C1012" t="s">
        <v>18</v>
      </c>
      <c r="E1012" s="3">
        <v>325</v>
      </c>
      <c r="F1012" s="3">
        <v>1299</v>
      </c>
      <c r="G1012" s="1">
        <v>0.75</v>
      </c>
      <c r="H1012" s="8">
        <v>4.2</v>
      </c>
      <c r="I1012" s="9">
        <v>10576</v>
      </c>
      <c r="J1012" t="s">
        <v>790</v>
      </c>
      <c r="K1012" t="s">
        <v>791</v>
      </c>
      <c r="L1012" t="s">
        <v>792</v>
      </c>
      <c r="M1012" t="s">
        <v>793</v>
      </c>
      <c r="N1012" t="s">
        <v>794</v>
      </c>
      <c r="O1012" t="s">
        <v>795</v>
      </c>
      <c r="P1012" t="s">
        <v>8451</v>
      </c>
      <c r="Q1012" t="s">
        <v>8452</v>
      </c>
    </row>
    <row r="1013" spans="1:17">
      <c r="A1013" t="s">
        <v>8453</v>
      </c>
      <c r="B1013" t="s">
        <v>8454</v>
      </c>
      <c r="C1013" t="s">
        <v>4834</v>
      </c>
      <c r="E1013" s="3">
        <v>449</v>
      </c>
      <c r="F1013" s="3">
        <v>1300</v>
      </c>
      <c r="G1013" s="1">
        <v>0.65</v>
      </c>
      <c r="H1013" s="8">
        <v>4.2</v>
      </c>
      <c r="I1013" s="9">
        <v>4959</v>
      </c>
      <c r="J1013" t="s">
        <v>8455</v>
      </c>
      <c r="K1013" t="s">
        <v>8456</v>
      </c>
      <c r="L1013" t="s">
        <v>8457</v>
      </c>
      <c r="M1013" t="s">
        <v>8458</v>
      </c>
      <c r="N1013" t="s">
        <v>8459</v>
      </c>
      <c r="O1013" t="s">
        <v>8460</v>
      </c>
      <c r="P1013" t="s">
        <v>8461</v>
      </c>
      <c r="Q1013" t="s">
        <v>8462</v>
      </c>
    </row>
    <row r="1014" spans="1:17">
      <c r="A1014" t="s">
        <v>8463</v>
      </c>
      <c r="B1014" t="s">
        <v>8464</v>
      </c>
      <c r="C1014" t="s">
        <v>5047</v>
      </c>
      <c r="E1014" s="3">
        <v>380</v>
      </c>
      <c r="F1014" s="3">
        <v>400</v>
      </c>
      <c r="G1014" s="1">
        <v>0.05</v>
      </c>
      <c r="H1014" s="8">
        <v>4.4000000000000004</v>
      </c>
      <c r="I1014" s="9">
        <v>2111</v>
      </c>
      <c r="J1014" t="s">
        <v>8465</v>
      </c>
      <c r="K1014" t="s">
        <v>8466</v>
      </c>
      <c r="L1014" t="s">
        <v>8467</v>
      </c>
      <c r="M1014" t="s">
        <v>8468</v>
      </c>
      <c r="N1014" t="s">
        <v>8469</v>
      </c>
      <c r="O1014" t="s">
        <v>8470</v>
      </c>
      <c r="P1014" t="s">
        <v>8471</v>
      </c>
      <c r="Q1014" t="s">
        <v>8472</v>
      </c>
    </row>
    <row r="1015" spans="1:17">
      <c r="A1015" t="s">
        <v>8473</v>
      </c>
      <c r="B1015" t="s">
        <v>8474</v>
      </c>
      <c r="C1015" t="s">
        <v>4856</v>
      </c>
      <c r="E1015" s="3">
        <v>499</v>
      </c>
      <c r="F1015" s="3">
        <v>1399</v>
      </c>
      <c r="G1015" s="1">
        <v>0.64</v>
      </c>
      <c r="H1015" s="8">
        <v>3.9</v>
      </c>
      <c r="I1015" s="9">
        <v>1462</v>
      </c>
      <c r="J1015" t="s">
        <v>8475</v>
      </c>
      <c r="K1015" t="s">
        <v>8476</v>
      </c>
      <c r="L1015" t="s">
        <v>8477</v>
      </c>
      <c r="M1015" t="s">
        <v>8478</v>
      </c>
      <c r="N1015" t="s">
        <v>8479</v>
      </c>
      <c r="O1015" t="s">
        <v>8480</v>
      </c>
      <c r="P1015" t="s">
        <v>8481</v>
      </c>
      <c r="Q1015" t="s">
        <v>8482</v>
      </c>
    </row>
    <row r="1016" spans="1:17">
      <c r="A1016" t="s">
        <v>8483</v>
      </c>
      <c r="B1016" t="s">
        <v>8484</v>
      </c>
      <c r="C1016" t="s">
        <v>8485</v>
      </c>
      <c r="E1016" s="3">
        <v>37247</v>
      </c>
      <c r="F1016" s="3">
        <v>59890</v>
      </c>
      <c r="G1016" s="1">
        <v>0.38</v>
      </c>
      <c r="H1016" s="8">
        <v>4</v>
      </c>
      <c r="I1016" s="9">
        <v>323</v>
      </c>
      <c r="J1016" t="s">
        <v>8486</v>
      </c>
      <c r="K1016" t="s">
        <v>8487</v>
      </c>
      <c r="L1016" t="s">
        <v>8488</v>
      </c>
      <c r="M1016" t="s">
        <v>8489</v>
      </c>
      <c r="N1016" t="s">
        <v>8490</v>
      </c>
      <c r="O1016" t="s">
        <v>8491</v>
      </c>
      <c r="P1016" t="s">
        <v>8492</v>
      </c>
      <c r="Q1016" t="s">
        <v>8493</v>
      </c>
    </row>
    <row r="1017" spans="1:17">
      <c r="A1017" t="s">
        <v>8494</v>
      </c>
      <c r="B1017" t="s">
        <v>8495</v>
      </c>
      <c r="C1017" t="s">
        <v>4425</v>
      </c>
      <c r="E1017" s="3">
        <v>849</v>
      </c>
      <c r="F1017" s="3">
        <v>2490</v>
      </c>
      <c r="G1017" s="1">
        <v>0.66</v>
      </c>
      <c r="H1017" s="8">
        <v>4.2</v>
      </c>
      <c r="I1017" s="9">
        <v>91188</v>
      </c>
      <c r="J1017" t="s">
        <v>8496</v>
      </c>
      <c r="K1017" t="s">
        <v>8497</v>
      </c>
      <c r="L1017" t="s">
        <v>8498</v>
      </c>
      <c r="M1017" t="s">
        <v>8499</v>
      </c>
      <c r="N1017" t="s">
        <v>8500</v>
      </c>
      <c r="O1017" t="s">
        <v>8501</v>
      </c>
      <c r="P1017" t="s">
        <v>8502</v>
      </c>
      <c r="Q1017" t="s">
        <v>8503</v>
      </c>
    </row>
    <row r="1018" spans="1:17">
      <c r="A1018" t="s">
        <v>8504</v>
      </c>
      <c r="B1018" t="s">
        <v>8505</v>
      </c>
      <c r="C1018" t="s">
        <v>6189</v>
      </c>
      <c r="E1018" s="3">
        <v>799</v>
      </c>
      <c r="F1018" s="3">
        <v>1999</v>
      </c>
      <c r="G1018" s="1">
        <v>0.6</v>
      </c>
      <c r="H1018" s="8">
        <v>3.7</v>
      </c>
      <c r="I1018" s="9">
        <v>418</v>
      </c>
      <c r="J1018" t="s">
        <v>8506</v>
      </c>
      <c r="K1018" t="s">
        <v>8507</v>
      </c>
      <c r="L1018" t="s">
        <v>8508</v>
      </c>
      <c r="M1018" t="s">
        <v>8509</v>
      </c>
      <c r="N1018" t="s">
        <v>8510</v>
      </c>
      <c r="O1018" t="s">
        <v>8511</v>
      </c>
      <c r="P1018" t="s">
        <v>8512</v>
      </c>
      <c r="Q1018" t="s">
        <v>8513</v>
      </c>
    </row>
    <row r="1019" spans="1:17">
      <c r="A1019" t="s">
        <v>4804</v>
      </c>
      <c r="B1019" t="s">
        <v>4805</v>
      </c>
      <c r="C1019" t="s">
        <v>3867</v>
      </c>
      <c r="E1019" s="3">
        <v>2599</v>
      </c>
      <c r="F1019" s="3">
        <v>6999</v>
      </c>
      <c r="G1019" s="1">
        <v>0.63</v>
      </c>
      <c r="H1019" s="8">
        <v>4.5</v>
      </c>
      <c r="I1019" s="9">
        <v>1526</v>
      </c>
      <c r="J1019" t="s">
        <v>4806</v>
      </c>
      <c r="K1019" t="s">
        <v>4807</v>
      </c>
      <c r="L1019" t="s">
        <v>4808</v>
      </c>
      <c r="M1019" t="s">
        <v>4809</v>
      </c>
      <c r="N1019" t="s">
        <v>4810</v>
      </c>
      <c r="O1019" t="s">
        <v>4811</v>
      </c>
      <c r="P1019" t="s">
        <v>8514</v>
      </c>
      <c r="Q1019" t="s">
        <v>8515</v>
      </c>
    </row>
    <row r="1020" spans="1:17">
      <c r="A1020" t="s">
        <v>813</v>
      </c>
      <c r="B1020" t="s">
        <v>814</v>
      </c>
      <c r="C1020" t="s">
        <v>18</v>
      </c>
      <c r="E1020" s="3">
        <v>199</v>
      </c>
      <c r="F1020" s="3">
        <v>999</v>
      </c>
      <c r="G1020" s="1">
        <v>0.8</v>
      </c>
      <c r="H1020" s="8">
        <v>4.5</v>
      </c>
      <c r="I1020" s="9">
        <v>127</v>
      </c>
      <c r="J1020" t="s">
        <v>815</v>
      </c>
      <c r="K1020" t="s">
        <v>816</v>
      </c>
      <c r="L1020" t="s">
        <v>817</v>
      </c>
      <c r="M1020" t="s">
        <v>818</v>
      </c>
      <c r="N1020" t="s">
        <v>819</v>
      </c>
      <c r="O1020" t="s">
        <v>820</v>
      </c>
      <c r="P1020" t="s">
        <v>821</v>
      </c>
      <c r="Q1020" t="s">
        <v>8516</v>
      </c>
    </row>
    <row r="1021" spans="1:17">
      <c r="A1021" t="s">
        <v>828</v>
      </c>
      <c r="B1021" t="s">
        <v>829</v>
      </c>
      <c r="C1021" t="s">
        <v>98</v>
      </c>
      <c r="E1021" s="3">
        <v>269</v>
      </c>
      <c r="F1021" s="3">
        <v>800</v>
      </c>
      <c r="G1021" s="1">
        <v>0.66</v>
      </c>
      <c r="H1021" s="8">
        <v>3.6</v>
      </c>
      <c r="I1021" s="9">
        <v>10134</v>
      </c>
      <c r="J1021" t="s">
        <v>830</v>
      </c>
      <c r="K1021" t="s">
        <v>831</v>
      </c>
      <c r="L1021" t="s">
        <v>832</v>
      </c>
      <c r="M1021" t="s">
        <v>833</v>
      </c>
      <c r="N1021" t="s">
        <v>834</v>
      </c>
      <c r="O1021" t="s">
        <v>835</v>
      </c>
      <c r="P1021" t="s">
        <v>8517</v>
      </c>
      <c r="Q1021" t="s">
        <v>8518</v>
      </c>
    </row>
    <row r="1022" spans="1:17">
      <c r="A1022" t="s">
        <v>8519</v>
      </c>
      <c r="B1022" t="s">
        <v>8520</v>
      </c>
      <c r="C1022" t="s">
        <v>5829</v>
      </c>
      <c r="E1022" s="3">
        <v>298</v>
      </c>
      <c r="F1022" s="3">
        <v>999</v>
      </c>
      <c r="G1022" s="1">
        <v>0.7</v>
      </c>
      <c r="H1022" s="8">
        <v>4.3</v>
      </c>
      <c r="I1022" s="9">
        <v>1552</v>
      </c>
      <c r="J1022" t="s">
        <v>8521</v>
      </c>
      <c r="K1022" t="s">
        <v>8522</v>
      </c>
      <c r="L1022" t="s">
        <v>8523</v>
      </c>
      <c r="M1022" t="s">
        <v>8524</v>
      </c>
      <c r="N1022" t="s">
        <v>8525</v>
      </c>
      <c r="O1022" t="s">
        <v>8526</v>
      </c>
      <c r="P1022" t="s">
        <v>8527</v>
      </c>
      <c r="Q1022" t="s">
        <v>8528</v>
      </c>
    </row>
    <row r="1023" spans="1:17">
      <c r="A1023" t="s">
        <v>8529</v>
      </c>
      <c r="B1023" t="s">
        <v>8530</v>
      </c>
      <c r="C1023" t="s">
        <v>6189</v>
      </c>
      <c r="E1023" s="3">
        <v>1499</v>
      </c>
      <c r="F1023" s="3">
        <v>2999</v>
      </c>
      <c r="G1023" s="1">
        <v>0.5</v>
      </c>
      <c r="H1023" s="8">
        <v>4.0999999999999996</v>
      </c>
      <c r="I1023" s="9">
        <v>25262</v>
      </c>
      <c r="J1023" t="s">
        <v>8531</v>
      </c>
      <c r="K1023" t="s">
        <v>8532</v>
      </c>
      <c r="L1023" t="s">
        <v>8533</v>
      </c>
      <c r="M1023" t="s">
        <v>8534</v>
      </c>
      <c r="N1023" t="s">
        <v>8535</v>
      </c>
      <c r="O1023" t="s">
        <v>8536</v>
      </c>
      <c r="P1023" t="s">
        <v>8537</v>
      </c>
      <c r="Q1023" t="s">
        <v>8538</v>
      </c>
    </row>
    <row r="1024" spans="1:17">
      <c r="A1024" t="s">
        <v>8539</v>
      </c>
      <c r="B1024" t="s">
        <v>8540</v>
      </c>
      <c r="C1024" t="s">
        <v>8541</v>
      </c>
      <c r="E1024" s="3">
        <v>649</v>
      </c>
      <c r="F1024" s="3">
        <v>1245</v>
      </c>
      <c r="G1024" s="1">
        <v>0.48</v>
      </c>
      <c r="H1024" s="8">
        <v>3.9</v>
      </c>
      <c r="I1024" s="9">
        <v>123365</v>
      </c>
      <c r="J1024" t="s">
        <v>8542</v>
      </c>
      <c r="K1024" t="s">
        <v>8543</v>
      </c>
      <c r="L1024" t="s">
        <v>8544</v>
      </c>
      <c r="M1024" t="s">
        <v>8545</v>
      </c>
      <c r="N1024" t="s">
        <v>8546</v>
      </c>
      <c r="O1024" t="s">
        <v>8547</v>
      </c>
      <c r="P1024" t="s">
        <v>8548</v>
      </c>
      <c r="Q1024" t="s">
        <v>8549</v>
      </c>
    </row>
    <row r="1025" spans="1:17">
      <c r="A1025" t="s">
        <v>8550</v>
      </c>
      <c r="B1025" t="s">
        <v>8551</v>
      </c>
      <c r="C1025" t="s">
        <v>8552</v>
      </c>
      <c r="E1025" s="3">
        <v>1199</v>
      </c>
      <c r="F1025" s="3">
        <v>1695</v>
      </c>
      <c r="G1025" s="1">
        <v>0.28999999999999998</v>
      </c>
      <c r="H1025" s="8">
        <v>3.6</v>
      </c>
      <c r="I1025" s="9">
        <v>13300</v>
      </c>
      <c r="J1025" t="s">
        <v>8553</v>
      </c>
      <c r="K1025" t="s">
        <v>8554</v>
      </c>
      <c r="L1025" t="s">
        <v>8555</v>
      </c>
      <c r="M1025" t="s">
        <v>8556</v>
      </c>
      <c r="N1025" t="s">
        <v>8557</v>
      </c>
      <c r="O1025" t="s">
        <v>8558</v>
      </c>
      <c r="P1025" t="s">
        <v>8559</v>
      </c>
      <c r="Q1025" t="s">
        <v>8560</v>
      </c>
    </row>
    <row r="1026" spans="1:17">
      <c r="A1026" t="s">
        <v>8561</v>
      </c>
      <c r="B1026" t="s">
        <v>8562</v>
      </c>
      <c r="C1026" t="s">
        <v>8563</v>
      </c>
      <c r="E1026" s="3">
        <v>1199</v>
      </c>
      <c r="F1026" s="3">
        <v>2000</v>
      </c>
      <c r="G1026" s="1">
        <v>0.4</v>
      </c>
      <c r="H1026" s="8">
        <v>4</v>
      </c>
      <c r="I1026" s="9">
        <v>18543</v>
      </c>
      <c r="J1026" t="s">
        <v>8564</v>
      </c>
      <c r="K1026" t="s">
        <v>8565</v>
      </c>
      <c r="L1026" t="s">
        <v>8566</v>
      </c>
      <c r="M1026" t="s">
        <v>8567</v>
      </c>
      <c r="N1026" t="s">
        <v>8568</v>
      </c>
      <c r="O1026" t="s">
        <v>8569</v>
      </c>
      <c r="P1026" t="s">
        <v>8570</v>
      </c>
      <c r="Q1026" t="s">
        <v>8571</v>
      </c>
    </row>
    <row r="1027" spans="1:17">
      <c r="A1027" t="s">
        <v>8572</v>
      </c>
      <c r="B1027" t="s">
        <v>8573</v>
      </c>
      <c r="C1027" t="s">
        <v>8574</v>
      </c>
      <c r="E1027" s="3">
        <v>455</v>
      </c>
      <c r="F1027" s="3">
        <v>999</v>
      </c>
      <c r="G1027" s="1">
        <v>0.54</v>
      </c>
      <c r="H1027" s="8">
        <v>4.0999999999999996</v>
      </c>
      <c r="I1027" s="9">
        <v>3578</v>
      </c>
      <c r="J1027" t="s">
        <v>8575</v>
      </c>
      <c r="K1027" t="s">
        <v>8576</v>
      </c>
      <c r="L1027" t="s">
        <v>8577</v>
      </c>
      <c r="M1027" t="s">
        <v>8578</v>
      </c>
      <c r="N1027" t="s">
        <v>8579</v>
      </c>
      <c r="O1027" t="s">
        <v>8580</v>
      </c>
      <c r="P1027" t="s">
        <v>8581</v>
      </c>
      <c r="Q1027" t="s">
        <v>8582</v>
      </c>
    </row>
    <row r="1028" spans="1:17">
      <c r="A1028" t="s">
        <v>8583</v>
      </c>
      <c r="B1028" t="s">
        <v>8584</v>
      </c>
      <c r="C1028" t="s">
        <v>8585</v>
      </c>
      <c r="E1028" s="3">
        <v>199</v>
      </c>
      <c r="F1028" s="3">
        <v>1999</v>
      </c>
      <c r="G1028" s="1">
        <v>0.9</v>
      </c>
      <c r="H1028" s="8">
        <v>3.7</v>
      </c>
      <c r="I1028" s="9">
        <v>2031</v>
      </c>
      <c r="J1028" t="s">
        <v>8586</v>
      </c>
      <c r="K1028" t="s">
        <v>8587</v>
      </c>
      <c r="L1028" t="s">
        <v>8588</v>
      </c>
      <c r="M1028" t="s">
        <v>8589</v>
      </c>
      <c r="N1028" t="s">
        <v>8590</v>
      </c>
      <c r="O1028" t="s">
        <v>8591</v>
      </c>
      <c r="P1028" t="s">
        <v>8592</v>
      </c>
      <c r="Q1028" t="s">
        <v>8593</v>
      </c>
    </row>
    <row r="1029" spans="1:17">
      <c r="A1029" t="s">
        <v>8594</v>
      </c>
      <c r="B1029" t="s">
        <v>8595</v>
      </c>
      <c r="C1029" t="s">
        <v>8585</v>
      </c>
      <c r="E1029" s="3">
        <v>293</v>
      </c>
      <c r="F1029" s="3">
        <v>499</v>
      </c>
      <c r="G1029" s="1">
        <v>0.41</v>
      </c>
      <c r="H1029" s="8">
        <v>3.9</v>
      </c>
      <c r="I1029" s="9">
        <v>44994</v>
      </c>
      <c r="J1029" t="s">
        <v>8596</v>
      </c>
      <c r="K1029" t="s">
        <v>8597</v>
      </c>
      <c r="L1029" t="s">
        <v>8598</v>
      </c>
      <c r="M1029" t="s">
        <v>8599</v>
      </c>
      <c r="N1029" t="s">
        <v>8600</v>
      </c>
      <c r="O1029" t="s">
        <v>8601</v>
      </c>
      <c r="P1029" t="s">
        <v>8602</v>
      </c>
      <c r="Q1029" t="s">
        <v>8603</v>
      </c>
    </row>
    <row r="1030" spans="1:17">
      <c r="A1030" t="s">
        <v>8604</v>
      </c>
      <c r="B1030" t="s">
        <v>8605</v>
      </c>
      <c r="C1030" t="s">
        <v>8606</v>
      </c>
      <c r="E1030" s="3">
        <v>199</v>
      </c>
      <c r="F1030" s="3">
        <v>495</v>
      </c>
      <c r="G1030" s="1">
        <v>0.6</v>
      </c>
      <c r="H1030" s="8">
        <v>4.0999999999999996</v>
      </c>
      <c r="I1030" s="9">
        <v>270563</v>
      </c>
      <c r="J1030" t="s">
        <v>8607</v>
      </c>
      <c r="K1030" t="s">
        <v>8608</v>
      </c>
      <c r="L1030" t="s">
        <v>8609</v>
      </c>
      <c r="M1030" t="s">
        <v>8610</v>
      </c>
      <c r="N1030" t="s">
        <v>8611</v>
      </c>
      <c r="O1030" t="s">
        <v>8612</v>
      </c>
      <c r="P1030" t="s">
        <v>8613</v>
      </c>
      <c r="Q1030" t="s">
        <v>8614</v>
      </c>
    </row>
    <row r="1031" spans="1:17">
      <c r="A1031" t="s">
        <v>8615</v>
      </c>
      <c r="B1031" t="s">
        <v>8616</v>
      </c>
      <c r="C1031" t="s">
        <v>8541</v>
      </c>
      <c r="E1031" s="3">
        <v>749</v>
      </c>
      <c r="F1031" s="3">
        <v>1245</v>
      </c>
      <c r="G1031" s="1">
        <v>0.4</v>
      </c>
      <c r="H1031" s="8">
        <v>3.9</v>
      </c>
      <c r="I1031" s="9">
        <v>31783</v>
      </c>
      <c r="J1031" t="s">
        <v>8617</v>
      </c>
      <c r="K1031" t="s">
        <v>8618</v>
      </c>
      <c r="L1031" t="s">
        <v>8619</v>
      </c>
      <c r="M1031" t="s">
        <v>8620</v>
      </c>
      <c r="N1031" t="s">
        <v>8621</v>
      </c>
      <c r="O1031" t="s">
        <v>8622</v>
      </c>
      <c r="P1031" t="s">
        <v>8623</v>
      </c>
      <c r="Q1031" t="s">
        <v>8624</v>
      </c>
    </row>
    <row r="1032" spans="1:17">
      <c r="A1032" t="s">
        <v>8625</v>
      </c>
      <c r="B1032" t="s">
        <v>8626</v>
      </c>
      <c r="C1032" t="s">
        <v>8552</v>
      </c>
      <c r="E1032" s="3">
        <v>1399</v>
      </c>
      <c r="F1032" s="3">
        <v>1549</v>
      </c>
      <c r="G1032" s="1">
        <v>0.1</v>
      </c>
      <c r="H1032" s="8">
        <v>3.9</v>
      </c>
      <c r="I1032" s="9">
        <v>2602</v>
      </c>
      <c r="J1032" t="s">
        <v>8627</v>
      </c>
      <c r="K1032" t="s">
        <v>8628</v>
      </c>
      <c r="L1032" t="s">
        <v>8629</v>
      </c>
      <c r="M1032" t="s">
        <v>8630</v>
      </c>
      <c r="N1032" t="s">
        <v>8631</v>
      </c>
      <c r="O1032" t="s">
        <v>8632</v>
      </c>
      <c r="P1032" t="s">
        <v>8633</v>
      </c>
      <c r="Q1032" t="s">
        <v>8634</v>
      </c>
    </row>
    <row r="1033" spans="1:17">
      <c r="A1033" t="s">
        <v>8635</v>
      </c>
      <c r="B1033" t="s">
        <v>8636</v>
      </c>
      <c r="C1033" t="s">
        <v>8541</v>
      </c>
      <c r="E1033" s="3">
        <v>749</v>
      </c>
      <c r="F1033" s="3">
        <v>1445</v>
      </c>
      <c r="G1033" s="1">
        <v>0.48</v>
      </c>
      <c r="H1033" s="8">
        <v>3.9</v>
      </c>
      <c r="I1033" s="9">
        <v>63350</v>
      </c>
      <c r="J1033" t="s">
        <v>8637</v>
      </c>
      <c r="K1033" t="s">
        <v>8638</v>
      </c>
      <c r="L1033" t="s">
        <v>8639</v>
      </c>
      <c r="M1033" t="s">
        <v>8640</v>
      </c>
      <c r="N1033" t="s">
        <v>8641</v>
      </c>
      <c r="O1033" t="s">
        <v>8642</v>
      </c>
      <c r="P1033" t="s">
        <v>8643</v>
      </c>
      <c r="Q1033" t="s">
        <v>8644</v>
      </c>
    </row>
    <row r="1034" spans="1:17">
      <c r="A1034" t="s">
        <v>8645</v>
      </c>
      <c r="B1034" t="s">
        <v>8646</v>
      </c>
      <c r="C1034" t="s">
        <v>8647</v>
      </c>
      <c r="E1034" s="3">
        <v>1699</v>
      </c>
      <c r="F1034" s="3">
        <v>3193</v>
      </c>
      <c r="G1034" s="1">
        <v>0.47</v>
      </c>
      <c r="H1034" s="8">
        <v>3.8</v>
      </c>
      <c r="I1034" s="9">
        <v>54032</v>
      </c>
      <c r="J1034" t="s">
        <v>8648</v>
      </c>
      <c r="K1034" t="s">
        <v>8649</v>
      </c>
      <c r="L1034" t="s">
        <v>8650</v>
      </c>
      <c r="M1034" t="s">
        <v>8651</v>
      </c>
      <c r="N1034" t="s">
        <v>8652</v>
      </c>
      <c r="O1034" t="s">
        <v>8653</v>
      </c>
      <c r="P1034" t="s">
        <v>8654</v>
      </c>
      <c r="Q1034" t="s">
        <v>8655</v>
      </c>
    </row>
    <row r="1035" spans="1:17">
      <c r="A1035" t="s">
        <v>8656</v>
      </c>
      <c r="B1035" t="s">
        <v>8657</v>
      </c>
      <c r="C1035" t="s">
        <v>8541</v>
      </c>
      <c r="E1035" s="3">
        <v>1043</v>
      </c>
      <c r="F1035" s="3">
        <v>1345</v>
      </c>
      <c r="G1035" s="1">
        <v>0.22</v>
      </c>
      <c r="H1035" s="8">
        <v>3.8</v>
      </c>
      <c r="I1035" s="9">
        <v>15592</v>
      </c>
      <c r="J1035" t="s">
        <v>8658</v>
      </c>
      <c r="K1035" t="s">
        <v>8659</v>
      </c>
      <c r="L1035" t="s">
        <v>8660</v>
      </c>
      <c r="M1035" t="s">
        <v>8661</v>
      </c>
      <c r="N1035" t="s">
        <v>8662</v>
      </c>
      <c r="O1035" t="s">
        <v>8663</v>
      </c>
      <c r="P1035" t="s">
        <v>8664</v>
      </c>
      <c r="Q1035" t="s">
        <v>8665</v>
      </c>
    </row>
    <row r="1036" spans="1:17">
      <c r="A1036" t="s">
        <v>8666</v>
      </c>
      <c r="B1036" t="s">
        <v>8667</v>
      </c>
      <c r="C1036" t="s">
        <v>8574</v>
      </c>
      <c r="E1036" s="3">
        <v>499</v>
      </c>
      <c r="F1036" s="3">
        <v>999</v>
      </c>
      <c r="G1036" s="1">
        <v>0.5</v>
      </c>
      <c r="H1036" s="8">
        <v>4.0999999999999996</v>
      </c>
      <c r="I1036" s="9">
        <v>4859</v>
      </c>
      <c r="J1036" t="s">
        <v>8668</v>
      </c>
      <c r="K1036" t="s">
        <v>8669</v>
      </c>
      <c r="L1036" t="s">
        <v>8670</v>
      </c>
      <c r="M1036" t="s">
        <v>8671</v>
      </c>
      <c r="N1036" t="s">
        <v>8672</v>
      </c>
      <c r="O1036" t="s">
        <v>8673</v>
      </c>
      <c r="P1036" t="s">
        <v>8674</v>
      </c>
      <c r="Q1036" t="s">
        <v>8675</v>
      </c>
    </row>
    <row r="1037" spans="1:17">
      <c r="A1037" t="s">
        <v>8676</v>
      </c>
      <c r="B1037" t="s">
        <v>8677</v>
      </c>
      <c r="C1037" t="s">
        <v>8563</v>
      </c>
      <c r="E1037" s="3">
        <v>1464</v>
      </c>
      <c r="F1037" s="3">
        <v>1650</v>
      </c>
      <c r="G1037" s="1">
        <v>0.11</v>
      </c>
      <c r="H1037" s="8">
        <v>4.0999999999999996</v>
      </c>
      <c r="I1037" s="9">
        <v>14120</v>
      </c>
      <c r="J1037" t="s">
        <v>8678</v>
      </c>
      <c r="K1037" t="s">
        <v>8679</v>
      </c>
      <c r="L1037" t="s">
        <v>8680</v>
      </c>
      <c r="M1037" t="s">
        <v>8681</v>
      </c>
      <c r="N1037" t="s">
        <v>8682</v>
      </c>
      <c r="O1037" t="s">
        <v>8683</v>
      </c>
      <c r="P1037" t="s">
        <v>8684</v>
      </c>
      <c r="Q1037" t="s">
        <v>8685</v>
      </c>
    </row>
    <row r="1038" spans="1:17">
      <c r="A1038" t="s">
        <v>8686</v>
      </c>
      <c r="B1038" t="s">
        <v>8687</v>
      </c>
      <c r="C1038" t="s">
        <v>8688</v>
      </c>
      <c r="E1038" s="3">
        <v>249</v>
      </c>
      <c r="F1038" s="3">
        <v>499</v>
      </c>
      <c r="G1038" s="1">
        <v>0.5</v>
      </c>
      <c r="H1038" s="8">
        <v>3.3</v>
      </c>
      <c r="I1038" s="9">
        <v>8427</v>
      </c>
      <c r="J1038" t="s">
        <v>8689</v>
      </c>
      <c r="K1038" t="s">
        <v>8690</v>
      </c>
      <c r="L1038" t="s">
        <v>8691</v>
      </c>
      <c r="M1038" t="s">
        <v>8692</v>
      </c>
      <c r="N1038" t="s">
        <v>8693</v>
      </c>
      <c r="O1038" t="s">
        <v>8694</v>
      </c>
      <c r="P1038" t="s">
        <v>8695</v>
      </c>
      <c r="Q1038" t="s">
        <v>8696</v>
      </c>
    </row>
    <row r="1039" spans="1:17">
      <c r="A1039" t="s">
        <v>8697</v>
      </c>
      <c r="B1039" t="s">
        <v>8698</v>
      </c>
      <c r="C1039" t="s">
        <v>8699</v>
      </c>
      <c r="E1039" s="3">
        <v>625</v>
      </c>
      <c r="F1039" s="3">
        <v>1400</v>
      </c>
      <c r="G1039" s="1">
        <v>0.55000000000000004</v>
      </c>
      <c r="H1039" s="8">
        <v>4.2</v>
      </c>
      <c r="I1039" s="9">
        <v>23316</v>
      </c>
      <c r="J1039" t="s">
        <v>8700</v>
      </c>
      <c r="K1039" t="s">
        <v>8701</v>
      </c>
      <c r="L1039" t="s">
        <v>8702</v>
      </c>
      <c r="M1039" t="s">
        <v>8703</v>
      </c>
      <c r="N1039" t="s">
        <v>8704</v>
      </c>
      <c r="O1039" t="s">
        <v>8705</v>
      </c>
      <c r="P1039" t="s">
        <v>8706</v>
      </c>
      <c r="Q1039" t="s">
        <v>8707</v>
      </c>
    </row>
    <row r="1040" spans="1:17">
      <c r="A1040" t="s">
        <v>8708</v>
      </c>
      <c r="B1040" t="s">
        <v>8709</v>
      </c>
      <c r="C1040" t="s">
        <v>8710</v>
      </c>
      <c r="E1040" s="3">
        <v>1290</v>
      </c>
      <c r="F1040" s="3">
        <v>2500</v>
      </c>
      <c r="G1040" s="1">
        <v>0.48</v>
      </c>
      <c r="H1040" s="8">
        <v>4</v>
      </c>
      <c r="I1040" s="9">
        <v>6530</v>
      </c>
      <c r="J1040" t="s">
        <v>8711</v>
      </c>
      <c r="K1040" t="s">
        <v>8712</v>
      </c>
      <c r="L1040" t="s">
        <v>8713</v>
      </c>
      <c r="M1040" t="s">
        <v>8714</v>
      </c>
      <c r="N1040" t="s">
        <v>8715</v>
      </c>
      <c r="O1040" t="s">
        <v>8716</v>
      </c>
      <c r="P1040" t="s">
        <v>8717</v>
      </c>
      <c r="Q1040" t="s">
        <v>8718</v>
      </c>
    </row>
    <row r="1041" spans="1:17">
      <c r="A1041" t="s">
        <v>8719</v>
      </c>
      <c r="B1041" t="s">
        <v>8720</v>
      </c>
      <c r="C1041" t="s">
        <v>8721</v>
      </c>
      <c r="E1041" s="3">
        <v>3600</v>
      </c>
      <c r="F1041" s="3">
        <v>6190</v>
      </c>
      <c r="G1041" s="1">
        <v>0.42</v>
      </c>
      <c r="H1041" s="8">
        <v>4.3</v>
      </c>
      <c r="I1041" s="9">
        <v>11924</v>
      </c>
      <c r="J1041" t="s">
        <v>8722</v>
      </c>
      <c r="K1041" t="s">
        <v>8723</v>
      </c>
      <c r="L1041" t="s">
        <v>8724</v>
      </c>
      <c r="M1041" t="s">
        <v>8725</v>
      </c>
      <c r="N1041" t="s">
        <v>8726</v>
      </c>
      <c r="O1041" t="s">
        <v>8727</v>
      </c>
      <c r="P1041" t="s">
        <v>8728</v>
      </c>
      <c r="Q1041" t="s">
        <v>8729</v>
      </c>
    </row>
    <row r="1042" spans="1:17">
      <c r="A1042" t="s">
        <v>8730</v>
      </c>
      <c r="B1042" t="s">
        <v>8731</v>
      </c>
      <c r="C1042" t="s">
        <v>8732</v>
      </c>
      <c r="E1042" s="3">
        <v>6549</v>
      </c>
      <c r="F1042" s="3">
        <v>13999</v>
      </c>
      <c r="G1042" s="1">
        <v>0.53</v>
      </c>
      <c r="H1042" s="8">
        <v>4</v>
      </c>
      <c r="I1042" s="9">
        <v>2961</v>
      </c>
      <c r="J1042" t="s">
        <v>8733</v>
      </c>
      <c r="K1042" t="s">
        <v>8734</v>
      </c>
      <c r="L1042" t="s">
        <v>8735</v>
      </c>
      <c r="M1042" t="s">
        <v>8736</v>
      </c>
      <c r="N1042" t="s">
        <v>8737</v>
      </c>
      <c r="O1042" t="s">
        <v>8738</v>
      </c>
      <c r="P1042" t="s">
        <v>8739</v>
      </c>
      <c r="Q1042" t="s">
        <v>8740</v>
      </c>
    </row>
    <row r="1043" spans="1:17">
      <c r="A1043" t="s">
        <v>8741</v>
      </c>
      <c r="B1043" t="s">
        <v>8742</v>
      </c>
      <c r="C1043" t="s">
        <v>8541</v>
      </c>
      <c r="E1043" s="3">
        <v>1625</v>
      </c>
      <c r="F1043" s="3">
        <v>2995</v>
      </c>
      <c r="G1043" s="1">
        <v>0.46</v>
      </c>
      <c r="H1043" s="8">
        <v>4.5</v>
      </c>
      <c r="I1043" s="9">
        <v>23484</v>
      </c>
      <c r="J1043" t="s">
        <v>8743</v>
      </c>
      <c r="K1043" t="s">
        <v>8744</v>
      </c>
      <c r="L1043" t="s">
        <v>8745</v>
      </c>
      <c r="M1043" t="s">
        <v>8746</v>
      </c>
      <c r="N1043" t="s">
        <v>8747</v>
      </c>
      <c r="O1043" t="s">
        <v>8748</v>
      </c>
      <c r="P1043" t="s">
        <v>8749</v>
      </c>
      <c r="Q1043" t="s">
        <v>8750</v>
      </c>
    </row>
    <row r="1044" spans="1:17">
      <c r="A1044" t="s">
        <v>8751</v>
      </c>
      <c r="B1044" t="s">
        <v>8752</v>
      </c>
      <c r="C1044" t="s">
        <v>8721</v>
      </c>
      <c r="E1044" s="3">
        <v>2599</v>
      </c>
      <c r="F1044" s="3">
        <v>5890</v>
      </c>
      <c r="G1044" s="1">
        <v>0.56000000000000005</v>
      </c>
      <c r="H1044" s="8">
        <v>4.0999999999999996</v>
      </c>
      <c r="I1044" s="9">
        <v>21783</v>
      </c>
      <c r="J1044" t="s">
        <v>8753</v>
      </c>
      <c r="K1044" t="s">
        <v>8754</v>
      </c>
      <c r="L1044" t="s">
        <v>8755</v>
      </c>
      <c r="M1044" t="s">
        <v>8756</v>
      </c>
      <c r="N1044" t="s">
        <v>8757</v>
      </c>
      <c r="O1044" t="s">
        <v>13064</v>
      </c>
      <c r="P1044" t="s">
        <v>8758</v>
      </c>
      <c r="Q1044" t="s">
        <v>8759</v>
      </c>
    </row>
    <row r="1045" spans="1:17">
      <c r="A1045" t="s">
        <v>8760</v>
      </c>
      <c r="B1045" t="s">
        <v>8761</v>
      </c>
      <c r="C1045" t="s">
        <v>8762</v>
      </c>
      <c r="E1045" s="3">
        <v>1199</v>
      </c>
      <c r="F1045" s="3">
        <v>2000</v>
      </c>
      <c r="G1045" s="1">
        <v>0.4</v>
      </c>
      <c r="H1045" s="8">
        <v>4</v>
      </c>
      <c r="I1045" s="9">
        <v>14030</v>
      </c>
      <c r="J1045" t="s">
        <v>8763</v>
      </c>
      <c r="K1045" t="s">
        <v>8764</v>
      </c>
      <c r="L1045" t="s">
        <v>8765</v>
      </c>
      <c r="M1045" t="s">
        <v>8766</v>
      </c>
      <c r="N1045" t="s">
        <v>8767</v>
      </c>
      <c r="O1045" t="s">
        <v>8768</v>
      </c>
      <c r="P1045" t="s">
        <v>8769</v>
      </c>
      <c r="Q1045" t="s">
        <v>8770</v>
      </c>
    </row>
    <row r="1046" spans="1:17">
      <c r="A1046" t="s">
        <v>8771</v>
      </c>
      <c r="B1046" t="s">
        <v>8772</v>
      </c>
      <c r="C1046" t="s">
        <v>8773</v>
      </c>
      <c r="E1046" s="3">
        <v>5499</v>
      </c>
      <c r="F1046" s="3">
        <v>13150</v>
      </c>
      <c r="G1046" s="1">
        <v>0.57999999999999996</v>
      </c>
      <c r="H1046" s="8">
        <v>4.2</v>
      </c>
      <c r="I1046" s="9">
        <v>6398</v>
      </c>
      <c r="J1046" t="s">
        <v>8774</v>
      </c>
      <c r="K1046" t="s">
        <v>8775</v>
      </c>
      <c r="L1046" t="s">
        <v>8776</v>
      </c>
      <c r="M1046" t="s">
        <v>8777</v>
      </c>
      <c r="N1046" t="s">
        <v>8778</v>
      </c>
      <c r="O1046" t="s">
        <v>8779</v>
      </c>
      <c r="P1046" t="s">
        <v>8780</v>
      </c>
      <c r="Q1046" t="s">
        <v>8781</v>
      </c>
    </row>
    <row r="1047" spans="1:17">
      <c r="A1047" t="s">
        <v>8782</v>
      </c>
      <c r="B1047" t="s">
        <v>8783</v>
      </c>
      <c r="C1047" t="s">
        <v>8710</v>
      </c>
      <c r="E1047" s="3">
        <v>1299</v>
      </c>
      <c r="F1047" s="3">
        <v>3500</v>
      </c>
      <c r="G1047" s="1">
        <v>0.63</v>
      </c>
      <c r="H1047" s="8">
        <v>3.8</v>
      </c>
      <c r="I1047" s="9">
        <v>44050</v>
      </c>
      <c r="J1047" t="s">
        <v>8784</v>
      </c>
      <c r="K1047" t="s">
        <v>8785</v>
      </c>
      <c r="L1047" t="s">
        <v>8786</v>
      </c>
      <c r="M1047" t="s">
        <v>8787</v>
      </c>
      <c r="N1047" t="s">
        <v>8788</v>
      </c>
      <c r="O1047" t="s">
        <v>8789</v>
      </c>
      <c r="P1047" t="s">
        <v>8790</v>
      </c>
      <c r="Q1047" t="s">
        <v>8791</v>
      </c>
    </row>
    <row r="1048" spans="1:17">
      <c r="A1048" t="s">
        <v>8792</v>
      </c>
      <c r="B1048" t="s">
        <v>8793</v>
      </c>
      <c r="C1048" t="s">
        <v>8699</v>
      </c>
      <c r="E1048" s="3">
        <v>599</v>
      </c>
      <c r="F1048" s="3">
        <v>785</v>
      </c>
      <c r="G1048" s="1">
        <v>0.24</v>
      </c>
      <c r="H1048" s="8">
        <v>4.2</v>
      </c>
      <c r="I1048" s="9">
        <v>24247</v>
      </c>
      <c r="J1048" t="s">
        <v>8794</v>
      </c>
      <c r="K1048" t="s">
        <v>8795</v>
      </c>
      <c r="L1048" t="s">
        <v>8796</v>
      </c>
      <c r="M1048" t="s">
        <v>8797</v>
      </c>
      <c r="N1048" t="s">
        <v>8798</v>
      </c>
      <c r="O1048" t="s">
        <v>8799</v>
      </c>
      <c r="P1048" t="s">
        <v>8800</v>
      </c>
      <c r="Q1048" t="s">
        <v>8801</v>
      </c>
    </row>
    <row r="1049" spans="1:17">
      <c r="A1049" t="s">
        <v>8802</v>
      </c>
      <c r="B1049" t="s">
        <v>8803</v>
      </c>
      <c r="C1049" t="s">
        <v>8710</v>
      </c>
      <c r="E1049" s="3">
        <v>1999</v>
      </c>
      <c r="F1049" s="3">
        <v>3210</v>
      </c>
      <c r="G1049" s="1">
        <v>0.38</v>
      </c>
      <c r="H1049" s="8">
        <v>4.2</v>
      </c>
      <c r="I1049" s="9">
        <v>41349</v>
      </c>
      <c r="J1049" t="s">
        <v>8804</v>
      </c>
      <c r="K1049" t="s">
        <v>8805</v>
      </c>
      <c r="L1049" t="s">
        <v>8806</v>
      </c>
      <c r="M1049" t="s">
        <v>8807</v>
      </c>
      <c r="N1049" t="s">
        <v>8808</v>
      </c>
      <c r="O1049" t="s">
        <v>8809</v>
      </c>
      <c r="P1049" t="s">
        <v>8810</v>
      </c>
      <c r="Q1049" t="s">
        <v>8811</v>
      </c>
    </row>
    <row r="1050" spans="1:17">
      <c r="A1050" t="s">
        <v>8812</v>
      </c>
      <c r="B1050" t="s">
        <v>8813</v>
      </c>
      <c r="C1050" t="s">
        <v>8762</v>
      </c>
      <c r="E1050" s="3">
        <v>549</v>
      </c>
      <c r="F1050" s="3">
        <v>1000</v>
      </c>
      <c r="G1050" s="1">
        <v>0.45</v>
      </c>
      <c r="H1050" s="8">
        <v>3.6</v>
      </c>
      <c r="I1050" s="9">
        <v>1074</v>
      </c>
      <c r="J1050" t="s">
        <v>8814</v>
      </c>
      <c r="K1050" t="s">
        <v>8815</v>
      </c>
      <c r="L1050" t="s">
        <v>8816</v>
      </c>
      <c r="M1050" t="s">
        <v>8817</v>
      </c>
      <c r="N1050" t="s">
        <v>8818</v>
      </c>
      <c r="O1050" t="s">
        <v>8819</v>
      </c>
      <c r="P1050" t="s">
        <v>8820</v>
      </c>
      <c r="Q1050" t="s">
        <v>8821</v>
      </c>
    </row>
    <row r="1051" spans="1:17">
      <c r="A1051" t="s">
        <v>8822</v>
      </c>
      <c r="B1051" t="s">
        <v>8823</v>
      </c>
      <c r="C1051" t="s">
        <v>8552</v>
      </c>
      <c r="E1051" s="3">
        <v>999</v>
      </c>
      <c r="F1051" s="3">
        <v>2000</v>
      </c>
      <c r="G1051" s="1">
        <v>0.5</v>
      </c>
      <c r="H1051" s="8">
        <v>3.8</v>
      </c>
      <c r="I1051" s="9">
        <v>1163</v>
      </c>
      <c r="J1051" t="s">
        <v>8824</v>
      </c>
      <c r="K1051" t="s">
        <v>8825</v>
      </c>
      <c r="L1051" t="s">
        <v>8826</v>
      </c>
      <c r="M1051" t="s">
        <v>8827</v>
      </c>
      <c r="N1051" t="s">
        <v>8828</v>
      </c>
      <c r="O1051" t="s">
        <v>8829</v>
      </c>
      <c r="P1051" t="s">
        <v>8830</v>
      </c>
      <c r="Q1051" t="s">
        <v>8831</v>
      </c>
    </row>
    <row r="1052" spans="1:17">
      <c r="A1052" t="s">
        <v>8832</v>
      </c>
      <c r="B1052" t="s">
        <v>8833</v>
      </c>
      <c r="C1052" t="s">
        <v>8574</v>
      </c>
      <c r="E1052" s="3">
        <v>398</v>
      </c>
      <c r="F1052" s="3">
        <v>1999</v>
      </c>
      <c r="G1052" s="1">
        <v>0.8</v>
      </c>
      <c r="H1052" s="8">
        <v>4.0999999999999996</v>
      </c>
      <c r="I1052" s="9">
        <v>257</v>
      </c>
      <c r="J1052" t="s">
        <v>8834</v>
      </c>
      <c r="K1052" t="s">
        <v>8835</v>
      </c>
      <c r="L1052" t="s">
        <v>8836</v>
      </c>
      <c r="M1052" t="s">
        <v>8837</v>
      </c>
      <c r="N1052" t="s">
        <v>8838</v>
      </c>
      <c r="O1052" t="s">
        <v>8839</v>
      </c>
      <c r="P1052" t="s">
        <v>8840</v>
      </c>
      <c r="Q1052" t="s">
        <v>8841</v>
      </c>
    </row>
    <row r="1053" spans="1:17">
      <c r="A1053" t="s">
        <v>8842</v>
      </c>
      <c r="B1053" t="s">
        <v>8843</v>
      </c>
      <c r="C1053" t="s">
        <v>8844</v>
      </c>
      <c r="E1053" s="3">
        <v>539</v>
      </c>
      <c r="F1053" s="3">
        <v>720</v>
      </c>
      <c r="G1053" s="1">
        <v>0.25</v>
      </c>
      <c r="H1053" s="8">
        <v>4.0999999999999996</v>
      </c>
      <c r="I1053" s="9">
        <v>36017</v>
      </c>
      <c r="J1053" t="s">
        <v>8845</v>
      </c>
      <c r="K1053" t="s">
        <v>8846</v>
      </c>
      <c r="L1053" t="s">
        <v>8847</v>
      </c>
      <c r="M1053" t="s">
        <v>8848</v>
      </c>
      <c r="N1053" t="s">
        <v>8849</v>
      </c>
      <c r="O1053" t="s">
        <v>8850</v>
      </c>
      <c r="P1053" t="s">
        <v>8851</v>
      </c>
      <c r="Q1053" t="s">
        <v>8852</v>
      </c>
    </row>
    <row r="1054" spans="1:17">
      <c r="A1054" t="s">
        <v>8853</v>
      </c>
      <c r="B1054" t="s">
        <v>8854</v>
      </c>
      <c r="C1054" t="s">
        <v>8541</v>
      </c>
      <c r="E1054" s="3">
        <v>699</v>
      </c>
      <c r="F1054" s="3">
        <v>1595</v>
      </c>
      <c r="G1054" s="1">
        <v>0.56000000000000005</v>
      </c>
      <c r="H1054" s="8">
        <v>4.0999999999999996</v>
      </c>
      <c r="I1054" s="9">
        <v>8090</v>
      </c>
      <c r="J1054" t="s">
        <v>8855</v>
      </c>
      <c r="K1054" t="s">
        <v>8856</v>
      </c>
      <c r="L1054" t="s">
        <v>8857</v>
      </c>
      <c r="M1054" t="s">
        <v>8858</v>
      </c>
      <c r="N1054" t="s">
        <v>8859</v>
      </c>
      <c r="O1054" t="s">
        <v>8860</v>
      </c>
      <c r="P1054" t="s">
        <v>8861</v>
      </c>
      <c r="Q1054" t="s">
        <v>8862</v>
      </c>
    </row>
    <row r="1055" spans="1:17">
      <c r="A1055" t="s">
        <v>8863</v>
      </c>
      <c r="B1055" t="s">
        <v>8864</v>
      </c>
      <c r="C1055" t="s">
        <v>8647</v>
      </c>
      <c r="E1055" s="3">
        <v>2148</v>
      </c>
      <c r="F1055" s="3">
        <v>3645</v>
      </c>
      <c r="G1055" s="1">
        <v>0.41</v>
      </c>
      <c r="H1055" s="8">
        <v>4.0999999999999996</v>
      </c>
      <c r="I1055" s="9">
        <v>31388</v>
      </c>
      <c r="J1055" t="s">
        <v>8865</v>
      </c>
      <c r="K1055" t="s">
        <v>8866</v>
      </c>
      <c r="L1055" t="s">
        <v>8867</v>
      </c>
      <c r="M1055" t="s">
        <v>8868</v>
      </c>
      <c r="N1055" t="s">
        <v>8869</v>
      </c>
      <c r="O1055" t="s">
        <v>8870</v>
      </c>
      <c r="P1055" t="s">
        <v>8871</v>
      </c>
      <c r="Q1055" t="s">
        <v>8872</v>
      </c>
    </row>
    <row r="1056" spans="1:17">
      <c r="A1056" t="s">
        <v>8873</v>
      </c>
      <c r="B1056" t="s">
        <v>8874</v>
      </c>
      <c r="C1056" t="s">
        <v>8875</v>
      </c>
      <c r="E1056" s="3">
        <v>3599</v>
      </c>
      <c r="F1056" s="3">
        <v>7950</v>
      </c>
      <c r="G1056" s="1">
        <v>0.55000000000000004</v>
      </c>
      <c r="H1056" s="8">
        <v>4.2</v>
      </c>
      <c r="I1056" s="9">
        <v>136</v>
      </c>
      <c r="J1056" t="s">
        <v>8876</v>
      </c>
      <c r="K1056" t="s">
        <v>8877</v>
      </c>
      <c r="L1056" t="s">
        <v>8878</v>
      </c>
      <c r="M1056" t="s">
        <v>8879</v>
      </c>
      <c r="N1056" t="s">
        <v>8880</v>
      </c>
      <c r="O1056" t="s">
        <v>8881</v>
      </c>
      <c r="P1056" t="s">
        <v>8882</v>
      </c>
      <c r="Q1056" t="s">
        <v>8883</v>
      </c>
    </row>
    <row r="1057" spans="1:17">
      <c r="A1057" t="s">
        <v>8884</v>
      </c>
      <c r="B1057" t="s">
        <v>8885</v>
      </c>
      <c r="C1057" t="s">
        <v>8886</v>
      </c>
      <c r="E1057" s="3">
        <v>351</v>
      </c>
      <c r="F1057" s="3">
        <v>999</v>
      </c>
      <c r="G1057" s="1">
        <v>0.65</v>
      </c>
      <c r="H1057" s="8">
        <v>4</v>
      </c>
      <c r="I1057" s="9">
        <v>5380</v>
      </c>
      <c r="J1057" t="s">
        <v>8887</v>
      </c>
      <c r="K1057" t="s">
        <v>8888</v>
      </c>
      <c r="L1057" t="s">
        <v>8889</v>
      </c>
      <c r="M1057" t="s">
        <v>8890</v>
      </c>
      <c r="N1057" t="s">
        <v>8891</v>
      </c>
      <c r="O1057" t="s">
        <v>8892</v>
      </c>
      <c r="P1057" t="s">
        <v>8893</v>
      </c>
      <c r="Q1057" t="s">
        <v>8894</v>
      </c>
    </row>
    <row r="1058" spans="1:17">
      <c r="A1058" t="s">
        <v>8895</v>
      </c>
      <c r="B1058" t="s">
        <v>8896</v>
      </c>
      <c r="C1058" t="s">
        <v>8897</v>
      </c>
      <c r="E1058" s="3">
        <v>1614</v>
      </c>
      <c r="F1058" s="3">
        <v>1745</v>
      </c>
      <c r="G1058" s="1">
        <v>0.08</v>
      </c>
      <c r="H1058" s="8">
        <v>4.3</v>
      </c>
      <c r="I1058" s="9">
        <v>37974</v>
      </c>
      <c r="J1058" t="s">
        <v>8898</v>
      </c>
      <c r="K1058" t="s">
        <v>8899</v>
      </c>
      <c r="L1058" t="s">
        <v>8900</v>
      </c>
      <c r="M1058" t="s">
        <v>8901</v>
      </c>
      <c r="N1058" t="s">
        <v>8902</v>
      </c>
      <c r="O1058" t="s">
        <v>8903</v>
      </c>
      <c r="P1058" t="s">
        <v>8904</v>
      </c>
      <c r="Q1058" t="s">
        <v>8905</v>
      </c>
    </row>
    <row r="1059" spans="1:17">
      <c r="A1059" t="s">
        <v>8906</v>
      </c>
      <c r="B1059" t="s">
        <v>8907</v>
      </c>
      <c r="C1059" t="s">
        <v>8844</v>
      </c>
      <c r="E1059" s="3">
        <v>719</v>
      </c>
      <c r="F1059" s="3">
        <v>1295</v>
      </c>
      <c r="G1059" s="1">
        <v>0.44</v>
      </c>
      <c r="H1059" s="8">
        <v>4.2</v>
      </c>
      <c r="I1059" s="9">
        <v>17218</v>
      </c>
      <c r="J1059" t="s">
        <v>8908</v>
      </c>
      <c r="K1059" t="s">
        <v>8909</v>
      </c>
      <c r="L1059" t="s">
        <v>8910</v>
      </c>
      <c r="M1059" t="s">
        <v>8911</v>
      </c>
      <c r="N1059" t="s">
        <v>8912</v>
      </c>
      <c r="O1059" t="s">
        <v>8913</v>
      </c>
      <c r="P1059" t="s">
        <v>8914</v>
      </c>
      <c r="Q1059" t="s">
        <v>8915</v>
      </c>
    </row>
    <row r="1060" spans="1:17">
      <c r="A1060" t="s">
        <v>8916</v>
      </c>
      <c r="B1060" t="s">
        <v>8917</v>
      </c>
      <c r="C1060" t="s">
        <v>8574</v>
      </c>
      <c r="E1060" s="3">
        <v>678</v>
      </c>
      <c r="F1060" s="3">
        <v>1499</v>
      </c>
      <c r="G1060" s="1">
        <v>0.55000000000000004</v>
      </c>
      <c r="H1060" s="8">
        <v>4.2</v>
      </c>
      <c r="I1060" s="9">
        <v>900</v>
      </c>
      <c r="J1060" t="s">
        <v>8918</v>
      </c>
      <c r="K1060" t="s">
        <v>8919</v>
      </c>
      <c r="L1060" t="s">
        <v>8920</v>
      </c>
      <c r="M1060" t="s">
        <v>8921</v>
      </c>
      <c r="N1060" t="s">
        <v>8922</v>
      </c>
      <c r="O1060" t="s">
        <v>8923</v>
      </c>
      <c r="P1060" t="s">
        <v>8924</v>
      </c>
      <c r="Q1060" t="s">
        <v>8925</v>
      </c>
    </row>
    <row r="1061" spans="1:17">
      <c r="A1061" t="s">
        <v>8926</v>
      </c>
      <c r="B1061" t="s">
        <v>8927</v>
      </c>
      <c r="C1061" t="s">
        <v>8762</v>
      </c>
      <c r="E1061" s="3">
        <v>809</v>
      </c>
      <c r="F1061" s="3">
        <v>1545</v>
      </c>
      <c r="G1061" s="1">
        <v>0.48</v>
      </c>
      <c r="H1061" s="8">
        <v>3.7</v>
      </c>
      <c r="I1061" s="9">
        <v>976</v>
      </c>
      <c r="J1061" t="s">
        <v>8928</v>
      </c>
      <c r="K1061" t="s">
        <v>8929</v>
      </c>
      <c r="L1061" t="s">
        <v>8930</v>
      </c>
      <c r="M1061" t="s">
        <v>8931</v>
      </c>
      <c r="N1061" t="s">
        <v>8932</v>
      </c>
      <c r="O1061" t="s">
        <v>8933</v>
      </c>
      <c r="P1061" t="s">
        <v>8934</v>
      </c>
      <c r="Q1061" t="s">
        <v>8935</v>
      </c>
    </row>
    <row r="1062" spans="1:17">
      <c r="A1062" t="s">
        <v>8936</v>
      </c>
      <c r="B1062" t="s">
        <v>8937</v>
      </c>
      <c r="C1062" t="s">
        <v>8938</v>
      </c>
      <c r="E1062" s="3">
        <v>1969</v>
      </c>
      <c r="F1062" s="3">
        <v>5000</v>
      </c>
      <c r="G1062" s="1">
        <v>0.61</v>
      </c>
      <c r="H1062" s="8">
        <v>4.0999999999999996</v>
      </c>
      <c r="I1062" s="9">
        <v>4927</v>
      </c>
      <c r="J1062" t="s">
        <v>8939</v>
      </c>
      <c r="K1062" t="s">
        <v>8940</v>
      </c>
      <c r="L1062" t="s">
        <v>8941</v>
      </c>
      <c r="M1062" t="s">
        <v>8942</v>
      </c>
      <c r="N1062" t="s">
        <v>8943</v>
      </c>
      <c r="O1062" t="s">
        <v>8944</v>
      </c>
      <c r="P1062" t="s">
        <v>8945</v>
      </c>
      <c r="Q1062" t="s">
        <v>8946</v>
      </c>
    </row>
    <row r="1063" spans="1:17">
      <c r="A1063" t="s">
        <v>8947</v>
      </c>
      <c r="B1063" t="s">
        <v>8948</v>
      </c>
      <c r="C1063" t="s">
        <v>8574</v>
      </c>
      <c r="E1063" s="3">
        <v>1490</v>
      </c>
      <c r="F1063" s="3">
        <v>1695</v>
      </c>
      <c r="G1063" s="1">
        <v>0.12</v>
      </c>
      <c r="H1063" s="8">
        <v>4.4000000000000004</v>
      </c>
      <c r="I1063" s="9">
        <v>3543</v>
      </c>
      <c r="J1063" t="s">
        <v>8949</v>
      </c>
      <c r="K1063" t="s">
        <v>8950</v>
      </c>
      <c r="L1063" t="s">
        <v>8951</v>
      </c>
      <c r="M1063" t="s">
        <v>8952</v>
      </c>
      <c r="N1063" t="s">
        <v>8953</v>
      </c>
      <c r="O1063" t="s">
        <v>8954</v>
      </c>
      <c r="P1063" t="s">
        <v>8955</v>
      </c>
      <c r="Q1063" t="s">
        <v>8956</v>
      </c>
    </row>
    <row r="1064" spans="1:17">
      <c r="A1064" t="s">
        <v>8957</v>
      </c>
      <c r="B1064" t="s">
        <v>8958</v>
      </c>
      <c r="C1064" t="s">
        <v>8552</v>
      </c>
      <c r="E1064" s="3">
        <v>2499</v>
      </c>
      <c r="F1064" s="3">
        <v>3945</v>
      </c>
      <c r="G1064" s="1">
        <v>0.37</v>
      </c>
      <c r="H1064" s="8">
        <v>3.8</v>
      </c>
      <c r="I1064" s="9">
        <v>2732</v>
      </c>
      <c r="J1064" t="s">
        <v>8959</v>
      </c>
      <c r="K1064" t="s">
        <v>8960</v>
      </c>
      <c r="L1064" t="s">
        <v>8961</v>
      </c>
      <c r="M1064" t="s">
        <v>8962</v>
      </c>
      <c r="N1064" t="s">
        <v>8963</v>
      </c>
      <c r="O1064" t="s">
        <v>8964</v>
      </c>
      <c r="P1064" t="s">
        <v>8965</v>
      </c>
      <c r="Q1064" t="s">
        <v>8966</v>
      </c>
    </row>
    <row r="1065" spans="1:17">
      <c r="A1065" t="s">
        <v>8967</v>
      </c>
      <c r="B1065" t="s">
        <v>8968</v>
      </c>
      <c r="C1065" t="s">
        <v>8969</v>
      </c>
      <c r="E1065" s="3">
        <v>1665</v>
      </c>
      <c r="F1065" s="3">
        <v>2099</v>
      </c>
      <c r="G1065" s="1">
        <v>0.21</v>
      </c>
      <c r="H1065" s="8">
        <v>4</v>
      </c>
      <c r="I1065" s="9">
        <v>14368</v>
      </c>
      <c r="J1065" t="s">
        <v>8970</v>
      </c>
      <c r="K1065" t="s">
        <v>8971</v>
      </c>
      <c r="L1065" t="s">
        <v>8972</v>
      </c>
      <c r="M1065" t="s">
        <v>8973</v>
      </c>
      <c r="N1065" t="s">
        <v>8974</v>
      </c>
      <c r="O1065" t="s">
        <v>8975</v>
      </c>
      <c r="P1065" t="s">
        <v>8976</v>
      </c>
      <c r="Q1065" t="s">
        <v>8977</v>
      </c>
    </row>
    <row r="1066" spans="1:17">
      <c r="A1066" t="s">
        <v>8978</v>
      </c>
      <c r="B1066" t="s">
        <v>8979</v>
      </c>
      <c r="C1066" t="s">
        <v>8647</v>
      </c>
      <c r="E1066" s="3">
        <v>3229</v>
      </c>
      <c r="F1066" s="3">
        <v>5295</v>
      </c>
      <c r="G1066" s="1">
        <v>0.39</v>
      </c>
      <c r="H1066" s="8">
        <v>4.2</v>
      </c>
      <c r="I1066" s="9">
        <v>39724</v>
      </c>
      <c r="J1066" t="s">
        <v>8980</v>
      </c>
      <c r="K1066" t="s">
        <v>8981</v>
      </c>
      <c r="L1066" t="s">
        <v>8982</v>
      </c>
      <c r="M1066" t="s">
        <v>8983</v>
      </c>
      <c r="N1066" t="s">
        <v>8984</v>
      </c>
      <c r="O1066" t="s">
        <v>8985</v>
      </c>
      <c r="P1066" t="s">
        <v>8986</v>
      </c>
      <c r="Q1066" t="s">
        <v>8987</v>
      </c>
    </row>
    <row r="1067" spans="1:17">
      <c r="A1067" t="s">
        <v>8988</v>
      </c>
      <c r="B1067" t="s">
        <v>8989</v>
      </c>
      <c r="C1067" t="s">
        <v>8647</v>
      </c>
      <c r="E1067" s="3">
        <v>1799</v>
      </c>
      <c r="F1067" s="3">
        <v>3595</v>
      </c>
      <c r="G1067" s="1">
        <v>0.5</v>
      </c>
      <c r="H1067" s="8">
        <v>3.8</v>
      </c>
      <c r="I1067" s="9">
        <v>9791</v>
      </c>
      <c r="J1067" t="s">
        <v>8990</v>
      </c>
      <c r="K1067" t="s">
        <v>8991</v>
      </c>
      <c r="L1067" t="s">
        <v>8992</v>
      </c>
      <c r="M1067" t="s">
        <v>8993</v>
      </c>
      <c r="N1067" t="s">
        <v>8994</v>
      </c>
      <c r="O1067" t="s">
        <v>8995</v>
      </c>
      <c r="P1067" t="s">
        <v>8996</v>
      </c>
      <c r="Q1067" t="s">
        <v>8997</v>
      </c>
    </row>
    <row r="1068" spans="1:17">
      <c r="A1068" t="s">
        <v>8998</v>
      </c>
      <c r="B1068" t="s">
        <v>8999</v>
      </c>
      <c r="C1068" t="s">
        <v>8541</v>
      </c>
      <c r="E1068" s="3">
        <v>1260</v>
      </c>
      <c r="F1068" s="3">
        <v>1699</v>
      </c>
      <c r="G1068" s="1">
        <v>0.26</v>
      </c>
      <c r="H1068" s="8">
        <v>4.2</v>
      </c>
      <c r="I1068" s="9">
        <v>2891</v>
      </c>
      <c r="J1068" t="s">
        <v>9000</v>
      </c>
      <c r="K1068" t="s">
        <v>9001</v>
      </c>
      <c r="L1068" t="s">
        <v>9002</v>
      </c>
      <c r="M1068" t="s">
        <v>9003</v>
      </c>
      <c r="N1068" t="s">
        <v>9004</v>
      </c>
      <c r="O1068" t="s">
        <v>9005</v>
      </c>
      <c r="P1068" t="s">
        <v>9006</v>
      </c>
      <c r="Q1068" t="s">
        <v>9007</v>
      </c>
    </row>
    <row r="1069" spans="1:17">
      <c r="A1069" t="s">
        <v>9008</v>
      </c>
      <c r="B1069" t="s">
        <v>9009</v>
      </c>
      <c r="C1069" t="s">
        <v>8552</v>
      </c>
      <c r="E1069" s="3">
        <v>749</v>
      </c>
      <c r="F1069" s="3">
        <v>1129</v>
      </c>
      <c r="G1069" s="1">
        <v>0.34</v>
      </c>
      <c r="H1069" s="8">
        <v>4</v>
      </c>
      <c r="I1069" s="9">
        <v>2446</v>
      </c>
      <c r="J1069" t="s">
        <v>9010</v>
      </c>
      <c r="K1069" t="s">
        <v>9011</v>
      </c>
      <c r="L1069" t="s">
        <v>9012</v>
      </c>
      <c r="M1069" t="s">
        <v>9013</v>
      </c>
      <c r="N1069" t="s">
        <v>9014</v>
      </c>
      <c r="O1069" t="s">
        <v>9015</v>
      </c>
      <c r="P1069" t="s">
        <v>9016</v>
      </c>
      <c r="Q1069" t="s">
        <v>9017</v>
      </c>
    </row>
    <row r="1070" spans="1:17">
      <c r="A1070" t="s">
        <v>9018</v>
      </c>
      <c r="B1070" t="s">
        <v>9019</v>
      </c>
      <c r="C1070" t="s">
        <v>8710</v>
      </c>
      <c r="E1070" s="3">
        <v>3499</v>
      </c>
      <c r="F1070" s="3">
        <v>5795</v>
      </c>
      <c r="G1070" s="1">
        <v>0.4</v>
      </c>
      <c r="H1070" s="8">
        <v>3.9</v>
      </c>
      <c r="I1070" s="9">
        <v>25340</v>
      </c>
      <c r="J1070" t="s">
        <v>9020</v>
      </c>
      <c r="K1070" t="s">
        <v>9021</v>
      </c>
      <c r="L1070" t="s">
        <v>9022</v>
      </c>
      <c r="M1070" t="s">
        <v>9023</v>
      </c>
      <c r="N1070" t="s">
        <v>9024</v>
      </c>
      <c r="O1070" t="s">
        <v>9025</v>
      </c>
      <c r="P1070" t="s">
        <v>9026</v>
      </c>
      <c r="Q1070" t="s">
        <v>9027</v>
      </c>
    </row>
    <row r="1071" spans="1:17">
      <c r="A1071" t="s">
        <v>9028</v>
      </c>
      <c r="B1071" t="s">
        <v>9029</v>
      </c>
      <c r="C1071" t="s">
        <v>9030</v>
      </c>
      <c r="E1071" s="3">
        <v>379</v>
      </c>
      <c r="F1071" s="3">
        <v>999</v>
      </c>
      <c r="G1071" s="1">
        <v>0.62</v>
      </c>
      <c r="H1071" s="8">
        <v>4.3</v>
      </c>
      <c r="I1071" s="9">
        <v>3096</v>
      </c>
      <c r="J1071" t="s">
        <v>9031</v>
      </c>
      <c r="K1071" t="s">
        <v>9032</v>
      </c>
      <c r="L1071" t="s">
        <v>9033</v>
      </c>
      <c r="M1071" t="s">
        <v>9034</v>
      </c>
      <c r="N1071" t="s">
        <v>9035</v>
      </c>
      <c r="O1071" t="s">
        <v>9036</v>
      </c>
      <c r="P1071" t="s">
        <v>9037</v>
      </c>
      <c r="Q1071" t="s">
        <v>9038</v>
      </c>
    </row>
    <row r="1072" spans="1:17">
      <c r="A1072" t="s">
        <v>9039</v>
      </c>
      <c r="B1072" t="s">
        <v>9040</v>
      </c>
      <c r="C1072" t="s">
        <v>8552</v>
      </c>
      <c r="E1072" s="3">
        <v>1099</v>
      </c>
      <c r="F1072" s="3">
        <v>2400</v>
      </c>
      <c r="G1072" s="1">
        <v>0.54</v>
      </c>
      <c r="H1072" s="8">
        <v>3.8</v>
      </c>
      <c r="I1072" s="9">
        <v>4</v>
      </c>
      <c r="J1072" t="s">
        <v>9041</v>
      </c>
      <c r="K1072" t="s">
        <v>9042</v>
      </c>
      <c r="L1072" t="s">
        <v>9043</v>
      </c>
      <c r="M1072" t="s">
        <v>9044</v>
      </c>
      <c r="N1072" t="s">
        <v>9045</v>
      </c>
      <c r="O1072" t="s">
        <v>9046</v>
      </c>
      <c r="P1072" t="s">
        <v>9047</v>
      </c>
      <c r="Q1072" t="s">
        <v>9048</v>
      </c>
    </row>
    <row r="1073" spans="1:17">
      <c r="A1073" t="s">
        <v>9049</v>
      </c>
      <c r="B1073" t="s">
        <v>9050</v>
      </c>
      <c r="C1073" t="s">
        <v>8762</v>
      </c>
      <c r="E1073" s="3">
        <v>749</v>
      </c>
      <c r="F1073" s="3">
        <v>1299</v>
      </c>
      <c r="G1073" s="1">
        <v>0.42</v>
      </c>
      <c r="H1073" s="8">
        <v>4</v>
      </c>
      <c r="I1073" s="9">
        <v>119</v>
      </c>
      <c r="J1073" t="s">
        <v>9051</v>
      </c>
      <c r="K1073" t="s">
        <v>9052</v>
      </c>
      <c r="L1073" t="s">
        <v>9053</v>
      </c>
      <c r="M1073" t="s">
        <v>9054</v>
      </c>
      <c r="N1073" t="s">
        <v>9055</v>
      </c>
      <c r="O1073" t="s">
        <v>9056</v>
      </c>
      <c r="P1073" t="s">
        <v>9057</v>
      </c>
      <c r="Q1073" t="s">
        <v>9058</v>
      </c>
    </row>
    <row r="1074" spans="1:17">
      <c r="A1074" t="s">
        <v>9059</v>
      </c>
      <c r="B1074" t="s">
        <v>9060</v>
      </c>
      <c r="C1074" t="s">
        <v>9061</v>
      </c>
      <c r="E1074" s="3">
        <v>1299</v>
      </c>
      <c r="F1074" s="3">
        <v>1299</v>
      </c>
      <c r="G1074" s="1">
        <v>0</v>
      </c>
      <c r="H1074" s="8">
        <v>4.2</v>
      </c>
      <c r="I1074" s="9">
        <v>40106</v>
      </c>
      <c r="J1074" t="s">
        <v>9062</v>
      </c>
      <c r="K1074" t="s">
        <v>9063</v>
      </c>
      <c r="L1074" t="s">
        <v>9064</v>
      </c>
      <c r="M1074" t="s">
        <v>9065</v>
      </c>
      <c r="N1074" t="s">
        <v>9066</v>
      </c>
      <c r="O1074" t="s">
        <v>9067</v>
      </c>
      <c r="P1074" t="s">
        <v>9068</v>
      </c>
      <c r="Q1074" t="s">
        <v>9069</v>
      </c>
    </row>
    <row r="1075" spans="1:17">
      <c r="A1075" t="s">
        <v>9070</v>
      </c>
      <c r="B1075" t="s">
        <v>9071</v>
      </c>
      <c r="C1075" t="s">
        <v>8699</v>
      </c>
      <c r="E1075" s="3">
        <v>549</v>
      </c>
      <c r="F1075" s="3">
        <v>1090</v>
      </c>
      <c r="G1075" s="1">
        <v>0.5</v>
      </c>
      <c r="H1075" s="8">
        <v>4.2</v>
      </c>
      <c r="I1075" s="9">
        <v>13029</v>
      </c>
      <c r="J1075" t="s">
        <v>9072</v>
      </c>
      <c r="K1075" t="s">
        <v>9073</v>
      </c>
      <c r="L1075" t="s">
        <v>9074</v>
      </c>
      <c r="M1075" t="s">
        <v>9075</v>
      </c>
      <c r="N1075" t="s">
        <v>9076</v>
      </c>
      <c r="O1075" t="s">
        <v>9077</v>
      </c>
      <c r="P1075" t="s">
        <v>9078</v>
      </c>
      <c r="Q1075" t="s">
        <v>9079</v>
      </c>
    </row>
    <row r="1076" spans="1:17">
      <c r="A1076" t="s">
        <v>9080</v>
      </c>
      <c r="B1076" t="s">
        <v>9081</v>
      </c>
      <c r="C1076" t="s">
        <v>8563</v>
      </c>
      <c r="E1076" s="3">
        <v>899</v>
      </c>
      <c r="F1076" s="3">
        <v>2000</v>
      </c>
      <c r="G1076" s="1">
        <v>0.55000000000000004</v>
      </c>
      <c r="H1076" s="8">
        <v>3.6</v>
      </c>
      <c r="I1076" s="9">
        <v>291</v>
      </c>
      <c r="J1076" t="s">
        <v>9082</v>
      </c>
      <c r="K1076" t="s">
        <v>9083</v>
      </c>
      <c r="L1076" t="s">
        <v>9084</v>
      </c>
      <c r="M1076" t="s">
        <v>9085</v>
      </c>
      <c r="N1076" t="s">
        <v>9086</v>
      </c>
      <c r="O1076" t="s">
        <v>9087</v>
      </c>
      <c r="P1076" t="s">
        <v>9088</v>
      </c>
      <c r="Q1076" t="s">
        <v>9089</v>
      </c>
    </row>
    <row r="1077" spans="1:17">
      <c r="A1077" t="s">
        <v>9090</v>
      </c>
      <c r="B1077" t="s">
        <v>9091</v>
      </c>
      <c r="C1077" t="s">
        <v>8699</v>
      </c>
      <c r="E1077" s="3">
        <v>1321</v>
      </c>
      <c r="F1077" s="3">
        <v>1545</v>
      </c>
      <c r="G1077" s="1">
        <v>0.14000000000000001</v>
      </c>
      <c r="H1077" s="8">
        <v>4.3</v>
      </c>
      <c r="I1077" s="9">
        <v>15453</v>
      </c>
      <c r="J1077" t="s">
        <v>9092</v>
      </c>
      <c r="K1077" t="s">
        <v>9093</v>
      </c>
      <c r="L1077" t="s">
        <v>9094</v>
      </c>
      <c r="M1077" t="s">
        <v>9095</v>
      </c>
      <c r="N1077" t="s">
        <v>9096</v>
      </c>
      <c r="O1077" t="s">
        <v>9097</v>
      </c>
      <c r="P1077" t="s">
        <v>9098</v>
      </c>
      <c r="Q1077" t="s">
        <v>9099</v>
      </c>
    </row>
    <row r="1078" spans="1:17">
      <c r="A1078" t="s">
        <v>9100</v>
      </c>
      <c r="B1078" t="s">
        <v>9101</v>
      </c>
      <c r="C1078" t="s">
        <v>8574</v>
      </c>
      <c r="E1078" s="3">
        <v>1099</v>
      </c>
      <c r="F1078" s="3">
        <v>1999</v>
      </c>
      <c r="G1078" s="1">
        <v>0.45</v>
      </c>
      <c r="H1078" s="8">
        <v>4</v>
      </c>
      <c r="I1078" s="9">
        <v>604</v>
      </c>
      <c r="J1078" t="s">
        <v>9102</v>
      </c>
      <c r="K1078" t="s">
        <v>9103</v>
      </c>
      <c r="L1078" t="s">
        <v>9104</v>
      </c>
      <c r="M1078" t="s">
        <v>9105</v>
      </c>
      <c r="N1078" t="s">
        <v>9106</v>
      </c>
      <c r="O1078" t="s">
        <v>9107</v>
      </c>
      <c r="P1078" t="s">
        <v>9108</v>
      </c>
      <c r="Q1078" t="s">
        <v>9109</v>
      </c>
    </row>
    <row r="1079" spans="1:17">
      <c r="A1079" t="s">
        <v>9110</v>
      </c>
      <c r="B1079" t="s">
        <v>9111</v>
      </c>
      <c r="C1079" t="s">
        <v>8699</v>
      </c>
      <c r="E1079" s="3">
        <v>775</v>
      </c>
      <c r="F1079" s="3">
        <v>875</v>
      </c>
      <c r="G1079" s="1">
        <v>0.11</v>
      </c>
      <c r="H1079" s="8">
        <v>4.2</v>
      </c>
      <c r="I1079" s="9">
        <v>46647</v>
      </c>
      <c r="J1079" t="s">
        <v>9112</v>
      </c>
      <c r="K1079" t="s">
        <v>9113</v>
      </c>
      <c r="L1079" t="s">
        <v>9114</v>
      </c>
      <c r="M1079" t="s">
        <v>9115</v>
      </c>
      <c r="N1079" t="s">
        <v>9116</v>
      </c>
      <c r="O1079" t="s">
        <v>9117</v>
      </c>
      <c r="P1079" t="s">
        <v>9118</v>
      </c>
      <c r="Q1079" t="s">
        <v>9119</v>
      </c>
    </row>
    <row r="1080" spans="1:17">
      <c r="A1080" t="s">
        <v>9120</v>
      </c>
      <c r="B1080" t="s">
        <v>9121</v>
      </c>
      <c r="C1080" t="s">
        <v>8773</v>
      </c>
      <c r="E1080" s="3">
        <v>6299</v>
      </c>
      <c r="F1080" s="3">
        <v>15270</v>
      </c>
      <c r="G1080" s="1">
        <v>0.59</v>
      </c>
      <c r="H1080" s="8">
        <v>4.0999999999999996</v>
      </c>
      <c r="I1080" s="9">
        <v>3233</v>
      </c>
      <c r="J1080" t="s">
        <v>9122</v>
      </c>
      <c r="K1080" t="s">
        <v>9123</v>
      </c>
      <c r="L1080" t="s">
        <v>9124</v>
      </c>
      <c r="M1080" t="s">
        <v>9125</v>
      </c>
      <c r="N1080" t="s">
        <v>9126</v>
      </c>
      <c r="O1080" t="s">
        <v>9127</v>
      </c>
      <c r="P1080" t="s">
        <v>9128</v>
      </c>
      <c r="Q1080" t="s">
        <v>9129</v>
      </c>
    </row>
    <row r="1081" spans="1:17">
      <c r="A1081" t="s">
        <v>9130</v>
      </c>
      <c r="B1081" t="s">
        <v>9131</v>
      </c>
      <c r="C1081" t="s">
        <v>8897</v>
      </c>
      <c r="E1081" s="3">
        <v>3190</v>
      </c>
      <c r="F1081" s="3">
        <v>4195</v>
      </c>
      <c r="G1081" s="1">
        <v>0.24</v>
      </c>
      <c r="H1081" s="8">
        <v>4</v>
      </c>
      <c r="I1081" s="9">
        <v>1282</v>
      </c>
      <c r="J1081" t="s">
        <v>9132</v>
      </c>
      <c r="K1081" t="s">
        <v>9133</v>
      </c>
      <c r="L1081" t="s">
        <v>9134</v>
      </c>
      <c r="M1081" t="s">
        <v>9135</v>
      </c>
      <c r="N1081" t="s">
        <v>9136</v>
      </c>
      <c r="O1081" t="s">
        <v>9137</v>
      </c>
      <c r="P1081" t="s">
        <v>9138</v>
      </c>
      <c r="Q1081" t="s">
        <v>9139</v>
      </c>
    </row>
    <row r="1082" spans="1:17">
      <c r="A1082" t="s">
        <v>9140</v>
      </c>
      <c r="B1082" t="s">
        <v>9141</v>
      </c>
      <c r="C1082" t="s">
        <v>8552</v>
      </c>
      <c r="E1082" s="3">
        <v>799</v>
      </c>
      <c r="F1082" s="3">
        <v>1989</v>
      </c>
      <c r="G1082" s="1">
        <v>0.6</v>
      </c>
      <c r="H1082" s="8">
        <v>4.3</v>
      </c>
      <c r="I1082" s="9">
        <v>70</v>
      </c>
      <c r="J1082" t="s">
        <v>9142</v>
      </c>
      <c r="K1082" t="s">
        <v>9143</v>
      </c>
      <c r="L1082" t="s">
        <v>9144</v>
      </c>
      <c r="M1082" t="s">
        <v>9145</v>
      </c>
      <c r="N1082" t="s">
        <v>9146</v>
      </c>
      <c r="O1082" t="s">
        <v>9147</v>
      </c>
      <c r="P1082" t="s">
        <v>9148</v>
      </c>
      <c r="Q1082" t="s">
        <v>9149</v>
      </c>
    </row>
    <row r="1083" spans="1:17">
      <c r="A1083" t="s">
        <v>9150</v>
      </c>
      <c r="B1083" t="s">
        <v>9151</v>
      </c>
      <c r="C1083" t="s">
        <v>8938</v>
      </c>
      <c r="E1083" s="3">
        <v>2699</v>
      </c>
      <c r="F1083" s="3">
        <v>5000</v>
      </c>
      <c r="G1083" s="1">
        <v>0.46</v>
      </c>
      <c r="H1083" s="8">
        <v>4</v>
      </c>
      <c r="I1083" s="9">
        <v>26164</v>
      </c>
      <c r="J1083" t="s">
        <v>9152</v>
      </c>
      <c r="K1083" t="s">
        <v>9153</v>
      </c>
      <c r="L1083" t="s">
        <v>9154</v>
      </c>
      <c r="M1083" t="s">
        <v>9155</v>
      </c>
      <c r="N1083" t="s">
        <v>9156</v>
      </c>
      <c r="O1083" t="s">
        <v>9157</v>
      </c>
      <c r="P1083" t="s">
        <v>9158</v>
      </c>
      <c r="Q1083" t="s">
        <v>9159</v>
      </c>
    </row>
    <row r="1084" spans="1:17">
      <c r="A1084" t="s">
        <v>9160</v>
      </c>
      <c r="B1084" t="s">
        <v>9161</v>
      </c>
      <c r="C1084" t="s">
        <v>8699</v>
      </c>
      <c r="E1084" s="3">
        <v>599</v>
      </c>
      <c r="F1084" s="3">
        <v>990</v>
      </c>
      <c r="G1084" s="1">
        <v>0.39</v>
      </c>
      <c r="H1084" s="8">
        <v>3.9</v>
      </c>
      <c r="I1084" s="9">
        <v>16166</v>
      </c>
      <c r="J1084" t="s">
        <v>9162</v>
      </c>
      <c r="K1084" t="s">
        <v>9163</v>
      </c>
      <c r="L1084" t="s">
        <v>9164</v>
      </c>
      <c r="M1084" t="s">
        <v>9165</v>
      </c>
      <c r="N1084" t="s">
        <v>9166</v>
      </c>
      <c r="O1084" t="s">
        <v>9167</v>
      </c>
      <c r="P1084" t="s">
        <v>9168</v>
      </c>
      <c r="Q1084" t="s">
        <v>9169</v>
      </c>
    </row>
    <row r="1085" spans="1:17">
      <c r="A1085" t="s">
        <v>9170</v>
      </c>
      <c r="B1085" t="s">
        <v>9171</v>
      </c>
      <c r="C1085" t="s">
        <v>8762</v>
      </c>
      <c r="E1085" s="3">
        <v>749</v>
      </c>
      <c r="F1085" s="3">
        <v>1111</v>
      </c>
      <c r="G1085" s="1">
        <v>0.33</v>
      </c>
      <c r="H1085" s="8">
        <v>4.2</v>
      </c>
      <c r="I1085" s="9">
        <v>35693</v>
      </c>
      <c r="J1085" t="s">
        <v>9172</v>
      </c>
      <c r="K1085" t="s">
        <v>9173</v>
      </c>
      <c r="L1085" t="s">
        <v>9174</v>
      </c>
      <c r="M1085" t="s">
        <v>9175</v>
      </c>
      <c r="N1085" t="s">
        <v>9176</v>
      </c>
      <c r="O1085" t="s">
        <v>9177</v>
      </c>
      <c r="P1085" t="s">
        <v>9178</v>
      </c>
      <c r="Q1085" t="s">
        <v>9179</v>
      </c>
    </row>
    <row r="1086" spans="1:17">
      <c r="A1086" t="s">
        <v>9180</v>
      </c>
      <c r="B1086" t="s">
        <v>9181</v>
      </c>
      <c r="C1086" t="s">
        <v>8773</v>
      </c>
      <c r="E1086" s="3">
        <v>6199</v>
      </c>
      <c r="F1086" s="3">
        <v>10400</v>
      </c>
      <c r="G1086" s="1">
        <v>0.4</v>
      </c>
      <c r="H1086" s="8">
        <v>4.0999999999999996</v>
      </c>
      <c r="I1086" s="9">
        <v>14391</v>
      </c>
      <c r="J1086" t="s">
        <v>9182</v>
      </c>
      <c r="K1086" t="s">
        <v>9183</v>
      </c>
      <c r="L1086" t="s">
        <v>9184</v>
      </c>
      <c r="M1086" t="s">
        <v>9185</v>
      </c>
      <c r="N1086" t="s">
        <v>9186</v>
      </c>
      <c r="O1086" t="s">
        <v>9187</v>
      </c>
      <c r="P1086" t="s">
        <v>9188</v>
      </c>
      <c r="Q1086" t="s">
        <v>9189</v>
      </c>
    </row>
    <row r="1087" spans="1:17">
      <c r="A1087" t="s">
        <v>9190</v>
      </c>
      <c r="B1087" t="s">
        <v>9191</v>
      </c>
      <c r="C1087" t="s">
        <v>9192</v>
      </c>
      <c r="E1087" s="3">
        <v>1819</v>
      </c>
      <c r="F1087" s="3">
        <v>2490</v>
      </c>
      <c r="G1087" s="1">
        <v>0.27</v>
      </c>
      <c r="H1087" s="8">
        <v>4.4000000000000004</v>
      </c>
      <c r="I1087" s="9">
        <v>7946</v>
      </c>
      <c r="J1087" t="s">
        <v>9193</v>
      </c>
      <c r="K1087" t="s">
        <v>9194</v>
      </c>
      <c r="L1087" t="s">
        <v>9195</v>
      </c>
      <c r="M1087" t="s">
        <v>9196</v>
      </c>
      <c r="N1087" t="s">
        <v>9197</v>
      </c>
      <c r="O1087" t="s">
        <v>9198</v>
      </c>
      <c r="P1087" t="s">
        <v>9199</v>
      </c>
      <c r="Q1087" t="s">
        <v>9200</v>
      </c>
    </row>
    <row r="1088" spans="1:17">
      <c r="A1088" t="s">
        <v>9201</v>
      </c>
      <c r="B1088" t="s">
        <v>9202</v>
      </c>
      <c r="C1088" t="s">
        <v>8762</v>
      </c>
      <c r="E1088" s="3">
        <v>1199</v>
      </c>
      <c r="F1088" s="3">
        <v>1900</v>
      </c>
      <c r="G1088" s="1">
        <v>0.37</v>
      </c>
      <c r="H1088" s="8">
        <v>4</v>
      </c>
      <c r="I1088" s="9">
        <v>1765</v>
      </c>
      <c r="J1088" t="s">
        <v>9203</v>
      </c>
      <c r="K1088" t="s">
        <v>9204</v>
      </c>
      <c r="L1088" t="s">
        <v>9205</v>
      </c>
      <c r="M1088" t="s">
        <v>9206</v>
      </c>
      <c r="N1088" t="s">
        <v>9207</v>
      </c>
      <c r="O1088" t="s">
        <v>9208</v>
      </c>
      <c r="P1088" t="s">
        <v>9209</v>
      </c>
      <c r="Q1088" t="s">
        <v>9210</v>
      </c>
    </row>
    <row r="1089" spans="1:17">
      <c r="A1089" t="s">
        <v>9211</v>
      </c>
      <c r="B1089" t="s">
        <v>9212</v>
      </c>
      <c r="C1089" t="s">
        <v>8710</v>
      </c>
      <c r="E1089" s="3">
        <v>3249</v>
      </c>
      <c r="F1089" s="3">
        <v>6295</v>
      </c>
      <c r="G1089" s="1">
        <v>0.48</v>
      </c>
      <c r="H1089" s="8">
        <v>3.8</v>
      </c>
      <c r="I1089" s="9">
        <v>14062</v>
      </c>
      <c r="J1089" t="s">
        <v>9213</v>
      </c>
      <c r="K1089" t="s">
        <v>9214</v>
      </c>
      <c r="L1089" t="s">
        <v>9215</v>
      </c>
      <c r="M1089" t="s">
        <v>9216</v>
      </c>
      <c r="N1089" t="s">
        <v>9217</v>
      </c>
      <c r="O1089" t="s">
        <v>9218</v>
      </c>
      <c r="P1089" t="s">
        <v>9219</v>
      </c>
      <c r="Q1089" t="s">
        <v>9220</v>
      </c>
    </row>
    <row r="1090" spans="1:17">
      <c r="A1090" t="s">
        <v>9221</v>
      </c>
      <c r="B1090" t="s">
        <v>9222</v>
      </c>
      <c r="C1090" t="s">
        <v>9030</v>
      </c>
      <c r="E1090" s="3">
        <v>349</v>
      </c>
      <c r="F1090" s="3">
        <v>999</v>
      </c>
      <c r="G1090" s="1">
        <v>0.65</v>
      </c>
      <c r="H1090" s="8">
        <v>4</v>
      </c>
      <c r="I1090" s="9">
        <v>15646</v>
      </c>
      <c r="J1090" t="s">
        <v>9223</v>
      </c>
      <c r="K1090" t="s">
        <v>9224</v>
      </c>
      <c r="L1090" t="s">
        <v>9225</v>
      </c>
      <c r="M1090" t="s">
        <v>9226</v>
      </c>
      <c r="N1090" t="s">
        <v>9227</v>
      </c>
      <c r="O1090" t="s">
        <v>9228</v>
      </c>
      <c r="P1090" t="s">
        <v>9229</v>
      </c>
      <c r="Q1090" t="s">
        <v>9230</v>
      </c>
    </row>
    <row r="1091" spans="1:17">
      <c r="A1091" t="s">
        <v>9231</v>
      </c>
      <c r="B1091" t="s">
        <v>9232</v>
      </c>
      <c r="C1091" t="s">
        <v>8563</v>
      </c>
      <c r="E1091" s="3">
        <v>1049</v>
      </c>
      <c r="F1091" s="3">
        <v>1699</v>
      </c>
      <c r="G1091" s="1">
        <v>0.38</v>
      </c>
      <c r="H1091" s="8">
        <v>3.1</v>
      </c>
      <c r="I1091" s="9">
        <v>111</v>
      </c>
      <c r="J1091" t="s">
        <v>9233</v>
      </c>
      <c r="K1091" t="s">
        <v>9234</v>
      </c>
      <c r="L1091" t="s">
        <v>9235</v>
      </c>
      <c r="M1091" t="s">
        <v>9236</v>
      </c>
      <c r="N1091" t="s">
        <v>9237</v>
      </c>
      <c r="O1091" t="s">
        <v>9238</v>
      </c>
      <c r="P1091" t="s">
        <v>9239</v>
      </c>
      <c r="Q1091" t="s">
        <v>9240</v>
      </c>
    </row>
    <row r="1092" spans="1:17">
      <c r="A1092" t="s">
        <v>9241</v>
      </c>
      <c r="B1092" t="s">
        <v>9242</v>
      </c>
      <c r="C1092" t="s">
        <v>9243</v>
      </c>
      <c r="E1092" s="3">
        <v>799</v>
      </c>
      <c r="F1092" s="3">
        <v>1500</v>
      </c>
      <c r="G1092" s="1">
        <v>0.47</v>
      </c>
      <c r="H1092" s="8">
        <v>4.3</v>
      </c>
      <c r="I1092" s="9">
        <v>9695</v>
      </c>
      <c r="J1092" t="s">
        <v>9244</v>
      </c>
      <c r="K1092" t="s">
        <v>9245</v>
      </c>
      <c r="L1092" t="s">
        <v>9246</v>
      </c>
      <c r="M1092" t="s">
        <v>9247</v>
      </c>
      <c r="N1092" t="s">
        <v>9248</v>
      </c>
      <c r="O1092" t="s">
        <v>9249</v>
      </c>
      <c r="P1092" t="s">
        <v>9250</v>
      </c>
      <c r="Q1092" t="s">
        <v>9251</v>
      </c>
    </row>
    <row r="1093" spans="1:17">
      <c r="A1093" t="s">
        <v>9252</v>
      </c>
      <c r="B1093" t="s">
        <v>9253</v>
      </c>
      <c r="C1093" t="s">
        <v>8773</v>
      </c>
      <c r="E1093" s="3">
        <v>4999</v>
      </c>
      <c r="F1093" s="3">
        <v>9650</v>
      </c>
      <c r="G1093" s="1">
        <v>0.48</v>
      </c>
      <c r="H1093" s="8">
        <v>4.2</v>
      </c>
      <c r="I1093" s="9">
        <v>1772</v>
      </c>
      <c r="J1093" t="s">
        <v>9254</v>
      </c>
      <c r="K1093" t="s">
        <v>9255</v>
      </c>
      <c r="L1093" t="s">
        <v>9256</v>
      </c>
      <c r="M1093" t="s">
        <v>9257</v>
      </c>
      <c r="N1093" t="s">
        <v>9258</v>
      </c>
      <c r="O1093" t="s">
        <v>9259</v>
      </c>
      <c r="P1093" t="s">
        <v>9260</v>
      </c>
      <c r="Q1093" t="s">
        <v>9261</v>
      </c>
    </row>
    <row r="1094" spans="1:17">
      <c r="A1094" t="s">
        <v>9262</v>
      </c>
      <c r="B1094" t="s">
        <v>9263</v>
      </c>
      <c r="C1094" t="s">
        <v>8710</v>
      </c>
      <c r="E1094" s="3">
        <v>6999</v>
      </c>
      <c r="F1094" s="3">
        <v>10590</v>
      </c>
      <c r="G1094" s="1">
        <v>0.34</v>
      </c>
      <c r="H1094" s="8">
        <v>4.4000000000000004</v>
      </c>
      <c r="I1094" s="9">
        <v>11499</v>
      </c>
      <c r="J1094" t="s">
        <v>9264</v>
      </c>
      <c r="K1094" t="s">
        <v>9265</v>
      </c>
      <c r="L1094" t="s">
        <v>9266</v>
      </c>
      <c r="M1094" t="s">
        <v>9267</v>
      </c>
      <c r="N1094" t="s">
        <v>9268</v>
      </c>
      <c r="O1094" t="s">
        <v>9269</v>
      </c>
      <c r="P1094" t="s">
        <v>9270</v>
      </c>
      <c r="Q1094" t="s">
        <v>9271</v>
      </c>
    </row>
    <row r="1095" spans="1:17">
      <c r="A1095" t="s">
        <v>9272</v>
      </c>
      <c r="B1095" t="s">
        <v>9273</v>
      </c>
      <c r="C1095" t="s">
        <v>8585</v>
      </c>
      <c r="E1095" s="3">
        <v>799</v>
      </c>
      <c r="F1095" s="3">
        <v>1999</v>
      </c>
      <c r="G1095" s="1">
        <v>0.6</v>
      </c>
      <c r="H1095" s="8">
        <v>4.0999999999999996</v>
      </c>
      <c r="I1095" s="9">
        <v>2162</v>
      </c>
      <c r="J1095" t="s">
        <v>9274</v>
      </c>
      <c r="K1095" t="s">
        <v>9275</v>
      </c>
      <c r="L1095" t="s">
        <v>9276</v>
      </c>
      <c r="M1095" t="s">
        <v>9277</v>
      </c>
      <c r="N1095" t="s">
        <v>9278</v>
      </c>
      <c r="O1095" t="s">
        <v>9279</v>
      </c>
      <c r="P1095" t="s">
        <v>9280</v>
      </c>
      <c r="Q1095" t="s">
        <v>9281</v>
      </c>
    </row>
    <row r="1096" spans="1:17">
      <c r="A1096" t="s">
        <v>9282</v>
      </c>
      <c r="B1096" t="s">
        <v>9283</v>
      </c>
      <c r="C1096" t="s">
        <v>9284</v>
      </c>
      <c r="E1096" s="3">
        <v>89</v>
      </c>
      <c r="F1096" s="3">
        <v>89</v>
      </c>
      <c r="G1096" s="1">
        <v>0</v>
      </c>
      <c r="H1096" s="8">
        <v>4.2</v>
      </c>
      <c r="I1096" s="9">
        <v>19621</v>
      </c>
      <c r="J1096" t="s">
        <v>9285</v>
      </c>
      <c r="K1096" t="s">
        <v>9286</v>
      </c>
      <c r="L1096" t="s">
        <v>9287</v>
      </c>
      <c r="M1096" t="s">
        <v>9288</v>
      </c>
      <c r="N1096" t="s">
        <v>9289</v>
      </c>
      <c r="O1096" t="s">
        <v>9290</v>
      </c>
      <c r="P1096" t="s">
        <v>9291</v>
      </c>
      <c r="Q1096" t="s">
        <v>9292</v>
      </c>
    </row>
    <row r="1097" spans="1:17">
      <c r="A1097" t="s">
        <v>9293</v>
      </c>
      <c r="B1097" t="s">
        <v>9294</v>
      </c>
      <c r="C1097" t="s">
        <v>9295</v>
      </c>
      <c r="E1097" s="3">
        <v>1400</v>
      </c>
      <c r="F1097" s="3">
        <v>2485</v>
      </c>
      <c r="G1097" s="1">
        <v>0.44</v>
      </c>
      <c r="H1097" s="8">
        <v>4.0999999999999996</v>
      </c>
      <c r="I1097" s="9">
        <v>19998</v>
      </c>
      <c r="J1097" t="s">
        <v>9296</v>
      </c>
      <c r="K1097" t="s">
        <v>9297</v>
      </c>
      <c r="L1097" t="s">
        <v>9298</v>
      </c>
      <c r="M1097" t="s">
        <v>9299</v>
      </c>
      <c r="N1097" t="s">
        <v>9300</v>
      </c>
      <c r="O1097" t="s">
        <v>9301</v>
      </c>
      <c r="P1097" t="s">
        <v>9302</v>
      </c>
      <c r="Q1097" t="s">
        <v>9303</v>
      </c>
    </row>
    <row r="1098" spans="1:17">
      <c r="A1098" t="s">
        <v>9304</v>
      </c>
      <c r="B1098" t="s">
        <v>9305</v>
      </c>
      <c r="C1098" t="s">
        <v>8886</v>
      </c>
      <c r="E1098" s="3">
        <v>355</v>
      </c>
      <c r="F1098" s="3">
        <v>899</v>
      </c>
      <c r="G1098" s="1">
        <v>0.61</v>
      </c>
      <c r="H1098" s="8">
        <v>4.0999999999999996</v>
      </c>
      <c r="I1098" s="9">
        <v>1051</v>
      </c>
      <c r="J1098" t="s">
        <v>9306</v>
      </c>
      <c r="K1098" t="s">
        <v>9307</v>
      </c>
      <c r="L1098" t="s">
        <v>9308</v>
      </c>
      <c r="M1098" t="s">
        <v>9309</v>
      </c>
      <c r="N1098" t="s">
        <v>9310</v>
      </c>
      <c r="O1098" t="s">
        <v>9311</v>
      </c>
      <c r="P1098" t="s">
        <v>9312</v>
      </c>
      <c r="Q1098" t="s">
        <v>9313</v>
      </c>
    </row>
    <row r="1099" spans="1:17">
      <c r="A1099" t="s">
        <v>9314</v>
      </c>
      <c r="B1099" t="s">
        <v>9315</v>
      </c>
      <c r="C1099" t="s">
        <v>8552</v>
      </c>
      <c r="E1099" s="3">
        <v>2169</v>
      </c>
      <c r="F1099" s="3">
        <v>3279</v>
      </c>
      <c r="G1099" s="1">
        <v>0.34</v>
      </c>
      <c r="H1099" s="8">
        <v>4.0999999999999996</v>
      </c>
      <c r="I1099" s="9">
        <v>1716</v>
      </c>
      <c r="J1099" t="s">
        <v>9316</v>
      </c>
      <c r="K1099" t="s">
        <v>9317</v>
      </c>
      <c r="L1099" t="s">
        <v>9318</v>
      </c>
      <c r="M1099" t="s">
        <v>9319</v>
      </c>
      <c r="N1099" t="s">
        <v>9320</v>
      </c>
      <c r="O1099" t="s">
        <v>9321</v>
      </c>
      <c r="P1099" t="s">
        <v>9322</v>
      </c>
      <c r="Q1099" t="s">
        <v>9323</v>
      </c>
    </row>
    <row r="1100" spans="1:17">
      <c r="A1100" t="s">
        <v>9324</v>
      </c>
      <c r="B1100" t="s">
        <v>9325</v>
      </c>
      <c r="C1100" t="s">
        <v>9326</v>
      </c>
      <c r="E1100" s="3">
        <v>2799</v>
      </c>
      <c r="F1100" s="3">
        <v>3799</v>
      </c>
      <c r="G1100" s="1">
        <v>0.26</v>
      </c>
      <c r="H1100" s="8">
        <v>3.9</v>
      </c>
      <c r="I1100" s="9">
        <v>32931</v>
      </c>
      <c r="J1100" t="s">
        <v>9327</v>
      </c>
      <c r="K1100" t="s">
        <v>9328</v>
      </c>
      <c r="L1100" t="s">
        <v>9329</v>
      </c>
      <c r="M1100" t="s">
        <v>9330</v>
      </c>
      <c r="N1100" t="s">
        <v>9331</v>
      </c>
      <c r="O1100" t="s">
        <v>9332</v>
      </c>
      <c r="P1100" t="s">
        <v>9333</v>
      </c>
      <c r="Q1100" t="s">
        <v>9334</v>
      </c>
    </row>
    <row r="1101" spans="1:17">
      <c r="A1101" t="s">
        <v>9335</v>
      </c>
      <c r="B1101" t="s">
        <v>9336</v>
      </c>
      <c r="C1101" t="s">
        <v>8541</v>
      </c>
      <c r="E1101" s="3">
        <v>899</v>
      </c>
      <c r="F1101" s="3">
        <v>1249</v>
      </c>
      <c r="G1101" s="1">
        <v>0.28000000000000003</v>
      </c>
      <c r="H1101" s="8">
        <v>3.9</v>
      </c>
      <c r="I1101" s="9">
        <v>17424</v>
      </c>
      <c r="J1101" t="s">
        <v>9337</v>
      </c>
      <c r="K1101" t="s">
        <v>9338</v>
      </c>
      <c r="L1101" t="s">
        <v>9339</v>
      </c>
      <c r="M1101" t="s">
        <v>9340</v>
      </c>
      <c r="N1101" t="s">
        <v>9341</v>
      </c>
      <c r="O1101" t="s">
        <v>9342</v>
      </c>
      <c r="P1101" t="s">
        <v>9343</v>
      </c>
      <c r="Q1101" t="s">
        <v>9344</v>
      </c>
    </row>
    <row r="1102" spans="1:17">
      <c r="A1102" t="s">
        <v>9345</v>
      </c>
      <c r="B1102" t="s">
        <v>9346</v>
      </c>
      <c r="C1102" t="s">
        <v>8732</v>
      </c>
      <c r="E1102" s="3">
        <v>2499</v>
      </c>
      <c r="F1102" s="3">
        <v>5000</v>
      </c>
      <c r="G1102" s="1">
        <v>0.5</v>
      </c>
      <c r="H1102" s="8">
        <v>3.8</v>
      </c>
      <c r="I1102" s="9">
        <v>1889</v>
      </c>
      <c r="J1102" t="s">
        <v>9347</v>
      </c>
      <c r="K1102" t="s">
        <v>9348</v>
      </c>
      <c r="L1102" t="s">
        <v>9349</v>
      </c>
      <c r="M1102" t="s">
        <v>9350</v>
      </c>
      <c r="N1102" t="s">
        <v>9351</v>
      </c>
      <c r="O1102" t="s">
        <v>9352</v>
      </c>
      <c r="P1102" t="s">
        <v>9353</v>
      </c>
      <c r="Q1102" t="s">
        <v>9354</v>
      </c>
    </row>
    <row r="1103" spans="1:17">
      <c r="A1103" t="s">
        <v>9355</v>
      </c>
      <c r="B1103" t="s">
        <v>9356</v>
      </c>
      <c r="C1103" t="s">
        <v>8721</v>
      </c>
      <c r="E1103" s="3">
        <v>3599</v>
      </c>
      <c r="F1103" s="3">
        <v>7299</v>
      </c>
      <c r="G1103" s="1">
        <v>0.51</v>
      </c>
      <c r="H1103" s="8">
        <v>4</v>
      </c>
      <c r="I1103" s="9">
        <v>10324</v>
      </c>
      <c r="J1103" t="s">
        <v>9357</v>
      </c>
      <c r="K1103" t="s">
        <v>9358</v>
      </c>
      <c r="L1103" t="s">
        <v>9359</v>
      </c>
      <c r="M1103" t="s">
        <v>9360</v>
      </c>
      <c r="N1103" t="s">
        <v>9361</v>
      </c>
      <c r="O1103" t="s">
        <v>9362</v>
      </c>
      <c r="P1103" t="s">
        <v>9363</v>
      </c>
      <c r="Q1103" t="s">
        <v>9364</v>
      </c>
    </row>
    <row r="1104" spans="1:17">
      <c r="A1104" t="s">
        <v>9365</v>
      </c>
      <c r="B1104" t="s">
        <v>9366</v>
      </c>
      <c r="C1104" t="s">
        <v>8699</v>
      </c>
      <c r="E1104" s="3">
        <v>499</v>
      </c>
      <c r="F1104" s="3">
        <v>625</v>
      </c>
      <c r="G1104" s="1">
        <v>0.2</v>
      </c>
      <c r="H1104" s="8">
        <v>4.2</v>
      </c>
      <c r="I1104" s="9">
        <v>5355</v>
      </c>
      <c r="J1104" t="s">
        <v>9367</v>
      </c>
      <c r="K1104" t="s">
        <v>9368</v>
      </c>
      <c r="L1104" t="s">
        <v>9369</v>
      </c>
      <c r="M1104" t="s">
        <v>9370</v>
      </c>
      <c r="N1104" t="s">
        <v>9371</v>
      </c>
      <c r="O1104" t="s">
        <v>9372</v>
      </c>
      <c r="P1104" t="s">
        <v>9373</v>
      </c>
      <c r="Q1104" t="s">
        <v>9374</v>
      </c>
    </row>
    <row r="1105" spans="1:17">
      <c r="A1105" t="s">
        <v>9375</v>
      </c>
      <c r="B1105" t="s">
        <v>9376</v>
      </c>
      <c r="C1105" t="s">
        <v>8844</v>
      </c>
      <c r="E1105" s="3">
        <v>653</v>
      </c>
      <c r="F1105" s="3">
        <v>1020</v>
      </c>
      <c r="G1105" s="1">
        <v>0.36</v>
      </c>
      <c r="H1105" s="8">
        <v>4.0999999999999996</v>
      </c>
      <c r="I1105" s="9">
        <v>3366</v>
      </c>
      <c r="J1105" t="s">
        <v>9377</v>
      </c>
      <c r="K1105" t="s">
        <v>9378</v>
      </c>
      <c r="L1105" t="s">
        <v>9379</v>
      </c>
      <c r="M1105" t="s">
        <v>9380</v>
      </c>
      <c r="N1105" t="s">
        <v>9381</v>
      </c>
      <c r="O1105" t="s">
        <v>13065</v>
      </c>
      <c r="P1105" t="s">
        <v>9382</v>
      </c>
      <c r="Q1105" t="s">
        <v>9383</v>
      </c>
    </row>
    <row r="1106" spans="1:17">
      <c r="A1106" t="s">
        <v>9384</v>
      </c>
      <c r="B1106" t="s">
        <v>9385</v>
      </c>
      <c r="C1106" t="s">
        <v>9386</v>
      </c>
      <c r="E1106" s="3">
        <v>4789</v>
      </c>
      <c r="F1106" s="3">
        <v>8990</v>
      </c>
      <c r="G1106" s="1">
        <v>0.47</v>
      </c>
      <c r="H1106" s="8">
        <v>4.3</v>
      </c>
      <c r="I1106" s="9">
        <v>1017</v>
      </c>
      <c r="J1106" t="s">
        <v>9387</v>
      </c>
      <c r="K1106" t="s">
        <v>9388</v>
      </c>
      <c r="L1106" t="s">
        <v>9389</v>
      </c>
      <c r="M1106" t="s">
        <v>9390</v>
      </c>
      <c r="N1106" t="s">
        <v>9391</v>
      </c>
      <c r="O1106" t="s">
        <v>9392</v>
      </c>
      <c r="P1106" t="s">
        <v>9393</v>
      </c>
      <c r="Q1106" t="s">
        <v>9394</v>
      </c>
    </row>
    <row r="1107" spans="1:17">
      <c r="A1107" t="s">
        <v>9395</v>
      </c>
      <c r="B1107" t="s">
        <v>9396</v>
      </c>
      <c r="C1107" t="s">
        <v>9397</v>
      </c>
      <c r="E1107" s="3">
        <v>1409</v>
      </c>
      <c r="F1107" s="3">
        <v>1639</v>
      </c>
      <c r="G1107" s="1">
        <v>0.14000000000000001</v>
      </c>
      <c r="H1107" s="8">
        <v>3.7</v>
      </c>
      <c r="I1107" s="9">
        <v>787</v>
      </c>
      <c r="J1107" t="s">
        <v>9398</v>
      </c>
      <c r="K1107" t="s">
        <v>9399</v>
      </c>
      <c r="L1107" t="s">
        <v>9400</v>
      </c>
      <c r="M1107" t="s">
        <v>9401</v>
      </c>
      <c r="N1107" t="s">
        <v>9402</v>
      </c>
      <c r="O1107" t="s">
        <v>9403</v>
      </c>
      <c r="P1107" t="s">
        <v>9404</v>
      </c>
      <c r="Q1107" t="s">
        <v>9405</v>
      </c>
    </row>
    <row r="1108" spans="1:17">
      <c r="A1108" t="s">
        <v>9406</v>
      </c>
      <c r="B1108" t="s">
        <v>9407</v>
      </c>
      <c r="C1108" t="s">
        <v>8688</v>
      </c>
      <c r="E1108" s="3">
        <v>753</v>
      </c>
      <c r="F1108" s="3">
        <v>899</v>
      </c>
      <c r="G1108" s="1">
        <v>0.16</v>
      </c>
      <c r="H1108" s="8">
        <v>4.2</v>
      </c>
      <c r="I1108" s="9">
        <v>18462</v>
      </c>
      <c r="J1108" t="s">
        <v>9408</v>
      </c>
      <c r="K1108" t="s">
        <v>9409</v>
      </c>
      <c r="L1108" t="s">
        <v>9410</v>
      </c>
      <c r="M1108" t="s">
        <v>9411</v>
      </c>
      <c r="N1108" t="s">
        <v>9412</v>
      </c>
      <c r="O1108" t="s">
        <v>9413</v>
      </c>
      <c r="P1108" t="s">
        <v>9414</v>
      </c>
      <c r="Q1108" t="s">
        <v>9415</v>
      </c>
    </row>
    <row r="1109" spans="1:17">
      <c r="A1109" t="s">
        <v>9416</v>
      </c>
      <c r="B1109" t="s">
        <v>9417</v>
      </c>
      <c r="C1109" t="s">
        <v>9030</v>
      </c>
      <c r="E1109" s="3">
        <v>353</v>
      </c>
      <c r="F1109" s="3">
        <v>1199</v>
      </c>
      <c r="G1109" s="1">
        <v>0.71</v>
      </c>
      <c r="H1109" s="8">
        <v>4.3</v>
      </c>
      <c r="I1109" s="9">
        <v>629</v>
      </c>
      <c r="J1109" t="s">
        <v>9418</v>
      </c>
      <c r="K1109" t="s">
        <v>9419</v>
      </c>
      <c r="L1109" t="s">
        <v>9420</v>
      </c>
      <c r="M1109" t="s">
        <v>9421</v>
      </c>
      <c r="N1109" t="s">
        <v>9422</v>
      </c>
      <c r="O1109" t="s">
        <v>9423</v>
      </c>
      <c r="P1109" t="s">
        <v>9424</v>
      </c>
      <c r="Q1109" t="s">
        <v>9425</v>
      </c>
    </row>
    <row r="1110" spans="1:17">
      <c r="A1110" t="s">
        <v>9426</v>
      </c>
      <c r="B1110" t="s">
        <v>9427</v>
      </c>
      <c r="C1110" t="s">
        <v>8585</v>
      </c>
      <c r="E1110" s="3">
        <v>1099</v>
      </c>
      <c r="F1110" s="3">
        <v>1899</v>
      </c>
      <c r="G1110" s="1">
        <v>0.42</v>
      </c>
      <c r="H1110" s="8">
        <v>4.3</v>
      </c>
      <c r="I1110" s="9">
        <v>15276</v>
      </c>
      <c r="J1110" t="s">
        <v>9428</v>
      </c>
      <c r="K1110" t="s">
        <v>9429</v>
      </c>
      <c r="L1110" t="s">
        <v>9430</v>
      </c>
      <c r="M1110" t="s">
        <v>9431</v>
      </c>
      <c r="N1110" t="s">
        <v>9432</v>
      </c>
      <c r="O1110" t="s">
        <v>9433</v>
      </c>
      <c r="P1110" t="s">
        <v>9434</v>
      </c>
      <c r="Q1110" t="s">
        <v>9435</v>
      </c>
    </row>
    <row r="1111" spans="1:17">
      <c r="A1111" t="s">
        <v>9436</v>
      </c>
      <c r="B1111" t="s">
        <v>9437</v>
      </c>
      <c r="C1111" t="s">
        <v>8875</v>
      </c>
      <c r="E1111" s="3">
        <v>8799</v>
      </c>
      <c r="F1111" s="3">
        <v>11595</v>
      </c>
      <c r="G1111" s="1">
        <v>0.24</v>
      </c>
      <c r="H1111" s="8">
        <v>4.4000000000000004</v>
      </c>
      <c r="I1111" s="9">
        <v>2981</v>
      </c>
      <c r="J1111" t="s">
        <v>9438</v>
      </c>
      <c r="K1111" t="s">
        <v>9439</v>
      </c>
      <c r="L1111" t="s">
        <v>9440</v>
      </c>
      <c r="M1111" t="s">
        <v>9441</v>
      </c>
      <c r="N1111" t="s">
        <v>9442</v>
      </c>
      <c r="O1111" t="s">
        <v>9443</v>
      </c>
      <c r="P1111" t="s">
        <v>9444</v>
      </c>
      <c r="Q1111" t="s">
        <v>9445</v>
      </c>
    </row>
    <row r="1112" spans="1:17">
      <c r="A1112" t="s">
        <v>9446</v>
      </c>
      <c r="B1112" t="s">
        <v>9447</v>
      </c>
      <c r="C1112" t="s">
        <v>8541</v>
      </c>
      <c r="E1112" s="3">
        <v>1345</v>
      </c>
      <c r="F1112" s="3">
        <v>1750</v>
      </c>
      <c r="G1112" s="1">
        <v>0.23</v>
      </c>
      <c r="H1112" s="8">
        <v>3.8</v>
      </c>
      <c r="I1112" s="9">
        <v>2466</v>
      </c>
      <c r="J1112" t="s">
        <v>9448</v>
      </c>
      <c r="K1112" t="s">
        <v>9449</v>
      </c>
      <c r="L1112" t="s">
        <v>9450</v>
      </c>
      <c r="M1112" t="s">
        <v>9451</v>
      </c>
      <c r="N1112" t="s">
        <v>9452</v>
      </c>
      <c r="O1112" t="s">
        <v>9453</v>
      </c>
      <c r="P1112" t="s">
        <v>9454</v>
      </c>
      <c r="Q1112" t="s">
        <v>9455</v>
      </c>
    </row>
    <row r="1113" spans="1:17">
      <c r="A1113" t="s">
        <v>9456</v>
      </c>
      <c r="B1113" t="s">
        <v>9457</v>
      </c>
      <c r="C1113" t="s">
        <v>9458</v>
      </c>
      <c r="E1113" s="3">
        <v>2095</v>
      </c>
      <c r="F1113" s="3">
        <v>2095</v>
      </c>
      <c r="G1113" s="1">
        <v>0</v>
      </c>
      <c r="H1113" s="8">
        <v>4.5</v>
      </c>
      <c r="I1113" s="9">
        <v>7949</v>
      </c>
      <c r="J1113" t="s">
        <v>9459</v>
      </c>
      <c r="K1113" t="s">
        <v>9460</v>
      </c>
      <c r="L1113" t="s">
        <v>9461</v>
      </c>
      <c r="M1113" t="s">
        <v>9462</v>
      </c>
      <c r="N1113" t="s">
        <v>9463</v>
      </c>
      <c r="O1113" t="s">
        <v>9464</v>
      </c>
      <c r="P1113" t="s">
        <v>9465</v>
      </c>
      <c r="Q1113" t="s">
        <v>9466</v>
      </c>
    </row>
    <row r="1114" spans="1:17">
      <c r="A1114" t="s">
        <v>9467</v>
      </c>
      <c r="B1114" t="s">
        <v>9468</v>
      </c>
      <c r="C1114" t="s">
        <v>8552</v>
      </c>
      <c r="E1114" s="3">
        <v>1498</v>
      </c>
      <c r="F1114" s="3">
        <v>2300</v>
      </c>
      <c r="G1114" s="1">
        <v>0.35</v>
      </c>
      <c r="H1114" s="8">
        <v>3.8</v>
      </c>
      <c r="I1114" s="9">
        <v>95</v>
      </c>
      <c r="J1114" t="s">
        <v>9469</v>
      </c>
      <c r="K1114" t="s">
        <v>9470</v>
      </c>
      <c r="L1114" t="s">
        <v>9471</v>
      </c>
      <c r="M1114" t="s">
        <v>9472</v>
      </c>
      <c r="N1114" t="s">
        <v>9473</v>
      </c>
      <c r="O1114" t="s">
        <v>9474</v>
      </c>
      <c r="P1114" t="s">
        <v>9475</v>
      </c>
      <c r="Q1114" t="s">
        <v>9476</v>
      </c>
    </row>
    <row r="1115" spans="1:17">
      <c r="A1115" t="s">
        <v>9477</v>
      </c>
      <c r="B1115" t="s">
        <v>9478</v>
      </c>
      <c r="C1115" t="s">
        <v>9479</v>
      </c>
      <c r="E1115" s="3">
        <v>2199</v>
      </c>
      <c r="F1115" s="3">
        <v>2990</v>
      </c>
      <c r="G1115" s="1">
        <v>0.26</v>
      </c>
      <c r="H1115" s="8">
        <v>3.8</v>
      </c>
      <c r="I1115" s="9">
        <v>1558</v>
      </c>
      <c r="J1115" t="s">
        <v>9480</v>
      </c>
      <c r="K1115" t="s">
        <v>9481</v>
      </c>
      <c r="L1115" t="s">
        <v>9482</v>
      </c>
      <c r="M1115" t="s">
        <v>9483</v>
      </c>
      <c r="N1115" t="s">
        <v>9484</v>
      </c>
      <c r="O1115" t="s">
        <v>9485</v>
      </c>
      <c r="P1115" t="s">
        <v>9486</v>
      </c>
      <c r="Q1115" t="s">
        <v>9487</v>
      </c>
    </row>
    <row r="1116" spans="1:17">
      <c r="A1116" t="s">
        <v>9488</v>
      </c>
      <c r="B1116" t="s">
        <v>9489</v>
      </c>
      <c r="C1116" t="s">
        <v>8710</v>
      </c>
      <c r="E1116" s="3">
        <v>3699</v>
      </c>
      <c r="F1116" s="3">
        <v>4295</v>
      </c>
      <c r="G1116" s="1">
        <v>0.14000000000000001</v>
      </c>
      <c r="H1116" s="8">
        <v>4.0999999999999996</v>
      </c>
      <c r="I1116" s="9">
        <v>26543</v>
      </c>
      <c r="J1116" t="s">
        <v>9490</v>
      </c>
      <c r="K1116" t="s">
        <v>9491</v>
      </c>
      <c r="L1116" t="s">
        <v>9492</v>
      </c>
      <c r="M1116" t="s">
        <v>9493</v>
      </c>
      <c r="N1116" t="s">
        <v>9494</v>
      </c>
      <c r="O1116" t="s">
        <v>9495</v>
      </c>
      <c r="P1116" t="s">
        <v>9496</v>
      </c>
      <c r="Q1116" t="s">
        <v>9497</v>
      </c>
    </row>
    <row r="1117" spans="1:17">
      <c r="A1117" t="s">
        <v>9498</v>
      </c>
      <c r="B1117" t="s">
        <v>9499</v>
      </c>
      <c r="C1117" t="s">
        <v>8886</v>
      </c>
      <c r="E1117" s="3">
        <v>177</v>
      </c>
      <c r="F1117" s="3">
        <v>199</v>
      </c>
      <c r="G1117" s="1">
        <v>0.11</v>
      </c>
      <c r="H1117" s="8">
        <v>4.0999999999999996</v>
      </c>
      <c r="I1117" s="9">
        <v>3688</v>
      </c>
      <c r="J1117" t="s">
        <v>9500</v>
      </c>
      <c r="K1117" t="s">
        <v>9501</v>
      </c>
      <c r="L1117" t="s">
        <v>9502</v>
      </c>
      <c r="M1117" t="s">
        <v>9503</v>
      </c>
      <c r="N1117" t="s">
        <v>9504</v>
      </c>
      <c r="O1117" t="s">
        <v>9505</v>
      </c>
      <c r="P1117" t="s">
        <v>9506</v>
      </c>
      <c r="Q1117" t="s">
        <v>9507</v>
      </c>
    </row>
    <row r="1118" spans="1:17">
      <c r="A1118" t="s">
        <v>9508</v>
      </c>
      <c r="B1118" t="s">
        <v>9509</v>
      </c>
      <c r="C1118" t="s">
        <v>8710</v>
      </c>
      <c r="E1118" s="3">
        <v>1149</v>
      </c>
      <c r="F1118" s="3">
        <v>2499</v>
      </c>
      <c r="G1118" s="1">
        <v>0.54</v>
      </c>
      <c r="H1118" s="8">
        <v>3.8</v>
      </c>
      <c r="I1118" s="9">
        <v>4383</v>
      </c>
      <c r="J1118" t="s">
        <v>9510</v>
      </c>
      <c r="K1118" t="s">
        <v>9511</v>
      </c>
      <c r="L1118" t="s">
        <v>9512</v>
      </c>
      <c r="M1118" t="s">
        <v>9513</v>
      </c>
      <c r="N1118" t="s">
        <v>9514</v>
      </c>
      <c r="O1118" t="s">
        <v>9515</v>
      </c>
      <c r="P1118" t="s">
        <v>9516</v>
      </c>
      <c r="Q1118" t="s">
        <v>9517</v>
      </c>
    </row>
    <row r="1119" spans="1:17">
      <c r="A1119" t="s">
        <v>9518</v>
      </c>
      <c r="B1119" t="s">
        <v>9519</v>
      </c>
      <c r="C1119" t="s">
        <v>9520</v>
      </c>
      <c r="E1119" s="3">
        <v>244</v>
      </c>
      <c r="F1119" s="3">
        <v>499</v>
      </c>
      <c r="G1119" s="1">
        <v>0.51</v>
      </c>
      <c r="H1119" s="8">
        <v>3.3</v>
      </c>
      <c r="I1119" s="9">
        <v>478</v>
      </c>
      <c r="J1119" t="s">
        <v>9521</v>
      </c>
      <c r="K1119" t="s">
        <v>9522</v>
      </c>
      <c r="L1119" t="s">
        <v>9523</v>
      </c>
      <c r="M1119" t="s">
        <v>9524</v>
      </c>
      <c r="N1119" t="s">
        <v>9525</v>
      </c>
      <c r="O1119" t="s">
        <v>9526</v>
      </c>
      <c r="P1119" t="s">
        <v>9527</v>
      </c>
      <c r="Q1119" t="s">
        <v>9528</v>
      </c>
    </row>
    <row r="1120" spans="1:17">
      <c r="A1120" t="s">
        <v>9529</v>
      </c>
      <c r="B1120" t="s">
        <v>9530</v>
      </c>
      <c r="C1120" t="s">
        <v>8552</v>
      </c>
      <c r="E1120" s="3">
        <v>1959</v>
      </c>
      <c r="F1120" s="3">
        <v>2400</v>
      </c>
      <c r="G1120" s="1">
        <v>0.18</v>
      </c>
      <c r="H1120" s="8">
        <v>4</v>
      </c>
      <c r="I1120" s="9">
        <v>237</v>
      </c>
      <c r="J1120" t="s">
        <v>9531</v>
      </c>
      <c r="K1120" t="s">
        <v>9532</v>
      </c>
      <c r="L1120" t="s">
        <v>9533</v>
      </c>
      <c r="M1120" t="s">
        <v>9534</v>
      </c>
      <c r="N1120" t="s">
        <v>9535</v>
      </c>
      <c r="O1120" t="s">
        <v>9536</v>
      </c>
      <c r="P1120" t="s">
        <v>9537</v>
      </c>
      <c r="Q1120" t="s">
        <v>9538</v>
      </c>
    </row>
    <row r="1121" spans="1:17">
      <c r="A1121" t="s">
        <v>9539</v>
      </c>
      <c r="B1121" t="s">
        <v>9540</v>
      </c>
      <c r="C1121" t="s">
        <v>8574</v>
      </c>
      <c r="E1121" s="3">
        <v>319</v>
      </c>
      <c r="F1121" s="3">
        <v>749</v>
      </c>
      <c r="G1121" s="1">
        <v>0.56999999999999995</v>
      </c>
      <c r="H1121" s="8">
        <v>4.5999999999999996</v>
      </c>
      <c r="I1121" s="9">
        <v>124</v>
      </c>
      <c r="J1121" t="s">
        <v>9541</v>
      </c>
      <c r="K1121" t="s">
        <v>9542</v>
      </c>
      <c r="L1121" t="s">
        <v>9543</v>
      </c>
      <c r="M1121" t="s">
        <v>9544</v>
      </c>
      <c r="N1121" t="s">
        <v>9545</v>
      </c>
      <c r="O1121" t="s">
        <v>9546</v>
      </c>
      <c r="P1121" t="s">
        <v>9547</v>
      </c>
      <c r="Q1121" t="s">
        <v>9548</v>
      </c>
    </row>
    <row r="1122" spans="1:17">
      <c r="A1122" t="s">
        <v>9549</v>
      </c>
      <c r="B1122" t="s">
        <v>9550</v>
      </c>
      <c r="C1122" t="s">
        <v>8541</v>
      </c>
      <c r="E1122" s="3">
        <v>1499</v>
      </c>
      <c r="F1122" s="3">
        <v>1775</v>
      </c>
      <c r="G1122" s="1">
        <v>0.16</v>
      </c>
      <c r="H1122" s="8">
        <v>3.9</v>
      </c>
      <c r="I1122" s="9">
        <v>14667</v>
      </c>
      <c r="J1122" t="s">
        <v>9551</v>
      </c>
      <c r="K1122" t="s">
        <v>9552</v>
      </c>
      <c r="L1122" t="s">
        <v>9553</v>
      </c>
      <c r="M1122" t="s">
        <v>9554</v>
      </c>
      <c r="N1122" t="s">
        <v>9555</v>
      </c>
      <c r="O1122" t="s">
        <v>9556</v>
      </c>
      <c r="P1122" t="s">
        <v>9557</v>
      </c>
      <c r="Q1122" t="s">
        <v>9558</v>
      </c>
    </row>
    <row r="1123" spans="1:17">
      <c r="A1123" t="s">
        <v>9559</v>
      </c>
      <c r="B1123" t="s">
        <v>9560</v>
      </c>
      <c r="C1123" t="s">
        <v>8574</v>
      </c>
      <c r="E1123" s="3">
        <v>469</v>
      </c>
      <c r="F1123" s="3">
        <v>1599</v>
      </c>
      <c r="G1123" s="1">
        <v>0.71</v>
      </c>
      <c r="H1123" s="8">
        <v>3.7</v>
      </c>
      <c r="I1123" s="9">
        <v>6</v>
      </c>
      <c r="J1123" t="s">
        <v>9561</v>
      </c>
      <c r="K1123" t="s">
        <v>9562</v>
      </c>
      <c r="L1123" t="s">
        <v>9563</v>
      </c>
      <c r="M1123" t="s">
        <v>9564</v>
      </c>
      <c r="N1123" t="s">
        <v>9565</v>
      </c>
      <c r="O1123" t="s">
        <v>9566</v>
      </c>
      <c r="P1123" t="s">
        <v>9567</v>
      </c>
      <c r="Q1123" t="s">
        <v>9568</v>
      </c>
    </row>
    <row r="1124" spans="1:17">
      <c r="A1124" t="s">
        <v>9569</v>
      </c>
      <c r="B1124" t="s">
        <v>9570</v>
      </c>
      <c r="C1124" t="s">
        <v>9458</v>
      </c>
      <c r="E1124" s="3">
        <v>1099</v>
      </c>
      <c r="F1124" s="3">
        <v>1795</v>
      </c>
      <c r="G1124" s="1">
        <v>0.39</v>
      </c>
      <c r="H1124" s="8">
        <v>4.2</v>
      </c>
      <c r="I1124" s="9">
        <v>4244</v>
      </c>
      <c r="J1124" t="s">
        <v>9571</v>
      </c>
      <c r="K1124" t="s">
        <v>9572</v>
      </c>
      <c r="L1124" t="s">
        <v>9573</v>
      </c>
      <c r="M1124" t="s">
        <v>9574</v>
      </c>
      <c r="N1124" t="s">
        <v>9575</v>
      </c>
      <c r="O1124" t="s">
        <v>9576</v>
      </c>
      <c r="P1124" t="s">
        <v>9577</v>
      </c>
      <c r="Q1124" t="s">
        <v>9578</v>
      </c>
    </row>
    <row r="1125" spans="1:17">
      <c r="A1125" t="s">
        <v>9579</v>
      </c>
      <c r="B1125" t="s">
        <v>9580</v>
      </c>
      <c r="C1125" t="s">
        <v>8563</v>
      </c>
      <c r="E1125" s="3">
        <v>9590</v>
      </c>
      <c r="F1125" s="3">
        <v>15999</v>
      </c>
      <c r="G1125" s="1">
        <v>0.4</v>
      </c>
      <c r="H1125" s="8">
        <v>4.0999999999999996</v>
      </c>
      <c r="I1125" s="9">
        <v>1017</v>
      </c>
      <c r="J1125" t="s">
        <v>9581</v>
      </c>
      <c r="K1125" t="s">
        <v>9582</v>
      </c>
      <c r="L1125" t="s">
        <v>9583</v>
      </c>
      <c r="M1125" t="s">
        <v>9584</v>
      </c>
      <c r="N1125" t="s">
        <v>9585</v>
      </c>
      <c r="O1125" t="s">
        <v>9586</v>
      </c>
      <c r="P1125" t="s">
        <v>9587</v>
      </c>
      <c r="Q1125" t="s">
        <v>9588</v>
      </c>
    </row>
    <row r="1126" spans="1:17">
      <c r="A1126" t="s">
        <v>9589</v>
      </c>
      <c r="B1126" t="s">
        <v>9590</v>
      </c>
      <c r="C1126" t="s">
        <v>9591</v>
      </c>
      <c r="E1126" s="3">
        <v>999</v>
      </c>
      <c r="F1126" s="3">
        <v>1490</v>
      </c>
      <c r="G1126" s="1">
        <v>0.33</v>
      </c>
      <c r="H1126" s="8">
        <v>4.0999999999999996</v>
      </c>
      <c r="I1126" s="9">
        <v>12999</v>
      </c>
      <c r="J1126" t="s">
        <v>9592</v>
      </c>
      <c r="K1126" t="s">
        <v>9593</v>
      </c>
      <c r="L1126" t="s">
        <v>9594</v>
      </c>
      <c r="M1126" t="s">
        <v>9595</v>
      </c>
      <c r="N1126" t="s">
        <v>9596</v>
      </c>
      <c r="O1126" t="s">
        <v>9597</v>
      </c>
      <c r="P1126" t="s">
        <v>9598</v>
      </c>
      <c r="Q1126" t="s">
        <v>9599</v>
      </c>
    </row>
    <row r="1127" spans="1:17">
      <c r="A1127" t="s">
        <v>9600</v>
      </c>
      <c r="B1127" t="s">
        <v>9601</v>
      </c>
      <c r="C1127" t="s">
        <v>8762</v>
      </c>
      <c r="E1127" s="3">
        <v>1299</v>
      </c>
      <c r="F1127" s="3">
        <v>1999</v>
      </c>
      <c r="G1127" s="1">
        <v>0.35</v>
      </c>
      <c r="H1127" s="8">
        <v>3.8</v>
      </c>
      <c r="I1127" s="9">
        <v>311</v>
      </c>
      <c r="J1127" t="s">
        <v>9602</v>
      </c>
      <c r="K1127" t="s">
        <v>9603</v>
      </c>
      <c r="L1127" t="s">
        <v>9604</v>
      </c>
      <c r="M1127" t="s">
        <v>9605</v>
      </c>
      <c r="N1127" t="s">
        <v>9606</v>
      </c>
      <c r="O1127" t="s">
        <v>9607</v>
      </c>
      <c r="P1127" t="s">
        <v>9608</v>
      </c>
      <c r="Q1127" t="s">
        <v>9609</v>
      </c>
    </row>
    <row r="1128" spans="1:17">
      <c r="A1128" t="s">
        <v>9610</v>
      </c>
      <c r="B1128" t="s">
        <v>9611</v>
      </c>
      <c r="C1128" t="s">
        <v>9612</v>
      </c>
      <c r="E1128" s="3">
        <v>292</v>
      </c>
      <c r="F1128" s="3">
        <v>499</v>
      </c>
      <c r="G1128" s="1">
        <v>0.41</v>
      </c>
      <c r="H1128" s="8">
        <v>4.0999999999999996</v>
      </c>
      <c r="I1128" s="9">
        <v>4238</v>
      </c>
      <c r="J1128" t="s">
        <v>9613</v>
      </c>
      <c r="K1128" t="s">
        <v>9614</v>
      </c>
      <c r="L1128" t="s">
        <v>9615</v>
      </c>
      <c r="M1128" t="s">
        <v>9616</v>
      </c>
      <c r="N1128" t="s">
        <v>9617</v>
      </c>
      <c r="O1128" t="s">
        <v>9618</v>
      </c>
      <c r="P1128" t="s">
        <v>9619</v>
      </c>
      <c r="Q1128" t="s">
        <v>9620</v>
      </c>
    </row>
    <row r="1129" spans="1:17">
      <c r="A1129" t="s">
        <v>9621</v>
      </c>
      <c r="B1129" t="s">
        <v>9622</v>
      </c>
      <c r="C1129" t="s">
        <v>9284</v>
      </c>
      <c r="E1129" s="3">
        <v>160</v>
      </c>
      <c r="F1129" s="3">
        <v>299</v>
      </c>
      <c r="G1129" s="1">
        <v>0.46</v>
      </c>
      <c r="H1129" s="8">
        <v>4.5999999999999996</v>
      </c>
      <c r="I1129" s="9">
        <v>2781</v>
      </c>
      <c r="J1129" t="s">
        <v>9623</v>
      </c>
      <c r="K1129" t="s">
        <v>9624</v>
      </c>
      <c r="L1129" t="s">
        <v>9625</v>
      </c>
      <c r="M1129" t="s">
        <v>9626</v>
      </c>
      <c r="N1129" t="s">
        <v>9627</v>
      </c>
      <c r="O1129" t="s">
        <v>9628</v>
      </c>
      <c r="P1129" t="s">
        <v>9629</v>
      </c>
      <c r="Q1129" t="s">
        <v>9630</v>
      </c>
    </row>
    <row r="1130" spans="1:17">
      <c r="A1130" t="s">
        <v>9631</v>
      </c>
      <c r="B1130" t="s">
        <v>9632</v>
      </c>
      <c r="C1130" t="s">
        <v>9633</v>
      </c>
      <c r="E1130" s="3">
        <v>600</v>
      </c>
      <c r="F1130" s="3">
        <v>600</v>
      </c>
      <c r="G1130" s="1">
        <v>0</v>
      </c>
      <c r="H1130" s="8">
        <v>4.0999999999999996</v>
      </c>
      <c r="I1130" s="9">
        <v>10907</v>
      </c>
      <c r="J1130" t="s">
        <v>9634</v>
      </c>
      <c r="K1130" t="s">
        <v>9635</v>
      </c>
      <c r="L1130" t="s">
        <v>9636</v>
      </c>
      <c r="M1130" t="s">
        <v>9637</v>
      </c>
      <c r="N1130" t="s">
        <v>9638</v>
      </c>
      <c r="O1130" t="s">
        <v>9639</v>
      </c>
      <c r="P1130" t="s">
        <v>9640</v>
      </c>
      <c r="Q1130" t="s">
        <v>9641</v>
      </c>
    </row>
    <row r="1131" spans="1:17">
      <c r="A1131" t="s">
        <v>9642</v>
      </c>
      <c r="B1131" t="s">
        <v>9643</v>
      </c>
      <c r="C1131" t="s">
        <v>9644</v>
      </c>
      <c r="E1131" s="3">
        <v>1130</v>
      </c>
      <c r="F1131" s="3">
        <v>1130</v>
      </c>
      <c r="G1131" s="1">
        <v>0</v>
      </c>
      <c r="H1131" s="8">
        <v>4.2</v>
      </c>
      <c r="I1131" s="9">
        <v>13250</v>
      </c>
      <c r="J1131" t="s">
        <v>9645</v>
      </c>
      <c r="K1131" t="s">
        <v>9646</v>
      </c>
      <c r="L1131" t="s">
        <v>9647</v>
      </c>
      <c r="M1131" t="s">
        <v>9648</v>
      </c>
      <c r="N1131" t="s">
        <v>9649</v>
      </c>
      <c r="O1131" t="s">
        <v>9650</v>
      </c>
      <c r="P1131" t="s">
        <v>9651</v>
      </c>
      <c r="Q1131" t="s">
        <v>9652</v>
      </c>
    </row>
    <row r="1132" spans="1:17">
      <c r="A1132" t="s">
        <v>9653</v>
      </c>
      <c r="B1132" t="s">
        <v>9654</v>
      </c>
      <c r="C1132" t="s">
        <v>8710</v>
      </c>
      <c r="E1132" s="3">
        <v>3249</v>
      </c>
      <c r="F1132" s="3">
        <v>6295</v>
      </c>
      <c r="G1132" s="1">
        <v>0.48</v>
      </c>
      <c r="H1132" s="8">
        <v>3.9</v>
      </c>
      <c r="I1132" s="9">
        <v>43070</v>
      </c>
      <c r="J1132" t="s">
        <v>9655</v>
      </c>
      <c r="K1132" t="s">
        <v>9656</v>
      </c>
      <c r="L1132" t="s">
        <v>9657</v>
      </c>
      <c r="M1132" t="s">
        <v>9658</v>
      </c>
      <c r="N1132" t="s">
        <v>9659</v>
      </c>
      <c r="O1132" t="s">
        <v>9660</v>
      </c>
      <c r="P1132" t="s">
        <v>9661</v>
      </c>
      <c r="Q1132" t="s">
        <v>9662</v>
      </c>
    </row>
    <row r="1133" spans="1:17">
      <c r="A1133" t="s">
        <v>9663</v>
      </c>
      <c r="B1133" t="s">
        <v>9664</v>
      </c>
      <c r="C1133" t="s">
        <v>8710</v>
      </c>
      <c r="E1133" s="3">
        <v>3599</v>
      </c>
      <c r="F1133" s="3">
        <v>9455</v>
      </c>
      <c r="G1133" s="1">
        <v>0.62</v>
      </c>
      <c r="H1133" s="8">
        <v>4.0999999999999996</v>
      </c>
      <c r="I1133" s="9">
        <v>11828</v>
      </c>
      <c r="J1133" t="s">
        <v>9665</v>
      </c>
      <c r="K1133" t="s">
        <v>9666</v>
      </c>
      <c r="L1133" t="s">
        <v>9667</v>
      </c>
      <c r="M1133" t="s">
        <v>9668</v>
      </c>
      <c r="N1133" t="s">
        <v>9669</v>
      </c>
      <c r="O1133" t="s">
        <v>9670</v>
      </c>
      <c r="P1133" t="s">
        <v>9671</v>
      </c>
      <c r="Q1133" t="s">
        <v>9672</v>
      </c>
    </row>
    <row r="1134" spans="1:17">
      <c r="A1134" t="s">
        <v>9673</v>
      </c>
      <c r="B1134" t="s">
        <v>9674</v>
      </c>
      <c r="C1134" t="s">
        <v>9030</v>
      </c>
      <c r="E1134" s="3">
        <v>368</v>
      </c>
      <c r="F1134" s="3">
        <v>699</v>
      </c>
      <c r="G1134" s="1">
        <v>0.47</v>
      </c>
      <c r="H1134" s="8">
        <v>4.0999999999999996</v>
      </c>
      <c r="I1134" s="9">
        <v>1240</v>
      </c>
      <c r="J1134" t="s">
        <v>9675</v>
      </c>
      <c r="K1134" t="s">
        <v>9676</v>
      </c>
      <c r="L1134" t="s">
        <v>9677</v>
      </c>
      <c r="M1134" t="s">
        <v>9678</v>
      </c>
      <c r="N1134" t="s">
        <v>9679</v>
      </c>
      <c r="O1134" t="s">
        <v>9680</v>
      </c>
      <c r="P1134" t="s">
        <v>9681</v>
      </c>
      <c r="Q1134" t="s">
        <v>9682</v>
      </c>
    </row>
    <row r="1135" spans="1:17">
      <c r="A1135" t="s">
        <v>9683</v>
      </c>
      <c r="B1135" t="s">
        <v>9684</v>
      </c>
      <c r="C1135" t="s">
        <v>8710</v>
      </c>
      <c r="E1135" s="3">
        <v>3199</v>
      </c>
      <c r="F1135" s="3">
        <v>4999</v>
      </c>
      <c r="G1135" s="1">
        <v>0.36</v>
      </c>
      <c r="H1135" s="8">
        <v>4</v>
      </c>
      <c r="I1135" s="9">
        <v>20869</v>
      </c>
      <c r="J1135" t="s">
        <v>9685</v>
      </c>
      <c r="K1135" t="s">
        <v>9686</v>
      </c>
      <c r="L1135" t="s">
        <v>9687</v>
      </c>
      <c r="M1135" t="s">
        <v>9688</v>
      </c>
      <c r="N1135" t="s">
        <v>9689</v>
      </c>
      <c r="O1135" t="s">
        <v>9690</v>
      </c>
      <c r="P1135" t="s">
        <v>9691</v>
      </c>
      <c r="Q1135" t="s">
        <v>9692</v>
      </c>
    </row>
    <row r="1136" spans="1:17">
      <c r="A1136" t="s">
        <v>9693</v>
      </c>
      <c r="B1136" t="s">
        <v>9694</v>
      </c>
      <c r="C1136" t="s">
        <v>9695</v>
      </c>
      <c r="E1136" s="3">
        <v>1599</v>
      </c>
      <c r="F1136" s="3">
        <v>2900</v>
      </c>
      <c r="G1136" s="1">
        <v>0.45</v>
      </c>
      <c r="H1136" s="8">
        <v>3.7</v>
      </c>
      <c r="I1136" s="9">
        <v>441</v>
      </c>
      <c r="J1136" t="s">
        <v>9696</v>
      </c>
      <c r="K1136" t="s">
        <v>9697</v>
      </c>
      <c r="L1136" t="s">
        <v>9698</v>
      </c>
      <c r="M1136" t="s">
        <v>9699</v>
      </c>
      <c r="N1136" t="s">
        <v>9700</v>
      </c>
      <c r="O1136" t="s">
        <v>9701</v>
      </c>
      <c r="P1136" t="s">
        <v>9702</v>
      </c>
      <c r="Q1136" t="s">
        <v>9703</v>
      </c>
    </row>
    <row r="1137" spans="1:17">
      <c r="A1137" t="s">
        <v>9704</v>
      </c>
      <c r="B1137" t="s">
        <v>9705</v>
      </c>
      <c r="C1137" t="s">
        <v>8688</v>
      </c>
      <c r="E1137" s="3">
        <v>1999</v>
      </c>
      <c r="F1137" s="3">
        <v>2499</v>
      </c>
      <c r="G1137" s="1">
        <v>0.2</v>
      </c>
      <c r="H1137" s="8">
        <v>4.0999999999999996</v>
      </c>
      <c r="I1137" s="9">
        <v>1034</v>
      </c>
      <c r="J1137" t="s">
        <v>9706</v>
      </c>
      <c r="K1137" t="s">
        <v>9707</v>
      </c>
      <c r="L1137" t="s">
        <v>9708</v>
      </c>
      <c r="M1137" t="s">
        <v>9709</v>
      </c>
      <c r="N1137" t="s">
        <v>9710</v>
      </c>
      <c r="O1137" t="s">
        <v>9711</v>
      </c>
      <c r="P1137" t="s">
        <v>9712</v>
      </c>
      <c r="Q1137" t="s">
        <v>9713</v>
      </c>
    </row>
    <row r="1138" spans="1:17">
      <c r="A1138" t="s">
        <v>9714</v>
      </c>
      <c r="B1138" t="s">
        <v>9715</v>
      </c>
      <c r="C1138" t="s">
        <v>8699</v>
      </c>
      <c r="E1138" s="3">
        <v>616</v>
      </c>
      <c r="F1138" s="3">
        <v>1190</v>
      </c>
      <c r="G1138" s="1">
        <v>0.48</v>
      </c>
      <c r="H1138" s="8">
        <v>4.0999999999999996</v>
      </c>
      <c r="I1138" s="9">
        <v>37126</v>
      </c>
      <c r="J1138" t="s">
        <v>9716</v>
      </c>
      <c r="K1138" t="s">
        <v>9717</v>
      </c>
      <c r="L1138" t="s">
        <v>9718</v>
      </c>
      <c r="M1138" t="s">
        <v>9719</v>
      </c>
      <c r="N1138" t="s">
        <v>9720</v>
      </c>
      <c r="O1138" t="s">
        <v>9721</v>
      </c>
      <c r="P1138" t="s">
        <v>9722</v>
      </c>
      <c r="Q1138" t="s">
        <v>9723</v>
      </c>
    </row>
    <row r="1139" spans="1:17">
      <c r="A1139" t="s">
        <v>9724</v>
      </c>
      <c r="B1139" t="s">
        <v>9725</v>
      </c>
      <c r="C1139" t="s">
        <v>8688</v>
      </c>
      <c r="E1139" s="3">
        <v>1499</v>
      </c>
      <c r="F1139" s="3">
        <v>2100</v>
      </c>
      <c r="G1139" s="1">
        <v>0.28999999999999998</v>
      </c>
      <c r="H1139" s="8">
        <v>4.0999999999999996</v>
      </c>
      <c r="I1139" s="9">
        <v>6355</v>
      </c>
      <c r="J1139" t="s">
        <v>9726</v>
      </c>
      <c r="K1139" t="s">
        <v>9727</v>
      </c>
      <c r="L1139" t="s">
        <v>9728</v>
      </c>
      <c r="M1139" t="s">
        <v>9729</v>
      </c>
      <c r="N1139" t="s">
        <v>9730</v>
      </c>
      <c r="O1139" t="s">
        <v>9731</v>
      </c>
      <c r="P1139" t="s">
        <v>9732</v>
      </c>
      <c r="Q1139" t="s">
        <v>9733</v>
      </c>
    </row>
    <row r="1140" spans="1:17">
      <c r="A1140" t="s">
        <v>9734</v>
      </c>
      <c r="B1140" t="s">
        <v>9735</v>
      </c>
      <c r="C1140" t="s">
        <v>9284</v>
      </c>
      <c r="E1140" s="3">
        <v>199</v>
      </c>
      <c r="F1140" s="3">
        <v>499</v>
      </c>
      <c r="G1140" s="1">
        <v>0.6</v>
      </c>
      <c r="H1140" s="8">
        <v>3.3</v>
      </c>
      <c r="I1140" s="9">
        <v>12</v>
      </c>
      <c r="J1140" t="s">
        <v>9736</v>
      </c>
      <c r="K1140" t="s">
        <v>9737</v>
      </c>
      <c r="L1140" t="s">
        <v>9738</v>
      </c>
      <c r="M1140" t="s">
        <v>9739</v>
      </c>
      <c r="N1140" t="s">
        <v>9740</v>
      </c>
      <c r="O1140" t="s">
        <v>9741</v>
      </c>
      <c r="P1140" t="s">
        <v>9742</v>
      </c>
      <c r="Q1140" t="s">
        <v>9743</v>
      </c>
    </row>
    <row r="1141" spans="1:17">
      <c r="A1141" t="s">
        <v>9744</v>
      </c>
      <c r="B1141" t="s">
        <v>9745</v>
      </c>
      <c r="C1141" t="s">
        <v>8844</v>
      </c>
      <c r="E1141" s="3">
        <v>610</v>
      </c>
      <c r="F1141" s="3">
        <v>825</v>
      </c>
      <c r="G1141" s="1">
        <v>0.26</v>
      </c>
      <c r="H1141" s="8">
        <v>4.0999999999999996</v>
      </c>
      <c r="I1141" s="9">
        <v>13165</v>
      </c>
      <c r="J1141" t="s">
        <v>9746</v>
      </c>
      <c r="K1141" t="s">
        <v>9747</v>
      </c>
      <c r="L1141" t="s">
        <v>9748</v>
      </c>
      <c r="M1141" t="s">
        <v>9749</v>
      </c>
      <c r="N1141" t="s">
        <v>9750</v>
      </c>
      <c r="O1141" t="s">
        <v>9751</v>
      </c>
      <c r="P1141" t="s">
        <v>9752</v>
      </c>
      <c r="Q1141" t="s">
        <v>9753</v>
      </c>
    </row>
    <row r="1142" spans="1:17">
      <c r="A1142" t="s">
        <v>9754</v>
      </c>
      <c r="B1142" t="s">
        <v>9755</v>
      </c>
      <c r="C1142" t="s">
        <v>9192</v>
      </c>
      <c r="E1142" s="3">
        <v>999</v>
      </c>
      <c r="F1142" s="3">
        <v>1499</v>
      </c>
      <c r="G1142" s="1">
        <v>0.33</v>
      </c>
      <c r="H1142" s="8">
        <v>4.0999999999999996</v>
      </c>
      <c r="I1142" s="9">
        <v>1646</v>
      </c>
      <c r="J1142" t="s">
        <v>9756</v>
      </c>
      <c r="K1142" t="s">
        <v>9757</v>
      </c>
      <c r="L1142" t="s">
        <v>9758</v>
      </c>
      <c r="M1142" t="s">
        <v>9759</v>
      </c>
      <c r="N1142" t="s">
        <v>9760</v>
      </c>
      <c r="O1142" t="s">
        <v>9761</v>
      </c>
      <c r="P1142" t="s">
        <v>9762</v>
      </c>
      <c r="Q1142" t="s">
        <v>9763</v>
      </c>
    </row>
    <row r="1143" spans="1:17">
      <c r="A1143" t="s">
        <v>9764</v>
      </c>
      <c r="B1143" t="s">
        <v>9765</v>
      </c>
      <c r="C1143" t="s">
        <v>9326</v>
      </c>
      <c r="E1143" s="3">
        <v>8999</v>
      </c>
      <c r="F1143" s="3">
        <v>9995</v>
      </c>
      <c r="G1143" s="1">
        <v>0.1</v>
      </c>
      <c r="H1143" s="8">
        <v>4.4000000000000004</v>
      </c>
      <c r="I1143" s="9">
        <v>17994</v>
      </c>
      <c r="J1143" t="s">
        <v>9766</v>
      </c>
      <c r="K1143" t="s">
        <v>9767</v>
      </c>
      <c r="L1143" t="s">
        <v>9768</v>
      </c>
      <c r="M1143" t="s">
        <v>9769</v>
      </c>
      <c r="N1143" t="s">
        <v>9770</v>
      </c>
      <c r="O1143" t="s">
        <v>9771</v>
      </c>
      <c r="P1143" t="s">
        <v>9772</v>
      </c>
      <c r="Q1143" t="s">
        <v>9773</v>
      </c>
    </row>
    <row r="1144" spans="1:17">
      <c r="A1144" t="s">
        <v>9774</v>
      </c>
      <c r="B1144" t="s">
        <v>9775</v>
      </c>
      <c r="C1144" t="s">
        <v>8574</v>
      </c>
      <c r="E1144" s="3">
        <v>453</v>
      </c>
      <c r="F1144" s="3">
        <v>999</v>
      </c>
      <c r="G1144" s="1">
        <v>0.55000000000000004</v>
      </c>
      <c r="H1144" s="8">
        <v>4.3</v>
      </c>
      <c r="I1144" s="9">
        <v>610</v>
      </c>
      <c r="J1144" t="s">
        <v>9776</v>
      </c>
      <c r="K1144" t="s">
        <v>9777</v>
      </c>
      <c r="L1144" t="s">
        <v>9778</v>
      </c>
      <c r="M1144" t="s">
        <v>9779</v>
      </c>
      <c r="N1144" t="s">
        <v>9780</v>
      </c>
      <c r="O1144" t="s">
        <v>9781</v>
      </c>
      <c r="P1144" t="s">
        <v>9782</v>
      </c>
      <c r="Q1144" t="s">
        <v>9783</v>
      </c>
    </row>
    <row r="1145" spans="1:17">
      <c r="A1145" t="s">
        <v>9784</v>
      </c>
      <c r="B1145" t="s">
        <v>9785</v>
      </c>
      <c r="C1145" t="s">
        <v>8710</v>
      </c>
      <c r="E1145" s="3">
        <v>2464</v>
      </c>
      <c r="F1145" s="3">
        <v>6000</v>
      </c>
      <c r="G1145" s="1">
        <v>0.59</v>
      </c>
      <c r="H1145" s="8">
        <v>4.0999999999999996</v>
      </c>
      <c r="I1145" s="9">
        <v>8866</v>
      </c>
      <c r="J1145" t="s">
        <v>9786</v>
      </c>
      <c r="K1145" t="s">
        <v>9787</v>
      </c>
      <c r="L1145" t="s">
        <v>9788</v>
      </c>
      <c r="M1145" t="s">
        <v>9789</v>
      </c>
      <c r="N1145" t="s">
        <v>9790</v>
      </c>
      <c r="O1145" t="s">
        <v>9791</v>
      </c>
      <c r="P1145" t="s">
        <v>9792</v>
      </c>
      <c r="Q1145" t="s">
        <v>9793</v>
      </c>
    </row>
    <row r="1146" spans="1:17">
      <c r="A1146" t="s">
        <v>9794</v>
      </c>
      <c r="B1146" t="s">
        <v>9795</v>
      </c>
      <c r="C1146" t="s">
        <v>9695</v>
      </c>
      <c r="E1146" s="3">
        <v>2719</v>
      </c>
      <c r="F1146" s="3">
        <v>3945</v>
      </c>
      <c r="G1146" s="1">
        <v>0.31</v>
      </c>
      <c r="H1146" s="8">
        <v>3.7</v>
      </c>
      <c r="I1146" s="9">
        <v>13406</v>
      </c>
      <c r="J1146" t="s">
        <v>9796</v>
      </c>
      <c r="K1146" t="s">
        <v>9797</v>
      </c>
      <c r="L1146" t="s">
        <v>9798</v>
      </c>
      <c r="M1146" t="s">
        <v>9799</v>
      </c>
      <c r="N1146" t="s">
        <v>9800</v>
      </c>
      <c r="O1146" t="s">
        <v>9801</v>
      </c>
      <c r="P1146" t="s">
        <v>9802</v>
      </c>
      <c r="Q1146" t="s">
        <v>9803</v>
      </c>
    </row>
    <row r="1147" spans="1:17">
      <c r="A1147" t="s">
        <v>9804</v>
      </c>
      <c r="B1147" t="s">
        <v>9805</v>
      </c>
      <c r="C1147" t="s">
        <v>8721</v>
      </c>
      <c r="E1147" s="3">
        <v>1439</v>
      </c>
      <c r="F1147" s="3">
        <v>1999</v>
      </c>
      <c r="G1147" s="1">
        <v>0.28000000000000003</v>
      </c>
      <c r="H1147" s="8">
        <v>4.8</v>
      </c>
      <c r="I1147" s="9">
        <v>53803</v>
      </c>
      <c r="J1147" t="s">
        <v>9806</v>
      </c>
      <c r="K1147" t="s">
        <v>9807</v>
      </c>
      <c r="L1147" t="s">
        <v>9808</v>
      </c>
      <c r="M1147" t="s">
        <v>9809</v>
      </c>
      <c r="N1147" t="s">
        <v>9810</v>
      </c>
      <c r="O1147" t="s">
        <v>9811</v>
      </c>
      <c r="P1147" t="s">
        <v>9812</v>
      </c>
      <c r="Q1147" t="s">
        <v>9813</v>
      </c>
    </row>
    <row r="1148" spans="1:17">
      <c r="A1148" t="s">
        <v>9814</v>
      </c>
      <c r="B1148" t="s">
        <v>9815</v>
      </c>
      <c r="C1148" t="s">
        <v>8688</v>
      </c>
      <c r="E1148" s="3">
        <v>2799</v>
      </c>
      <c r="F1148" s="3">
        <v>3499</v>
      </c>
      <c r="G1148" s="1">
        <v>0.2</v>
      </c>
      <c r="H1148" s="8">
        <v>4.5</v>
      </c>
      <c r="I1148" s="9">
        <v>546</v>
      </c>
      <c r="J1148" t="s">
        <v>9816</v>
      </c>
      <c r="K1148" t="s">
        <v>9817</v>
      </c>
      <c r="L1148" t="s">
        <v>9818</v>
      </c>
      <c r="M1148" t="s">
        <v>9819</v>
      </c>
      <c r="N1148" t="s">
        <v>9820</v>
      </c>
      <c r="O1148" t="s">
        <v>9821</v>
      </c>
      <c r="P1148" t="s">
        <v>9822</v>
      </c>
      <c r="Q1148" t="s">
        <v>9823</v>
      </c>
    </row>
    <row r="1149" spans="1:17">
      <c r="A1149" t="s">
        <v>9824</v>
      </c>
      <c r="B1149" t="s">
        <v>9825</v>
      </c>
      <c r="C1149" t="s">
        <v>8721</v>
      </c>
      <c r="E1149" s="3">
        <v>2088</v>
      </c>
      <c r="F1149" s="3">
        <v>5550</v>
      </c>
      <c r="G1149" s="1">
        <v>0.62</v>
      </c>
      <c r="H1149" s="8">
        <v>4</v>
      </c>
      <c r="I1149" s="9">
        <v>5292</v>
      </c>
      <c r="J1149" t="s">
        <v>9826</v>
      </c>
      <c r="K1149" t="s">
        <v>9827</v>
      </c>
      <c r="L1149" t="s">
        <v>9828</v>
      </c>
      <c r="M1149" t="s">
        <v>9829</v>
      </c>
      <c r="N1149" t="s">
        <v>9830</v>
      </c>
      <c r="O1149" t="s">
        <v>13066</v>
      </c>
      <c r="P1149" t="s">
        <v>9831</v>
      </c>
      <c r="Q1149" t="s">
        <v>9832</v>
      </c>
    </row>
    <row r="1150" spans="1:17">
      <c r="A1150" t="s">
        <v>9833</v>
      </c>
      <c r="B1150" t="s">
        <v>9834</v>
      </c>
      <c r="C1150" t="s">
        <v>8721</v>
      </c>
      <c r="E1150" s="3">
        <v>2399</v>
      </c>
      <c r="F1150" s="3">
        <v>4590</v>
      </c>
      <c r="G1150" s="1">
        <v>0.48</v>
      </c>
      <c r="H1150" s="8">
        <v>4.0999999999999996</v>
      </c>
      <c r="I1150" s="9">
        <v>444</v>
      </c>
      <c r="J1150" t="s">
        <v>9835</v>
      </c>
      <c r="K1150" t="s">
        <v>9836</v>
      </c>
      <c r="L1150" t="s">
        <v>9837</v>
      </c>
      <c r="M1150" t="s">
        <v>9838</v>
      </c>
      <c r="N1150" t="s">
        <v>9839</v>
      </c>
      <c r="O1150" t="s">
        <v>9840</v>
      </c>
      <c r="P1150" t="s">
        <v>9841</v>
      </c>
      <c r="Q1150" t="s">
        <v>9842</v>
      </c>
    </row>
    <row r="1151" spans="1:17">
      <c r="A1151" t="s">
        <v>9843</v>
      </c>
      <c r="B1151" t="s">
        <v>9844</v>
      </c>
      <c r="C1151" t="s">
        <v>8585</v>
      </c>
      <c r="E1151" s="3">
        <v>308</v>
      </c>
      <c r="F1151" s="3">
        <v>499</v>
      </c>
      <c r="G1151" s="1">
        <v>0.38</v>
      </c>
      <c r="H1151" s="8">
        <v>3.9</v>
      </c>
      <c r="I1151" s="9">
        <v>4584</v>
      </c>
      <c r="J1151" t="s">
        <v>9845</v>
      </c>
      <c r="K1151" t="s">
        <v>9846</v>
      </c>
      <c r="L1151" t="s">
        <v>9847</v>
      </c>
      <c r="M1151" t="s">
        <v>9848</v>
      </c>
      <c r="N1151" t="s">
        <v>9849</v>
      </c>
      <c r="O1151" t="s">
        <v>9850</v>
      </c>
      <c r="P1151" t="s">
        <v>9851</v>
      </c>
      <c r="Q1151" t="s">
        <v>9852</v>
      </c>
    </row>
    <row r="1152" spans="1:17">
      <c r="A1152" t="s">
        <v>9853</v>
      </c>
      <c r="B1152" t="s">
        <v>9854</v>
      </c>
      <c r="C1152" t="s">
        <v>8721</v>
      </c>
      <c r="E1152" s="3">
        <v>2599</v>
      </c>
      <c r="F1152" s="3">
        <v>4400</v>
      </c>
      <c r="G1152" s="1">
        <v>0.41</v>
      </c>
      <c r="H1152" s="8">
        <v>4.0999999999999996</v>
      </c>
      <c r="I1152" s="9">
        <v>14947</v>
      </c>
      <c r="J1152" t="s">
        <v>9855</v>
      </c>
      <c r="K1152" t="s">
        <v>9856</v>
      </c>
      <c r="L1152" t="s">
        <v>9857</v>
      </c>
      <c r="M1152" t="s">
        <v>9858</v>
      </c>
      <c r="N1152" t="s">
        <v>9859</v>
      </c>
      <c r="O1152" t="s">
        <v>9860</v>
      </c>
      <c r="P1152" t="s">
        <v>9861</v>
      </c>
      <c r="Q1152" t="s">
        <v>9862</v>
      </c>
    </row>
    <row r="1153" spans="1:17">
      <c r="A1153" t="s">
        <v>9863</v>
      </c>
      <c r="B1153" t="s">
        <v>9864</v>
      </c>
      <c r="C1153" t="s">
        <v>8699</v>
      </c>
      <c r="E1153" s="3">
        <v>479</v>
      </c>
      <c r="F1153" s="3">
        <v>1000</v>
      </c>
      <c r="G1153" s="1">
        <v>0.52</v>
      </c>
      <c r="H1153" s="8">
        <v>4.2</v>
      </c>
      <c r="I1153" s="9">
        <v>1559</v>
      </c>
      <c r="J1153" t="s">
        <v>9865</v>
      </c>
      <c r="K1153" t="s">
        <v>9866</v>
      </c>
      <c r="L1153" t="s">
        <v>9867</v>
      </c>
      <c r="M1153" t="s">
        <v>9868</v>
      </c>
      <c r="N1153" t="s">
        <v>9869</v>
      </c>
      <c r="O1153" t="s">
        <v>9870</v>
      </c>
      <c r="P1153" t="s">
        <v>9871</v>
      </c>
      <c r="Q1153" t="s">
        <v>9872</v>
      </c>
    </row>
    <row r="1154" spans="1:17">
      <c r="A1154" t="s">
        <v>9873</v>
      </c>
      <c r="B1154" t="s">
        <v>9874</v>
      </c>
      <c r="C1154" t="s">
        <v>8574</v>
      </c>
      <c r="E1154" s="3">
        <v>245</v>
      </c>
      <c r="F1154" s="3">
        <v>299</v>
      </c>
      <c r="G1154" s="1">
        <v>0.18</v>
      </c>
      <c r="H1154" s="8">
        <v>4.0999999999999996</v>
      </c>
      <c r="I1154" s="9">
        <v>1660</v>
      </c>
      <c r="J1154" t="s">
        <v>9875</v>
      </c>
      <c r="K1154" t="s">
        <v>9876</v>
      </c>
      <c r="L1154" t="s">
        <v>9877</v>
      </c>
      <c r="M1154" t="s">
        <v>9878</v>
      </c>
      <c r="N1154" t="s">
        <v>9879</v>
      </c>
      <c r="O1154" t="s">
        <v>9880</v>
      </c>
      <c r="P1154" t="s">
        <v>9881</v>
      </c>
      <c r="Q1154" t="s">
        <v>9882</v>
      </c>
    </row>
    <row r="1155" spans="1:17">
      <c r="A1155" t="s">
        <v>9883</v>
      </c>
      <c r="B1155" t="s">
        <v>9884</v>
      </c>
      <c r="C1155" t="s">
        <v>8574</v>
      </c>
      <c r="E1155" s="3">
        <v>179</v>
      </c>
      <c r="F1155" s="3">
        <v>799</v>
      </c>
      <c r="G1155" s="1">
        <v>0.78</v>
      </c>
      <c r="H1155" s="8">
        <v>3.5</v>
      </c>
      <c r="I1155" s="9">
        <v>132</v>
      </c>
      <c r="J1155" t="s">
        <v>9885</v>
      </c>
      <c r="K1155" t="s">
        <v>9886</v>
      </c>
      <c r="L1155" t="s">
        <v>9887</v>
      </c>
      <c r="M1155" t="s">
        <v>9888</v>
      </c>
      <c r="N1155" t="s">
        <v>9889</v>
      </c>
      <c r="O1155" t="s">
        <v>9890</v>
      </c>
      <c r="P1155" t="s">
        <v>9891</v>
      </c>
      <c r="Q1155" t="s">
        <v>9892</v>
      </c>
    </row>
    <row r="1156" spans="1:17">
      <c r="A1156" t="s">
        <v>9893</v>
      </c>
      <c r="B1156" t="s">
        <v>9894</v>
      </c>
      <c r="C1156" t="s">
        <v>9295</v>
      </c>
      <c r="E1156" s="3">
        <v>3569</v>
      </c>
      <c r="F1156" s="3">
        <v>5190</v>
      </c>
      <c r="G1156" s="1">
        <v>0.31</v>
      </c>
      <c r="H1156" s="8">
        <v>4.3</v>
      </c>
      <c r="I1156" s="9">
        <v>28629</v>
      </c>
      <c r="J1156" t="s">
        <v>9895</v>
      </c>
      <c r="K1156" t="s">
        <v>9896</v>
      </c>
      <c r="L1156" t="s">
        <v>9897</v>
      </c>
      <c r="M1156" t="s">
        <v>9898</v>
      </c>
      <c r="N1156" t="s">
        <v>13067</v>
      </c>
      <c r="O1156" t="s">
        <v>13068</v>
      </c>
      <c r="P1156" t="s">
        <v>9899</v>
      </c>
      <c r="Q1156" t="s">
        <v>9900</v>
      </c>
    </row>
    <row r="1157" spans="1:17">
      <c r="A1157" t="s">
        <v>9901</v>
      </c>
      <c r="B1157" t="s">
        <v>9902</v>
      </c>
      <c r="C1157" t="s">
        <v>8541</v>
      </c>
      <c r="E1157" s="3">
        <v>699</v>
      </c>
      <c r="F1157" s="3">
        <v>1345</v>
      </c>
      <c r="G1157" s="1">
        <v>0.48</v>
      </c>
      <c r="H1157" s="8">
        <v>3.9</v>
      </c>
      <c r="I1157" s="9">
        <v>8446</v>
      </c>
      <c r="J1157" t="s">
        <v>9903</v>
      </c>
      <c r="K1157" t="s">
        <v>9904</v>
      </c>
      <c r="L1157" t="s">
        <v>9905</v>
      </c>
      <c r="M1157" t="s">
        <v>9906</v>
      </c>
      <c r="N1157" t="s">
        <v>9907</v>
      </c>
      <c r="O1157" t="s">
        <v>9908</v>
      </c>
      <c r="P1157" t="s">
        <v>9909</v>
      </c>
      <c r="Q1157" t="s">
        <v>9910</v>
      </c>
    </row>
    <row r="1158" spans="1:17">
      <c r="A1158" t="s">
        <v>9911</v>
      </c>
      <c r="B1158" t="s">
        <v>9912</v>
      </c>
      <c r="C1158" t="s">
        <v>8647</v>
      </c>
      <c r="E1158" s="3">
        <v>2089</v>
      </c>
      <c r="F1158" s="3">
        <v>4000</v>
      </c>
      <c r="G1158" s="1">
        <v>0.48</v>
      </c>
      <c r="H1158" s="8">
        <v>4.2</v>
      </c>
      <c r="I1158" s="9">
        <v>11199</v>
      </c>
      <c r="J1158" t="s">
        <v>9913</v>
      </c>
      <c r="K1158" t="s">
        <v>9914</v>
      </c>
      <c r="L1158" t="s">
        <v>9915</v>
      </c>
      <c r="M1158" t="s">
        <v>9916</v>
      </c>
      <c r="N1158" t="s">
        <v>9917</v>
      </c>
      <c r="O1158" t="s">
        <v>9918</v>
      </c>
      <c r="P1158" t="s">
        <v>9919</v>
      </c>
      <c r="Q1158" t="s">
        <v>9920</v>
      </c>
    </row>
    <row r="1159" spans="1:17">
      <c r="A1159" t="s">
        <v>9921</v>
      </c>
      <c r="B1159" t="s">
        <v>9922</v>
      </c>
      <c r="C1159" t="s">
        <v>9923</v>
      </c>
      <c r="E1159" s="3">
        <v>2339</v>
      </c>
      <c r="F1159" s="3">
        <v>4000</v>
      </c>
      <c r="G1159" s="1">
        <v>0.42</v>
      </c>
      <c r="H1159" s="8">
        <v>3.8</v>
      </c>
      <c r="I1159" s="9">
        <v>1118</v>
      </c>
      <c r="J1159" t="s">
        <v>9924</v>
      </c>
      <c r="K1159" t="s">
        <v>9925</v>
      </c>
      <c r="L1159" t="s">
        <v>9926</v>
      </c>
      <c r="M1159" t="s">
        <v>9927</v>
      </c>
      <c r="N1159" t="s">
        <v>9928</v>
      </c>
      <c r="O1159" t="s">
        <v>9929</v>
      </c>
      <c r="P1159" t="s">
        <v>9930</v>
      </c>
      <c r="Q1159" t="s">
        <v>9931</v>
      </c>
    </row>
    <row r="1160" spans="1:17">
      <c r="A1160" t="s">
        <v>9932</v>
      </c>
      <c r="B1160" t="s">
        <v>9933</v>
      </c>
      <c r="C1160" t="s">
        <v>8563</v>
      </c>
      <c r="E1160" s="3">
        <v>784</v>
      </c>
      <c r="F1160" s="3">
        <v>1599</v>
      </c>
      <c r="G1160" s="1">
        <v>0.51</v>
      </c>
      <c r="H1160" s="8">
        <v>4.5</v>
      </c>
      <c r="I1160" s="9">
        <v>11</v>
      </c>
      <c r="J1160" t="s">
        <v>9934</v>
      </c>
      <c r="K1160" t="s">
        <v>9935</v>
      </c>
      <c r="L1160" t="s">
        <v>9936</v>
      </c>
      <c r="M1160" t="s">
        <v>9937</v>
      </c>
      <c r="N1160" t="s">
        <v>9938</v>
      </c>
      <c r="O1160" t="s">
        <v>9939</v>
      </c>
      <c r="P1160" t="s">
        <v>9940</v>
      </c>
      <c r="Q1160" t="s">
        <v>9941</v>
      </c>
    </row>
    <row r="1161" spans="1:17">
      <c r="A1161" t="s">
        <v>9942</v>
      </c>
      <c r="B1161" t="s">
        <v>9943</v>
      </c>
      <c r="C1161" t="s">
        <v>9944</v>
      </c>
      <c r="E1161" s="3">
        <v>5499</v>
      </c>
      <c r="F1161" s="3">
        <v>9999</v>
      </c>
      <c r="G1161" s="1">
        <v>0.45</v>
      </c>
      <c r="H1161" s="8">
        <v>3.8</v>
      </c>
      <c r="I1161" s="9">
        <v>4353</v>
      </c>
      <c r="J1161" t="s">
        <v>9945</v>
      </c>
      <c r="K1161" t="s">
        <v>9946</v>
      </c>
      <c r="L1161" t="s">
        <v>9947</v>
      </c>
      <c r="M1161" t="s">
        <v>9948</v>
      </c>
      <c r="N1161" t="s">
        <v>9949</v>
      </c>
      <c r="O1161" t="s">
        <v>9950</v>
      </c>
      <c r="P1161" t="s">
        <v>9951</v>
      </c>
      <c r="Q1161" t="s">
        <v>9952</v>
      </c>
    </row>
    <row r="1162" spans="1:17">
      <c r="A1162" t="s">
        <v>9953</v>
      </c>
      <c r="B1162" t="s">
        <v>9954</v>
      </c>
      <c r="C1162" t="s">
        <v>8563</v>
      </c>
      <c r="E1162" s="3">
        <v>899</v>
      </c>
      <c r="F1162" s="3">
        <v>1990</v>
      </c>
      <c r="G1162" s="1">
        <v>0.55000000000000004</v>
      </c>
      <c r="H1162" s="8">
        <v>4.0999999999999996</v>
      </c>
      <c r="I1162" s="9">
        <v>185</v>
      </c>
      <c r="J1162" t="s">
        <v>9955</v>
      </c>
      <c r="K1162" t="s">
        <v>9956</v>
      </c>
      <c r="L1162" t="s">
        <v>9957</v>
      </c>
      <c r="M1162" t="s">
        <v>9958</v>
      </c>
      <c r="N1162" t="s">
        <v>9959</v>
      </c>
      <c r="O1162" t="s">
        <v>9960</v>
      </c>
      <c r="P1162" t="s">
        <v>9961</v>
      </c>
      <c r="Q1162" t="s">
        <v>9962</v>
      </c>
    </row>
    <row r="1163" spans="1:17">
      <c r="A1163" t="s">
        <v>9963</v>
      </c>
      <c r="B1163" t="s">
        <v>9964</v>
      </c>
      <c r="C1163" t="s">
        <v>8688</v>
      </c>
      <c r="E1163" s="3">
        <v>1695</v>
      </c>
      <c r="F1163" s="3">
        <v>1695</v>
      </c>
      <c r="G1163" s="1">
        <v>0</v>
      </c>
      <c r="H1163" s="8">
        <v>4.2</v>
      </c>
      <c r="I1163" s="9">
        <v>14290</v>
      </c>
      <c r="J1163" t="s">
        <v>9965</v>
      </c>
      <c r="K1163" t="s">
        <v>9966</v>
      </c>
      <c r="L1163" t="s">
        <v>9967</v>
      </c>
      <c r="M1163" t="s">
        <v>9968</v>
      </c>
      <c r="N1163" t="s">
        <v>9969</v>
      </c>
      <c r="O1163" t="s">
        <v>9970</v>
      </c>
      <c r="P1163" t="s">
        <v>9971</v>
      </c>
      <c r="Q1163" t="s">
        <v>9972</v>
      </c>
    </row>
    <row r="1164" spans="1:17">
      <c r="A1164" t="s">
        <v>9973</v>
      </c>
      <c r="B1164" t="s">
        <v>9974</v>
      </c>
      <c r="C1164" t="s">
        <v>8699</v>
      </c>
      <c r="E1164" s="3">
        <v>499</v>
      </c>
      <c r="F1164" s="3">
        <v>940</v>
      </c>
      <c r="G1164" s="1">
        <v>0.47</v>
      </c>
      <c r="H1164" s="8">
        <v>4.0999999999999996</v>
      </c>
      <c r="I1164" s="9">
        <v>3036</v>
      </c>
      <c r="J1164" t="s">
        <v>9367</v>
      </c>
      <c r="K1164" t="s">
        <v>9975</v>
      </c>
      <c r="L1164" t="s">
        <v>9976</v>
      </c>
      <c r="M1164" t="s">
        <v>9977</v>
      </c>
      <c r="N1164" t="s">
        <v>9978</v>
      </c>
      <c r="O1164" t="s">
        <v>9979</v>
      </c>
      <c r="P1164" t="s">
        <v>9980</v>
      </c>
      <c r="Q1164" t="s">
        <v>9981</v>
      </c>
    </row>
    <row r="1165" spans="1:17">
      <c r="A1165" t="s">
        <v>9982</v>
      </c>
      <c r="B1165" t="s">
        <v>9983</v>
      </c>
      <c r="C1165" t="s">
        <v>8721</v>
      </c>
      <c r="E1165" s="3">
        <v>2699</v>
      </c>
      <c r="F1165" s="3">
        <v>4700</v>
      </c>
      <c r="G1165" s="1">
        <v>0.43</v>
      </c>
      <c r="H1165" s="8">
        <v>4.2</v>
      </c>
      <c r="I1165" s="9">
        <v>1296</v>
      </c>
      <c r="J1165" t="s">
        <v>9984</v>
      </c>
      <c r="K1165" t="s">
        <v>9985</v>
      </c>
      <c r="L1165" t="s">
        <v>9986</v>
      </c>
      <c r="M1165" t="s">
        <v>9987</v>
      </c>
      <c r="N1165" t="s">
        <v>9988</v>
      </c>
      <c r="O1165" t="s">
        <v>9989</v>
      </c>
      <c r="P1165" t="s">
        <v>9990</v>
      </c>
      <c r="Q1165" t="s">
        <v>9991</v>
      </c>
    </row>
    <row r="1166" spans="1:17">
      <c r="A1166" t="s">
        <v>9992</v>
      </c>
      <c r="B1166" t="s">
        <v>9993</v>
      </c>
      <c r="C1166" t="s">
        <v>8721</v>
      </c>
      <c r="E1166" s="3">
        <v>1448</v>
      </c>
      <c r="F1166" s="3">
        <v>2999</v>
      </c>
      <c r="G1166" s="1">
        <v>0.52</v>
      </c>
      <c r="H1166" s="8">
        <v>4.5</v>
      </c>
      <c r="I1166" s="9">
        <v>19</v>
      </c>
      <c r="J1166" t="s">
        <v>9994</v>
      </c>
      <c r="K1166" t="s">
        <v>9995</v>
      </c>
      <c r="L1166" t="s">
        <v>9996</v>
      </c>
      <c r="M1166" t="s">
        <v>9997</v>
      </c>
      <c r="N1166" t="s">
        <v>9998</v>
      </c>
      <c r="O1166" t="s">
        <v>9999</v>
      </c>
      <c r="P1166" t="s">
        <v>10000</v>
      </c>
      <c r="Q1166" t="s">
        <v>10001</v>
      </c>
    </row>
    <row r="1167" spans="1:17">
      <c r="A1167" t="s">
        <v>10002</v>
      </c>
      <c r="B1167" t="s">
        <v>10003</v>
      </c>
      <c r="C1167" t="s">
        <v>9284</v>
      </c>
      <c r="E1167" s="3">
        <v>79</v>
      </c>
      <c r="F1167" s="3">
        <v>79</v>
      </c>
      <c r="G1167" s="1">
        <v>0</v>
      </c>
      <c r="H1167" s="8">
        <v>4</v>
      </c>
      <c r="I1167" s="9">
        <v>97</v>
      </c>
      <c r="J1167" t="s">
        <v>10004</v>
      </c>
      <c r="K1167" t="s">
        <v>10005</v>
      </c>
      <c r="L1167" t="s">
        <v>10006</v>
      </c>
      <c r="M1167" t="s">
        <v>10007</v>
      </c>
      <c r="N1167" t="s">
        <v>10008</v>
      </c>
      <c r="O1167" t="s">
        <v>13069</v>
      </c>
      <c r="P1167" t="s">
        <v>10009</v>
      </c>
      <c r="Q1167" t="s">
        <v>10010</v>
      </c>
    </row>
    <row r="1168" spans="1:17">
      <c r="A1168" t="s">
        <v>10011</v>
      </c>
      <c r="B1168" t="s">
        <v>10012</v>
      </c>
      <c r="C1168" t="s">
        <v>8773</v>
      </c>
      <c r="E1168" s="3">
        <v>6990</v>
      </c>
      <c r="F1168" s="3">
        <v>14290</v>
      </c>
      <c r="G1168" s="1">
        <v>0.51</v>
      </c>
      <c r="H1168" s="8">
        <v>4.4000000000000004</v>
      </c>
      <c r="I1168" s="9">
        <v>1771</v>
      </c>
      <c r="J1168" t="s">
        <v>10013</v>
      </c>
      <c r="K1168" t="s">
        <v>10014</v>
      </c>
      <c r="L1168" t="s">
        <v>10015</v>
      </c>
      <c r="M1168" t="s">
        <v>10016</v>
      </c>
      <c r="N1168" t="s">
        <v>10017</v>
      </c>
      <c r="O1168" t="s">
        <v>10018</v>
      </c>
      <c r="P1168" t="s">
        <v>10019</v>
      </c>
      <c r="Q1168" t="s">
        <v>10020</v>
      </c>
    </row>
    <row r="1169" spans="1:17">
      <c r="A1169" t="s">
        <v>10021</v>
      </c>
      <c r="B1169" t="s">
        <v>10022</v>
      </c>
      <c r="C1169" t="s">
        <v>8647</v>
      </c>
      <c r="E1169" s="3">
        <v>2698</v>
      </c>
      <c r="F1169" s="3">
        <v>3945</v>
      </c>
      <c r="G1169" s="1">
        <v>0.32</v>
      </c>
      <c r="H1169" s="8">
        <v>4</v>
      </c>
      <c r="I1169" s="9">
        <v>15034</v>
      </c>
      <c r="J1169" t="s">
        <v>10023</v>
      </c>
      <c r="K1169" t="s">
        <v>10024</v>
      </c>
      <c r="L1169" t="s">
        <v>10025</v>
      </c>
      <c r="M1169" t="s">
        <v>10026</v>
      </c>
      <c r="N1169" t="s">
        <v>10027</v>
      </c>
      <c r="O1169" t="s">
        <v>10028</v>
      </c>
      <c r="P1169" t="s">
        <v>10029</v>
      </c>
      <c r="Q1169" t="s">
        <v>10030</v>
      </c>
    </row>
    <row r="1170" spans="1:17">
      <c r="A1170" t="s">
        <v>10031</v>
      </c>
      <c r="B1170" t="s">
        <v>10032</v>
      </c>
      <c r="C1170" t="s">
        <v>9944</v>
      </c>
      <c r="E1170" s="3">
        <v>3199</v>
      </c>
      <c r="F1170" s="3">
        <v>5999</v>
      </c>
      <c r="G1170" s="1">
        <v>0.47</v>
      </c>
      <c r="H1170" s="8">
        <v>4</v>
      </c>
      <c r="I1170" s="9">
        <v>3242</v>
      </c>
      <c r="J1170" t="s">
        <v>10033</v>
      </c>
      <c r="K1170" t="s">
        <v>10034</v>
      </c>
      <c r="L1170" t="s">
        <v>10035</v>
      </c>
      <c r="M1170" t="s">
        <v>10036</v>
      </c>
      <c r="N1170" t="s">
        <v>10037</v>
      </c>
      <c r="O1170" t="s">
        <v>10038</v>
      </c>
      <c r="P1170" t="s">
        <v>10039</v>
      </c>
      <c r="Q1170" t="s">
        <v>10040</v>
      </c>
    </row>
    <row r="1171" spans="1:17">
      <c r="A1171" t="s">
        <v>10041</v>
      </c>
      <c r="B1171" t="s">
        <v>10042</v>
      </c>
      <c r="C1171" t="s">
        <v>8762</v>
      </c>
      <c r="E1171" s="3">
        <v>1199</v>
      </c>
      <c r="F1171" s="3">
        <v>1950</v>
      </c>
      <c r="G1171" s="1">
        <v>0.39</v>
      </c>
      <c r="H1171" s="8">
        <v>3.9</v>
      </c>
      <c r="I1171" s="9">
        <v>2832</v>
      </c>
      <c r="J1171" t="s">
        <v>10043</v>
      </c>
      <c r="K1171" t="s">
        <v>10044</v>
      </c>
      <c r="L1171" t="s">
        <v>10045</v>
      </c>
      <c r="M1171" t="s">
        <v>10046</v>
      </c>
      <c r="N1171" t="s">
        <v>10047</v>
      </c>
      <c r="O1171" t="s">
        <v>10048</v>
      </c>
      <c r="P1171" t="s">
        <v>10049</v>
      </c>
      <c r="Q1171" t="s">
        <v>10050</v>
      </c>
    </row>
    <row r="1172" spans="1:17">
      <c r="A1172" t="s">
        <v>10051</v>
      </c>
      <c r="B1172" t="s">
        <v>10052</v>
      </c>
      <c r="C1172" t="s">
        <v>9192</v>
      </c>
      <c r="E1172" s="3">
        <v>1414</v>
      </c>
      <c r="F1172" s="3">
        <v>2799</v>
      </c>
      <c r="G1172" s="1">
        <v>0.49</v>
      </c>
      <c r="H1172" s="8">
        <v>4</v>
      </c>
      <c r="I1172" s="9">
        <v>1498</v>
      </c>
      <c r="J1172" t="s">
        <v>10053</v>
      </c>
      <c r="K1172" t="s">
        <v>10054</v>
      </c>
      <c r="L1172" t="s">
        <v>10055</v>
      </c>
      <c r="M1172" t="s">
        <v>10056</v>
      </c>
      <c r="N1172" t="s">
        <v>10057</v>
      </c>
      <c r="O1172" t="s">
        <v>10058</v>
      </c>
      <c r="P1172" t="s">
        <v>10059</v>
      </c>
      <c r="Q1172" t="s">
        <v>10060</v>
      </c>
    </row>
    <row r="1173" spans="1:17">
      <c r="A1173" t="s">
        <v>10061</v>
      </c>
      <c r="B1173" t="s">
        <v>10062</v>
      </c>
      <c r="C1173" t="s">
        <v>8541</v>
      </c>
      <c r="E1173" s="3">
        <v>999</v>
      </c>
      <c r="F1173" s="3">
        <v>1950</v>
      </c>
      <c r="G1173" s="1">
        <v>0.49</v>
      </c>
      <c r="H1173" s="8">
        <v>3.8</v>
      </c>
      <c r="I1173" s="9">
        <v>305</v>
      </c>
      <c r="J1173" t="s">
        <v>10063</v>
      </c>
      <c r="K1173" t="s">
        <v>10064</v>
      </c>
      <c r="L1173" t="s">
        <v>10065</v>
      </c>
      <c r="M1173" t="s">
        <v>10066</v>
      </c>
      <c r="N1173" t="s">
        <v>10067</v>
      </c>
      <c r="O1173" t="s">
        <v>10068</v>
      </c>
      <c r="P1173" t="s">
        <v>10069</v>
      </c>
      <c r="Q1173" t="s">
        <v>10070</v>
      </c>
    </row>
    <row r="1174" spans="1:17">
      <c r="A1174" t="s">
        <v>10071</v>
      </c>
      <c r="B1174" t="s">
        <v>10072</v>
      </c>
      <c r="C1174" t="s">
        <v>9326</v>
      </c>
      <c r="E1174" s="3">
        <v>5999</v>
      </c>
      <c r="F1174" s="3">
        <v>9999</v>
      </c>
      <c r="G1174" s="1">
        <v>0.4</v>
      </c>
      <c r="H1174" s="8">
        <v>4.2</v>
      </c>
      <c r="I1174" s="9">
        <v>1191</v>
      </c>
      <c r="J1174" t="s">
        <v>10073</v>
      </c>
      <c r="K1174" t="s">
        <v>10074</v>
      </c>
      <c r="L1174" t="s">
        <v>10075</v>
      </c>
      <c r="M1174" t="s">
        <v>10076</v>
      </c>
      <c r="N1174" t="s">
        <v>10077</v>
      </c>
      <c r="O1174" t="s">
        <v>10078</v>
      </c>
      <c r="P1174" t="s">
        <v>10079</v>
      </c>
      <c r="Q1174" t="s">
        <v>10080</v>
      </c>
    </row>
    <row r="1175" spans="1:17">
      <c r="A1175" t="s">
        <v>10081</v>
      </c>
      <c r="B1175" t="s">
        <v>10082</v>
      </c>
      <c r="C1175" t="s">
        <v>10083</v>
      </c>
      <c r="E1175" s="3">
        <v>9970</v>
      </c>
      <c r="F1175" s="3">
        <v>12999</v>
      </c>
      <c r="G1175" s="1">
        <v>0.23</v>
      </c>
      <c r="H1175" s="8">
        <v>4.3</v>
      </c>
      <c r="I1175" s="9">
        <v>4049</v>
      </c>
      <c r="J1175" t="s">
        <v>10084</v>
      </c>
      <c r="K1175" t="s">
        <v>10085</v>
      </c>
      <c r="L1175" t="s">
        <v>10086</v>
      </c>
      <c r="M1175" t="s">
        <v>10087</v>
      </c>
      <c r="N1175" t="s">
        <v>10088</v>
      </c>
      <c r="O1175" t="s">
        <v>10089</v>
      </c>
      <c r="P1175" t="s">
        <v>10090</v>
      </c>
      <c r="Q1175" t="s">
        <v>10091</v>
      </c>
    </row>
    <row r="1176" spans="1:17">
      <c r="A1176" t="s">
        <v>10092</v>
      </c>
      <c r="B1176" t="s">
        <v>10093</v>
      </c>
      <c r="C1176" t="s">
        <v>10094</v>
      </c>
      <c r="E1176" s="3">
        <v>698</v>
      </c>
      <c r="F1176" s="3">
        <v>699</v>
      </c>
      <c r="G1176" s="1">
        <v>0</v>
      </c>
      <c r="H1176" s="8">
        <v>4.2</v>
      </c>
      <c r="I1176" s="9">
        <v>3160</v>
      </c>
      <c r="J1176" t="s">
        <v>10095</v>
      </c>
      <c r="K1176" t="s">
        <v>10096</v>
      </c>
      <c r="L1176" t="s">
        <v>10097</v>
      </c>
      <c r="M1176" t="s">
        <v>10098</v>
      </c>
      <c r="N1176" t="s">
        <v>10099</v>
      </c>
      <c r="O1176" t="s">
        <v>10100</v>
      </c>
      <c r="P1176" t="s">
        <v>10101</v>
      </c>
      <c r="Q1176" t="s">
        <v>10102</v>
      </c>
    </row>
    <row r="1177" spans="1:17">
      <c r="A1177" t="s">
        <v>10103</v>
      </c>
      <c r="B1177" t="s">
        <v>10104</v>
      </c>
      <c r="C1177" t="s">
        <v>9295</v>
      </c>
      <c r="E1177" s="3">
        <v>2199</v>
      </c>
      <c r="F1177" s="3">
        <v>3190</v>
      </c>
      <c r="G1177" s="1">
        <v>0.31</v>
      </c>
      <c r="H1177" s="8">
        <v>4.3</v>
      </c>
      <c r="I1177" s="9">
        <v>9650</v>
      </c>
      <c r="J1177" t="s">
        <v>10105</v>
      </c>
      <c r="K1177" t="s">
        <v>10106</v>
      </c>
      <c r="L1177" t="s">
        <v>10107</v>
      </c>
      <c r="M1177" t="s">
        <v>10108</v>
      </c>
      <c r="N1177" t="s">
        <v>10109</v>
      </c>
      <c r="O1177" t="s">
        <v>10110</v>
      </c>
      <c r="P1177" t="s">
        <v>10111</v>
      </c>
      <c r="Q1177" t="s">
        <v>10112</v>
      </c>
    </row>
    <row r="1178" spans="1:17">
      <c r="A1178" t="s">
        <v>10113</v>
      </c>
      <c r="B1178" t="s">
        <v>10114</v>
      </c>
      <c r="C1178" t="s">
        <v>10115</v>
      </c>
      <c r="E1178" s="3">
        <v>320</v>
      </c>
      <c r="F1178" s="3">
        <v>799</v>
      </c>
      <c r="G1178" s="1">
        <v>0.6</v>
      </c>
      <c r="H1178" s="8">
        <v>4.2</v>
      </c>
      <c r="I1178" s="9">
        <v>3846</v>
      </c>
      <c r="J1178" t="s">
        <v>10116</v>
      </c>
      <c r="K1178" t="s">
        <v>10117</v>
      </c>
      <c r="L1178" t="s">
        <v>10118</v>
      </c>
      <c r="M1178" t="s">
        <v>10119</v>
      </c>
      <c r="N1178" t="s">
        <v>10120</v>
      </c>
      <c r="O1178" t="s">
        <v>10121</v>
      </c>
      <c r="P1178" t="s">
        <v>10122</v>
      </c>
      <c r="Q1178" t="s">
        <v>10123</v>
      </c>
    </row>
    <row r="1179" spans="1:17">
      <c r="A1179" t="s">
        <v>10124</v>
      </c>
      <c r="B1179" t="s">
        <v>10125</v>
      </c>
      <c r="C1179" t="s">
        <v>8574</v>
      </c>
      <c r="E1179" s="3">
        <v>298</v>
      </c>
      <c r="F1179" s="3">
        <v>499</v>
      </c>
      <c r="G1179" s="1">
        <v>0.4</v>
      </c>
      <c r="H1179" s="8">
        <v>4.4000000000000004</v>
      </c>
      <c r="I1179" s="9">
        <v>290</v>
      </c>
      <c r="J1179" t="s">
        <v>10126</v>
      </c>
      <c r="K1179" t="s">
        <v>10127</v>
      </c>
      <c r="L1179" t="s">
        <v>10128</v>
      </c>
      <c r="M1179" t="s">
        <v>10129</v>
      </c>
      <c r="N1179" t="s">
        <v>10130</v>
      </c>
      <c r="O1179" t="s">
        <v>10131</v>
      </c>
      <c r="P1179" t="s">
        <v>10132</v>
      </c>
      <c r="Q1179" t="s">
        <v>10133</v>
      </c>
    </row>
    <row r="1180" spans="1:17">
      <c r="A1180" t="s">
        <v>10134</v>
      </c>
      <c r="B1180" t="s">
        <v>10135</v>
      </c>
      <c r="C1180" t="s">
        <v>8938</v>
      </c>
      <c r="E1180" s="3">
        <v>1199</v>
      </c>
      <c r="F1180" s="3">
        <v>1499</v>
      </c>
      <c r="G1180" s="1">
        <v>0.2</v>
      </c>
      <c r="H1180" s="8">
        <v>3.8</v>
      </c>
      <c r="I1180" s="9">
        <v>2206</v>
      </c>
      <c r="J1180" t="s">
        <v>10136</v>
      </c>
      <c r="K1180" t="s">
        <v>10137</v>
      </c>
      <c r="L1180" t="s">
        <v>10138</v>
      </c>
      <c r="M1180" t="s">
        <v>10139</v>
      </c>
      <c r="N1180" t="s">
        <v>10140</v>
      </c>
      <c r="O1180" t="s">
        <v>10141</v>
      </c>
      <c r="P1180" t="s">
        <v>10142</v>
      </c>
      <c r="Q1180" t="s">
        <v>10143</v>
      </c>
    </row>
    <row r="1181" spans="1:17">
      <c r="A1181" t="s">
        <v>10144</v>
      </c>
      <c r="B1181" t="s">
        <v>10145</v>
      </c>
      <c r="C1181" t="s">
        <v>9295</v>
      </c>
      <c r="E1181" s="3">
        <v>1399</v>
      </c>
      <c r="F1181" s="3">
        <v>2660</v>
      </c>
      <c r="G1181" s="1">
        <v>0.47</v>
      </c>
      <c r="H1181" s="8">
        <v>4.0999999999999996</v>
      </c>
      <c r="I1181" s="9">
        <v>9349</v>
      </c>
      <c r="J1181" t="s">
        <v>10146</v>
      </c>
      <c r="K1181" t="s">
        <v>10147</v>
      </c>
      <c r="L1181" t="s">
        <v>10148</v>
      </c>
      <c r="M1181" t="s">
        <v>10149</v>
      </c>
      <c r="N1181" t="s">
        <v>10150</v>
      </c>
      <c r="O1181" t="s">
        <v>10151</v>
      </c>
      <c r="P1181" t="s">
        <v>10152</v>
      </c>
      <c r="Q1181" t="s">
        <v>10153</v>
      </c>
    </row>
    <row r="1182" spans="1:17">
      <c r="A1182" t="s">
        <v>10154</v>
      </c>
      <c r="B1182" t="s">
        <v>10155</v>
      </c>
      <c r="C1182" t="s">
        <v>8585</v>
      </c>
      <c r="E1182" s="3">
        <v>599</v>
      </c>
      <c r="F1182" s="3">
        <v>2799</v>
      </c>
      <c r="G1182" s="1">
        <v>0.79</v>
      </c>
      <c r="H1182" s="8">
        <v>3.9</v>
      </c>
      <c r="I1182" s="9">
        <v>578</v>
      </c>
      <c r="J1182" t="s">
        <v>10156</v>
      </c>
      <c r="K1182" t="s">
        <v>10157</v>
      </c>
      <c r="L1182" t="s">
        <v>10158</v>
      </c>
      <c r="M1182" t="s">
        <v>10159</v>
      </c>
      <c r="N1182" t="s">
        <v>10160</v>
      </c>
      <c r="O1182" t="s">
        <v>10161</v>
      </c>
      <c r="P1182" t="s">
        <v>10162</v>
      </c>
      <c r="Q1182" t="s">
        <v>10163</v>
      </c>
    </row>
    <row r="1183" spans="1:17">
      <c r="A1183" t="s">
        <v>10164</v>
      </c>
      <c r="B1183" t="s">
        <v>10165</v>
      </c>
      <c r="C1183" t="s">
        <v>9458</v>
      </c>
      <c r="E1183" s="3">
        <v>1499</v>
      </c>
      <c r="F1183" s="3">
        <v>1499</v>
      </c>
      <c r="G1183" s="1">
        <v>0</v>
      </c>
      <c r="H1183" s="8">
        <v>4.3</v>
      </c>
      <c r="I1183" s="9">
        <v>9331</v>
      </c>
      <c r="J1183" t="s">
        <v>10166</v>
      </c>
      <c r="K1183" t="s">
        <v>10167</v>
      </c>
      <c r="L1183" t="s">
        <v>10168</v>
      </c>
      <c r="M1183" t="s">
        <v>10169</v>
      </c>
      <c r="N1183" t="s">
        <v>10170</v>
      </c>
      <c r="O1183" t="s">
        <v>10171</v>
      </c>
      <c r="P1183" t="s">
        <v>10172</v>
      </c>
      <c r="Q1183" t="s">
        <v>10173</v>
      </c>
    </row>
    <row r="1184" spans="1:17">
      <c r="A1184" t="s">
        <v>10174</v>
      </c>
      <c r="B1184" t="s">
        <v>10175</v>
      </c>
      <c r="C1184" t="s">
        <v>10083</v>
      </c>
      <c r="E1184" s="3">
        <v>14400</v>
      </c>
      <c r="F1184" s="3">
        <v>59900</v>
      </c>
      <c r="G1184" s="1">
        <v>0.76</v>
      </c>
      <c r="H1184" s="8">
        <v>4.4000000000000004</v>
      </c>
      <c r="I1184" s="9">
        <v>3837</v>
      </c>
      <c r="J1184" t="s">
        <v>10176</v>
      </c>
      <c r="K1184" t="s">
        <v>10177</v>
      </c>
      <c r="L1184" t="s">
        <v>10178</v>
      </c>
      <c r="M1184" t="s">
        <v>10179</v>
      </c>
      <c r="N1184" t="s">
        <v>10180</v>
      </c>
      <c r="O1184" t="s">
        <v>10181</v>
      </c>
      <c r="P1184" t="s">
        <v>10182</v>
      </c>
      <c r="Q1184" t="s">
        <v>10183</v>
      </c>
    </row>
    <row r="1185" spans="1:17">
      <c r="A1185" t="s">
        <v>10184</v>
      </c>
      <c r="B1185" t="s">
        <v>10185</v>
      </c>
      <c r="C1185" t="s">
        <v>10094</v>
      </c>
      <c r="E1185" s="3">
        <v>1699</v>
      </c>
      <c r="F1185" s="3">
        <v>1900</v>
      </c>
      <c r="G1185" s="1">
        <v>0.11</v>
      </c>
      <c r="H1185" s="8">
        <v>3.6</v>
      </c>
      <c r="I1185" s="9">
        <v>11456</v>
      </c>
      <c r="J1185" t="s">
        <v>10186</v>
      </c>
      <c r="K1185" t="s">
        <v>10187</v>
      </c>
      <c r="L1185" t="s">
        <v>10188</v>
      </c>
      <c r="M1185" t="s">
        <v>10189</v>
      </c>
      <c r="N1185" t="s">
        <v>10190</v>
      </c>
      <c r="O1185" t="s">
        <v>10191</v>
      </c>
      <c r="P1185" t="s">
        <v>10192</v>
      </c>
      <c r="Q1185" t="s">
        <v>10193</v>
      </c>
    </row>
    <row r="1186" spans="1:17">
      <c r="A1186" t="s">
        <v>10194</v>
      </c>
      <c r="B1186" t="s">
        <v>10195</v>
      </c>
      <c r="C1186" t="s">
        <v>8552</v>
      </c>
      <c r="E1186" s="3">
        <v>649</v>
      </c>
      <c r="F1186" s="3">
        <v>999</v>
      </c>
      <c r="G1186" s="1">
        <v>0.35</v>
      </c>
      <c r="H1186" s="8">
        <v>3.8</v>
      </c>
      <c r="I1186" s="9">
        <v>49</v>
      </c>
      <c r="J1186" t="s">
        <v>10196</v>
      </c>
      <c r="K1186" t="s">
        <v>10197</v>
      </c>
      <c r="L1186" t="s">
        <v>10198</v>
      </c>
      <c r="M1186" t="s">
        <v>10199</v>
      </c>
      <c r="N1186" t="s">
        <v>10200</v>
      </c>
      <c r="O1186" t="s">
        <v>10201</v>
      </c>
      <c r="P1186" t="s">
        <v>10202</v>
      </c>
      <c r="Q1186" t="s">
        <v>10203</v>
      </c>
    </row>
    <row r="1187" spans="1:17">
      <c r="A1187" t="s">
        <v>10204</v>
      </c>
      <c r="B1187" t="s">
        <v>10205</v>
      </c>
      <c r="C1187" t="s">
        <v>8710</v>
      </c>
      <c r="E1187" s="3">
        <v>3249</v>
      </c>
      <c r="F1187" s="3">
        <v>6375</v>
      </c>
      <c r="G1187" s="1">
        <v>0.49</v>
      </c>
      <c r="H1187" s="8">
        <v>4</v>
      </c>
      <c r="I1187" s="9">
        <v>4978</v>
      </c>
      <c r="J1187" t="s">
        <v>10206</v>
      </c>
      <c r="K1187" t="s">
        <v>10207</v>
      </c>
      <c r="L1187" t="s">
        <v>10208</v>
      </c>
      <c r="M1187" t="s">
        <v>10209</v>
      </c>
      <c r="N1187" t="s">
        <v>10210</v>
      </c>
      <c r="O1187" t="s">
        <v>10211</v>
      </c>
      <c r="P1187" t="s">
        <v>10212</v>
      </c>
      <c r="Q1187" t="s">
        <v>10213</v>
      </c>
    </row>
    <row r="1188" spans="1:17">
      <c r="A1188" t="s">
        <v>10214</v>
      </c>
      <c r="B1188" t="s">
        <v>10215</v>
      </c>
      <c r="C1188" t="s">
        <v>8886</v>
      </c>
      <c r="E1188" s="3">
        <v>199</v>
      </c>
      <c r="F1188" s="3">
        <v>499</v>
      </c>
      <c r="G1188" s="1">
        <v>0.6</v>
      </c>
      <c r="H1188" s="8">
        <v>4.0999999999999996</v>
      </c>
      <c r="I1188" s="9">
        <v>1996</v>
      </c>
      <c r="J1188" t="s">
        <v>10216</v>
      </c>
      <c r="K1188" t="s">
        <v>10217</v>
      </c>
      <c r="L1188" t="s">
        <v>10218</v>
      </c>
      <c r="M1188" t="s">
        <v>10219</v>
      </c>
      <c r="N1188" t="s">
        <v>10220</v>
      </c>
      <c r="O1188" t="s">
        <v>10221</v>
      </c>
      <c r="P1188" t="s">
        <v>10222</v>
      </c>
      <c r="Q1188" t="s">
        <v>10223</v>
      </c>
    </row>
    <row r="1189" spans="1:17">
      <c r="A1189" t="s">
        <v>10224</v>
      </c>
      <c r="B1189" t="s">
        <v>10225</v>
      </c>
      <c r="C1189" t="s">
        <v>9030</v>
      </c>
      <c r="E1189" s="3">
        <v>1099</v>
      </c>
      <c r="F1189" s="3">
        <v>1899</v>
      </c>
      <c r="G1189" s="1">
        <v>0.42</v>
      </c>
      <c r="H1189" s="8">
        <v>4.3</v>
      </c>
      <c r="I1189" s="9">
        <v>1811</v>
      </c>
      <c r="J1189" t="s">
        <v>10226</v>
      </c>
      <c r="K1189" t="s">
        <v>10227</v>
      </c>
      <c r="L1189" t="s">
        <v>10228</v>
      </c>
      <c r="M1189" t="s">
        <v>10229</v>
      </c>
      <c r="N1189" t="s">
        <v>10230</v>
      </c>
      <c r="O1189" t="s">
        <v>10231</v>
      </c>
      <c r="P1189" t="s">
        <v>10232</v>
      </c>
      <c r="Q1189" t="s">
        <v>10233</v>
      </c>
    </row>
    <row r="1190" spans="1:17">
      <c r="A1190" t="s">
        <v>10234</v>
      </c>
      <c r="B1190" t="s">
        <v>10235</v>
      </c>
      <c r="C1190" t="s">
        <v>8541</v>
      </c>
      <c r="E1190" s="3">
        <v>664</v>
      </c>
      <c r="F1190" s="3">
        <v>1490</v>
      </c>
      <c r="G1190" s="1">
        <v>0.55000000000000004</v>
      </c>
      <c r="H1190" s="8">
        <v>4</v>
      </c>
      <c r="I1190" s="9">
        <v>2198</v>
      </c>
      <c r="J1190" t="s">
        <v>10236</v>
      </c>
      <c r="K1190" t="s">
        <v>10237</v>
      </c>
      <c r="L1190" t="s">
        <v>10238</v>
      </c>
      <c r="M1190" t="s">
        <v>10239</v>
      </c>
      <c r="N1190" t="s">
        <v>10240</v>
      </c>
      <c r="O1190" t="s">
        <v>10241</v>
      </c>
      <c r="P1190" t="s">
        <v>10242</v>
      </c>
      <c r="Q1190" t="s">
        <v>10243</v>
      </c>
    </row>
    <row r="1191" spans="1:17">
      <c r="A1191" t="s">
        <v>10244</v>
      </c>
      <c r="B1191" t="s">
        <v>10245</v>
      </c>
      <c r="C1191" t="s">
        <v>9061</v>
      </c>
      <c r="E1191" s="3">
        <v>260</v>
      </c>
      <c r="F1191" s="3">
        <v>350</v>
      </c>
      <c r="G1191" s="1">
        <v>0.26</v>
      </c>
      <c r="H1191" s="8">
        <v>3.9</v>
      </c>
      <c r="I1191" s="9">
        <v>13127</v>
      </c>
      <c r="J1191" t="s">
        <v>10246</v>
      </c>
      <c r="K1191" t="s">
        <v>10247</v>
      </c>
      <c r="L1191" t="s">
        <v>10248</v>
      </c>
      <c r="M1191" t="s">
        <v>10249</v>
      </c>
      <c r="N1191" t="s">
        <v>10250</v>
      </c>
      <c r="O1191" t="s">
        <v>10251</v>
      </c>
      <c r="P1191" t="s">
        <v>10252</v>
      </c>
      <c r="Q1191" t="s">
        <v>10253</v>
      </c>
    </row>
    <row r="1192" spans="1:17">
      <c r="A1192" t="s">
        <v>10254</v>
      </c>
      <c r="B1192" t="s">
        <v>10255</v>
      </c>
      <c r="C1192" t="s">
        <v>8773</v>
      </c>
      <c r="E1192" s="3">
        <v>6499</v>
      </c>
      <c r="F1192" s="3">
        <v>8500</v>
      </c>
      <c r="G1192" s="1">
        <v>0.24</v>
      </c>
      <c r="H1192" s="8">
        <v>4.4000000000000004</v>
      </c>
      <c r="I1192" s="9">
        <v>5865</v>
      </c>
      <c r="J1192" t="s">
        <v>10256</v>
      </c>
      <c r="K1192" t="s">
        <v>10257</v>
      </c>
      <c r="L1192" t="s">
        <v>10258</v>
      </c>
      <c r="M1192" t="s">
        <v>10259</v>
      </c>
      <c r="N1192" t="s">
        <v>10260</v>
      </c>
      <c r="O1192" t="s">
        <v>10261</v>
      </c>
      <c r="P1192" t="s">
        <v>10262</v>
      </c>
      <c r="Q1192" t="s">
        <v>10263</v>
      </c>
    </row>
    <row r="1193" spans="1:17">
      <c r="A1193" t="s">
        <v>10264</v>
      </c>
      <c r="B1193" t="s">
        <v>10265</v>
      </c>
      <c r="C1193" t="s">
        <v>10266</v>
      </c>
      <c r="E1193" s="3">
        <v>1484</v>
      </c>
      <c r="F1193" s="3">
        <v>2499</v>
      </c>
      <c r="G1193" s="1">
        <v>0.41</v>
      </c>
      <c r="H1193" s="8">
        <v>3.7</v>
      </c>
      <c r="I1193" s="9">
        <v>1067</v>
      </c>
      <c r="J1193" t="s">
        <v>10267</v>
      </c>
      <c r="K1193" t="s">
        <v>10268</v>
      </c>
      <c r="L1193" t="s">
        <v>10269</v>
      </c>
      <c r="M1193" t="s">
        <v>10270</v>
      </c>
      <c r="N1193" t="s">
        <v>10271</v>
      </c>
      <c r="O1193" t="s">
        <v>10272</v>
      </c>
      <c r="P1193" t="s">
        <v>10273</v>
      </c>
      <c r="Q1193" t="s">
        <v>10274</v>
      </c>
    </row>
    <row r="1194" spans="1:17">
      <c r="A1194" t="s">
        <v>10275</v>
      </c>
      <c r="B1194" t="s">
        <v>10276</v>
      </c>
      <c r="C1194" t="s">
        <v>8897</v>
      </c>
      <c r="E1194" s="3">
        <v>999</v>
      </c>
      <c r="F1194" s="3">
        <v>1560</v>
      </c>
      <c r="G1194" s="1">
        <v>0.36</v>
      </c>
      <c r="H1194" s="8">
        <v>3.6</v>
      </c>
      <c r="I1194" s="9">
        <v>4881</v>
      </c>
      <c r="J1194" t="s">
        <v>10277</v>
      </c>
      <c r="K1194" t="s">
        <v>10278</v>
      </c>
      <c r="L1194" t="s">
        <v>10279</v>
      </c>
      <c r="M1194" t="s">
        <v>10280</v>
      </c>
      <c r="N1194" t="s">
        <v>10281</v>
      </c>
      <c r="O1194" t="s">
        <v>10282</v>
      </c>
      <c r="P1194" t="s">
        <v>10283</v>
      </c>
      <c r="Q1194" t="s">
        <v>10284</v>
      </c>
    </row>
    <row r="1195" spans="1:17">
      <c r="A1195" t="s">
        <v>10285</v>
      </c>
      <c r="B1195" t="s">
        <v>10286</v>
      </c>
      <c r="C1195" t="s">
        <v>8938</v>
      </c>
      <c r="E1195" s="3">
        <v>3299</v>
      </c>
      <c r="F1195" s="3">
        <v>6500</v>
      </c>
      <c r="G1195" s="1">
        <v>0.49</v>
      </c>
      <c r="H1195" s="8">
        <v>3.7</v>
      </c>
      <c r="I1195" s="9">
        <v>11217</v>
      </c>
      <c r="J1195" t="s">
        <v>10287</v>
      </c>
      <c r="K1195" t="s">
        <v>10288</v>
      </c>
      <c r="L1195" t="s">
        <v>10289</v>
      </c>
      <c r="M1195" t="s">
        <v>10290</v>
      </c>
      <c r="N1195" t="s">
        <v>10291</v>
      </c>
      <c r="O1195" t="s">
        <v>10292</v>
      </c>
      <c r="P1195" t="s">
        <v>10293</v>
      </c>
      <c r="Q1195" t="s">
        <v>10294</v>
      </c>
    </row>
    <row r="1196" spans="1:17">
      <c r="A1196" t="s">
        <v>10295</v>
      </c>
      <c r="B1196" t="s">
        <v>10296</v>
      </c>
      <c r="C1196" t="s">
        <v>8688</v>
      </c>
      <c r="E1196" s="3">
        <v>259</v>
      </c>
      <c r="F1196" s="3">
        <v>999</v>
      </c>
      <c r="G1196" s="1">
        <v>0.74</v>
      </c>
      <c r="H1196" s="8">
        <v>4</v>
      </c>
      <c r="I1196" s="9">
        <v>43</v>
      </c>
      <c r="J1196" t="s">
        <v>10297</v>
      </c>
      <c r="K1196" t="s">
        <v>10298</v>
      </c>
      <c r="L1196" t="s">
        <v>10299</v>
      </c>
      <c r="M1196" t="s">
        <v>10300</v>
      </c>
      <c r="N1196" t="s">
        <v>10301</v>
      </c>
      <c r="O1196" t="s">
        <v>10302</v>
      </c>
      <c r="P1196" t="s">
        <v>10303</v>
      </c>
      <c r="Q1196" t="s">
        <v>10304</v>
      </c>
    </row>
    <row r="1197" spans="1:17">
      <c r="A1197" t="s">
        <v>10305</v>
      </c>
      <c r="B1197" t="s">
        <v>10306</v>
      </c>
      <c r="C1197" t="s">
        <v>8710</v>
      </c>
      <c r="E1197" s="3">
        <v>3249</v>
      </c>
      <c r="F1197" s="3">
        <v>7795</v>
      </c>
      <c r="G1197" s="1">
        <v>0.57999999999999996</v>
      </c>
      <c r="H1197" s="8">
        <v>4.2</v>
      </c>
      <c r="I1197" s="9">
        <v>4664</v>
      </c>
      <c r="J1197" t="s">
        <v>10307</v>
      </c>
      <c r="K1197" t="s">
        <v>10308</v>
      </c>
      <c r="L1197" t="s">
        <v>10309</v>
      </c>
      <c r="M1197" t="s">
        <v>10310</v>
      </c>
      <c r="N1197" t="s">
        <v>10311</v>
      </c>
      <c r="O1197" t="s">
        <v>10312</v>
      </c>
      <c r="P1197" t="s">
        <v>10313</v>
      </c>
      <c r="Q1197" t="s">
        <v>10314</v>
      </c>
    </row>
    <row r="1198" spans="1:17">
      <c r="A1198" t="s">
        <v>10315</v>
      </c>
      <c r="B1198" t="s">
        <v>10316</v>
      </c>
      <c r="C1198" t="s">
        <v>8897</v>
      </c>
      <c r="E1198" s="3">
        <v>4280</v>
      </c>
      <c r="F1198" s="3">
        <v>5995</v>
      </c>
      <c r="G1198" s="1">
        <v>0.28999999999999998</v>
      </c>
      <c r="H1198" s="8">
        <v>3.8</v>
      </c>
      <c r="I1198" s="9">
        <v>2112</v>
      </c>
      <c r="J1198" t="s">
        <v>10317</v>
      </c>
      <c r="K1198" t="s">
        <v>10318</v>
      </c>
      <c r="L1198" t="s">
        <v>10319</v>
      </c>
      <c r="M1198" t="s">
        <v>10320</v>
      </c>
      <c r="N1198" t="s">
        <v>10321</v>
      </c>
      <c r="O1198" t="s">
        <v>10322</v>
      </c>
      <c r="P1198" t="s">
        <v>10323</v>
      </c>
      <c r="Q1198" t="s">
        <v>10324</v>
      </c>
    </row>
    <row r="1199" spans="1:17">
      <c r="A1199" t="s">
        <v>10325</v>
      </c>
      <c r="B1199" t="s">
        <v>10326</v>
      </c>
      <c r="C1199" t="s">
        <v>10327</v>
      </c>
      <c r="E1199" s="3">
        <v>189</v>
      </c>
      <c r="F1199" s="3">
        <v>299</v>
      </c>
      <c r="G1199" s="1">
        <v>0.37</v>
      </c>
      <c r="H1199" s="8">
        <v>4.2</v>
      </c>
      <c r="I1199" s="9">
        <v>2737</v>
      </c>
      <c r="J1199" t="s">
        <v>10328</v>
      </c>
      <c r="K1199" t="s">
        <v>10329</v>
      </c>
      <c r="L1199" t="s">
        <v>10330</v>
      </c>
      <c r="M1199" t="s">
        <v>10331</v>
      </c>
      <c r="N1199" t="s">
        <v>10332</v>
      </c>
      <c r="O1199" t="s">
        <v>10333</v>
      </c>
      <c r="P1199" t="s">
        <v>10334</v>
      </c>
      <c r="Q1199" t="s">
        <v>10335</v>
      </c>
    </row>
    <row r="1200" spans="1:17">
      <c r="A1200" t="s">
        <v>10336</v>
      </c>
      <c r="B1200" t="s">
        <v>10337</v>
      </c>
      <c r="C1200" t="s">
        <v>9295</v>
      </c>
      <c r="E1200" s="3">
        <v>1449</v>
      </c>
      <c r="F1200" s="3">
        <v>2349</v>
      </c>
      <c r="G1200" s="1">
        <v>0.38</v>
      </c>
      <c r="H1200" s="8">
        <v>3.9</v>
      </c>
      <c r="I1200" s="9">
        <v>9019</v>
      </c>
      <c r="J1200" t="s">
        <v>10338</v>
      </c>
      <c r="K1200" t="s">
        <v>10339</v>
      </c>
      <c r="L1200" t="s">
        <v>10340</v>
      </c>
      <c r="M1200" t="s">
        <v>10341</v>
      </c>
      <c r="N1200" t="s">
        <v>10342</v>
      </c>
      <c r="O1200" t="s">
        <v>10343</v>
      </c>
      <c r="P1200" t="s">
        <v>10344</v>
      </c>
      <c r="Q1200" t="s">
        <v>10345</v>
      </c>
    </row>
    <row r="1201" spans="1:17">
      <c r="A1201" t="s">
        <v>10346</v>
      </c>
      <c r="B1201" t="s">
        <v>10347</v>
      </c>
      <c r="C1201" t="s">
        <v>8886</v>
      </c>
      <c r="E1201" s="3">
        <v>199</v>
      </c>
      <c r="F1201" s="3">
        <v>499</v>
      </c>
      <c r="G1201" s="1">
        <v>0.6</v>
      </c>
      <c r="H1201" s="8">
        <v>4</v>
      </c>
      <c r="I1201" s="9">
        <v>10234</v>
      </c>
      <c r="J1201" t="s">
        <v>10348</v>
      </c>
      <c r="K1201" t="s">
        <v>10349</v>
      </c>
      <c r="L1201" t="s">
        <v>10350</v>
      </c>
      <c r="M1201" t="s">
        <v>10351</v>
      </c>
      <c r="N1201" t="s">
        <v>10352</v>
      </c>
      <c r="O1201" t="s">
        <v>10353</v>
      </c>
      <c r="P1201" t="s">
        <v>10354</v>
      </c>
      <c r="Q1201" t="s">
        <v>10355</v>
      </c>
    </row>
    <row r="1202" spans="1:17">
      <c r="A1202" t="s">
        <v>10356</v>
      </c>
      <c r="B1202" t="s">
        <v>10357</v>
      </c>
      <c r="C1202" t="s">
        <v>10358</v>
      </c>
      <c r="E1202" s="3">
        <v>474</v>
      </c>
      <c r="F1202" s="3">
        <v>1299</v>
      </c>
      <c r="G1202" s="1">
        <v>0.64</v>
      </c>
      <c r="H1202" s="8">
        <v>4.0999999999999996</v>
      </c>
      <c r="I1202" s="9">
        <v>550</v>
      </c>
      <c r="J1202" t="s">
        <v>10359</v>
      </c>
      <c r="K1202" t="s">
        <v>10360</v>
      </c>
      <c r="L1202" t="s">
        <v>10361</v>
      </c>
      <c r="M1202" t="s">
        <v>10362</v>
      </c>
      <c r="N1202" t="s">
        <v>10363</v>
      </c>
      <c r="O1202" t="s">
        <v>10364</v>
      </c>
      <c r="P1202" t="s">
        <v>10365</v>
      </c>
      <c r="Q1202" t="s">
        <v>10366</v>
      </c>
    </row>
    <row r="1203" spans="1:17">
      <c r="A1203" t="s">
        <v>10367</v>
      </c>
      <c r="B1203" t="s">
        <v>10368</v>
      </c>
      <c r="C1203" t="s">
        <v>8688</v>
      </c>
      <c r="E1203" s="3">
        <v>279</v>
      </c>
      <c r="F1203" s="3">
        <v>499</v>
      </c>
      <c r="G1203" s="1">
        <v>0.44</v>
      </c>
      <c r="H1203" s="8">
        <v>4.8</v>
      </c>
      <c r="I1203" s="9">
        <v>28</v>
      </c>
      <c r="J1203" t="s">
        <v>10369</v>
      </c>
      <c r="K1203" t="s">
        <v>10370</v>
      </c>
      <c r="L1203" t="s">
        <v>10371</v>
      </c>
      <c r="M1203" t="s">
        <v>10372</v>
      </c>
      <c r="N1203" t="s">
        <v>10373</v>
      </c>
      <c r="O1203" t="s">
        <v>10374</v>
      </c>
      <c r="P1203" t="s">
        <v>10375</v>
      </c>
      <c r="Q1203" t="s">
        <v>10376</v>
      </c>
    </row>
    <row r="1204" spans="1:17">
      <c r="A1204" t="s">
        <v>10377</v>
      </c>
      <c r="B1204" t="s">
        <v>10378</v>
      </c>
      <c r="C1204" t="s">
        <v>9295</v>
      </c>
      <c r="E1204" s="3">
        <v>1999</v>
      </c>
      <c r="F1204" s="3">
        <v>4775</v>
      </c>
      <c r="G1204" s="1">
        <v>0.57999999999999996</v>
      </c>
      <c r="H1204" s="8">
        <v>4.2</v>
      </c>
      <c r="I1204" s="9">
        <v>1353</v>
      </c>
      <c r="J1204" t="s">
        <v>10379</v>
      </c>
      <c r="K1204" t="s">
        <v>10380</v>
      </c>
      <c r="L1204" t="s">
        <v>10381</v>
      </c>
      <c r="M1204" t="s">
        <v>10382</v>
      </c>
      <c r="N1204" t="s">
        <v>10383</v>
      </c>
      <c r="O1204" t="s">
        <v>10384</v>
      </c>
      <c r="P1204" t="s">
        <v>10385</v>
      </c>
      <c r="Q1204" t="s">
        <v>10386</v>
      </c>
    </row>
    <row r="1205" spans="1:17">
      <c r="A1205" t="s">
        <v>10387</v>
      </c>
      <c r="B1205" t="s">
        <v>10388</v>
      </c>
      <c r="C1205" t="s">
        <v>8574</v>
      </c>
      <c r="E1205" s="3">
        <v>799</v>
      </c>
      <c r="F1205" s="3">
        <v>1230</v>
      </c>
      <c r="G1205" s="1">
        <v>0.35</v>
      </c>
      <c r="H1205" s="8">
        <v>4.0999999999999996</v>
      </c>
      <c r="I1205" s="9">
        <v>2138</v>
      </c>
      <c r="J1205" t="s">
        <v>10389</v>
      </c>
      <c r="K1205" t="s">
        <v>10390</v>
      </c>
      <c r="L1205" t="s">
        <v>10391</v>
      </c>
      <c r="M1205" t="s">
        <v>10392</v>
      </c>
      <c r="N1205" t="s">
        <v>10393</v>
      </c>
      <c r="O1205" t="s">
        <v>10394</v>
      </c>
      <c r="P1205" t="s">
        <v>10395</v>
      </c>
      <c r="Q1205" t="s">
        <v>10396</v>
      </c>
    </row>
    <row r="1206" spans="1:17">
      <c r="A1206" t="s">
        <v>10397</v>
      </c>
      <c r="B1206" t="s">
        <v>10398</v>
      </c>
      <c r="C1206" t="s">
        <v>9192</v>
      </c>
      <c r="E1206" s="3">
        <v>949</v>
      </c>
      <c r="F1206" s="3">
        <v>1999</v>
      </c>
      <c r="G1206" s="1">
        <v>0.53</v>
      </c>
      <c r="H1206" s="8">
        <v>4</v>
      </c>
      <c r="I1206" s="9">
        <v>1679</v>
      </c>
      <c r="J1206" t="s">
        <v>10399</v>
      </c>
      <c r="K1206" t="s">
        <v>10400</v>
      </c>
      <c r="L1206" t="s">
        <v>10401</v>
      </c>
      <c r="M1206" t="s">
        <v>10402</v>
      </c>
      <c r="N1206" t="s">
        <v>10403</v>
      </c>
      <c r="O1206" t="s">
        <v>10404</v>
      </c>
      <c r="P1206" t="s">
        <v>10405</v>
      </c>
      <c r="Q1206" t="s">
        <v>10406</v>
      </c>
    </row>
    <row r="1207" spans="1:17">
      <c r="A1207" t="s">
        <v>10407</v>
      </c>
      <c r="B1207" t="s">
        <v>10408</v>
      </c>
      <c r="C1207" t="s">
        <v>10409</v>
      </c>
      <c r="E1207" s="3">
        <v>3657.66</v>
      </c>
      <c r="F1207" s="3">
        <v>5156</v>
      </c>
      <c r="G1207" s="1">
        <v>0.28999999999999998</v>
      </c>
      <c r="H1207" s="8">
        <v>3.9</v>
      </c>
      <c r="I1207" s="9">
        <v>12837</v>
      </c>
      <c r="J1207" t="s">
        <v>10410</v>
      </c>
      <c r="K1207" t="s">
        <v>10411</v>
      </c>
      <c r="L1207" t="s">
        <v>10412</v>
      </c>
      <c r="M1207" t="s">
        <v>10413</v>
      </c>
      <c r="N1207" t="s">
        <v>10414</v>
      </c>
      <c r="O1207" t="s">
        <v>10415</v>
      </c>
      <c r="P1207" t="s">
        <v>10416</v>
      </c>
      <c r="Q1207" t="s">
        <v>10417</v>
      </c>
    </row>
    <row r="1208" spans="1:17">
      <c r="A1208" t="s">
        <v>10418</v>
      </c>
      <c r="B1208" t="s">
        <v>10419</v>
      </c>
      <c r="C1208" t="s">
        <v>10420</v>
      </c>
      <c r="E1208" s="3">
        <v>1699</v>
      </c>
      <c r="F1208" s="3">
        <v>1999</v>
      </c>
      <c r="G1208" s="1">
        <v>0.15</v>
      </c>
      <c r="H1208" s="8">
        <v>4.0999999999999996</v>
      </c>
      <c r="I1208" s="9">
        <v>8873</v>
      </c>
      <c r="J1208" t="s">
        <v>10421</v>
      </c>
      <c r="K1208" t="s">
        <v>10422</v>
      </c>
      <c r="L1208" t="s">
        <v>10423</v>
      </c>
      <c r="M1208" t="s">
        <v>10424</v>
      </c>
      <c r="N1208" t="s">
        <v>10425</v>
      </c>
      <c r="O1208" t="s">
        <v>10426</v>
      </c>
      <c r="P1208" t="s">
        <v>10427</v>
      </c>
      <c r="Q1208" t="s">
        <v>10428</v>
      </c>
    </row>
    <row r="1209" spans="1:17">
      <c r="A1209" t="s">
        <v>10429</v>
      </c>
      <c r="B1209" t="s">
        <v>10430</v>
      </c>
      <c r="C1209" t="s">
        <v>8897</v>
      </c>
      <c r="E1209" s="3">
        <v>1849</v>
      </c>
      <c r="F1209" s="3">
        <v>2095</v>
      </c>
      <c r="G1209" s="1">
        <v>0.12</v>
      </c>
      <c r="H1209" s="8">
        <v>4.3</v>
      </c>
      <c r="I1209" s="9">
        <v>7681</v>
      </c>
      <c r="J1209" t="s">
        <v>10431</v>
      </c>
      <c r="K1209" t="s">
        <v>10432</v>
      </c>
      <c r="L1209" t="s">
        <v>10433</v>
      </c>
      <c r="M1209" t="s">
        <v>10434</v>
      </c>
      <c r="N1209" t="s">
        <v>10435</v>
      </c>
      <c r="O1209" t="s">
        <v>10436</v>
      </c>
      <c r="P1209" t="s">
        <v>10437</v>
      </c>
      <c r="Q1209" t="s">
        <v>10438</v>
      </c>
    </row>
    <row r="1210" spans="1:17">
      <c r="A1210" t="s">
        <v>10439</v>
      </c>
      <c r="B1210" t="s">
        <v>10440</v>
      </c>
      <c r="C1210" t="s">
        <v>8563</v>
      </c>
      <c r="E1210" s="3">
        <v>12499</v>
      </c>
      <c r="F1210" s="3">
        <v>19825</v>
      </c>
      <c r="G1210" s="1">
        <v>0.37</v>
      </c>
      <c r="H1210" s="8">
        <v>4.0999999999999996</v>
      </c>
      <c r="I1210" s="9">
        <v>322</v>
      </c>
      <c r="J1210" t="s">
        <v>10441</v>
      </c>
      <c r="K1210" t="s">
        <v>10442</v>
      </c>
      <c r="L1210" t="s">
        <v>10443</v>
      </c>
      <c r="M1210" t="s">
        <v>10444</v>
      </c>
      <c r="N1210" t="s">
        <v>10445</v>
      </c>
      <c r="O1210" t="s">
        <v>10446</v>
      </c>
      <c r="P1210" t="s">
        <v>10447</v>
      </c>
      <c r="Q1210" t="s">
        <v>10448</v>
      </c>
    </row>
    <row r="1211" spans="1:17">
      <c r="A1211" t="s">
        <v>10449</v>
      </c>
      <c r="B1211" t="s">
        <v>10450</v>
      </c>
      <c r="C1211" t="s">
        <v>8699</v>
      </c>
      <c r="E1211" s="3">
        <v>1099</v>
      </c>
      <c r="F1211" s="3">
        <v>1920</v>
      </c>
      <c r="G1211" s="1">
        <v>0.43</v>
      </c>
      <c r="H1211" s="8">
        <v>4.2</v>
      </c>
      <c r="I1211" s="9">
        <v>9772</v>
      </c>
      <c r="J1211" t="s">
        <v>10451</v>
      </c>
      <c r="K1211" t="s">
        <v>10452</v>
      </c>
      <c r="L1211" t="s">
        <v>10453</v>
      </c>
      <c r="M1211" t="s">
        <v>10454</v>
      </c>
      <c r="N1211" t="s">
        <v>10455</v>
      </c>
      <c r="O1211" t="s">
        <v>10456</v>
      </c>
      <c r="P1211" t="s">
        <v>10457</v>
      </c>
      <c r="Q1211" t="s">
        <v>10458</v>
      </c>
    </row>
    <row r="1212" spans="1:17">
      <c r="A1212" t="s">
        <v>10459</v>
      </c>
      <c r="B1212" t="s">
        <v>10460</v>
      </c>
      <c r="C1212" t="s">
        <v>10094</v>
      </c>
      <c r="E1212" s="3">
        <v>8199</v>
      </c>
      <c r="F1212" s="3">
        <v>16000</v>
      </c>
      <c r="G1212" s="1">
        <v>0.49</v>
      </c>
      <c r="H1212" s="8">
        <v>3.9</v>
      </c>
      <c r="I1212" s="9">
        <v>18497</v>
      </c>
      <c r="J1212" t="s">
        <v>10461</v>
      </c>
      <c r="K1212" t="s">
        <v>10462</v>
      </c>
      <c r="L1212" t="s">
        <v>10463</v>
      </c>
      <c r="M1212" t="s">
        <v>10464</v>
      </c>
      <c r="N1212" t="s">
        <v>10465</v>
      </c>
      <c r="O1212" t="s">
        <v>10466</v>
      </c>
      <c r="P1212" t="s">
        <v>10467</v>
      </c>
      <c r="Q1212" t="s">
        <v>10468</v>
      </c>
    </row>
    <row r="1213" spans="1:17">
      <c r="A1213" t="s">
        <v>10469</v>
      </c>
      <c r="B1213" t="s">
        <v>10470</v>
      </c>
      <c r="C1213" t="s">
        <v>8938</v>
      </c>
      <c r="E1213" s="3">
        <v>499</v>
      </c>
      <c r="F1213" s="3">
        <v>2199</v>
      </c>
      <c r="G1213" s="1">
        <v>0.77</v>
      </c>
      <c r="H1213" s="8">
        <v>3.7</v>
      </c>
      <c r="I1213" s="9">
        <v>53</v>
      </c>
      <c r="J1213" t="s">
        <v>10471</v>
      </c>
      <c r="K1213" t="s">
        <v>10472</v>
      </c>
      <c r="L1213" t="s">
        <v>10473</v>
      </c>
      <c r="M1213" t="s">
        <v>10474</v>
      </c>
      <c r="N1213" t="s">
        <v>10475</v>
      </c>
      <c r="O1213" t="s">
        <v>10476</v>
      </c>
      <c r="P1213" t="s">
        <v>10477</v>
      </c>
      <c r="Q1213" t="s">
        <v>10478</v>
      </c>
    </row>
    <row r="1214" spans="1:17">
      <c r="A1214" t="s">
        <v>10479</v>
      </c>
      <c r="B1214" t="s">
        <v>10480</v>
      </c>
      <c r="C1214" t="s">
        <v>8969</v>
      </c>
      <c r="E1214" s="3">
        <v>6999</v>
      </c>
      <c r="F1214" s="3">
        <v>14999</v>
      </c>
      <c r="G1214" s="1">
        <v>0.53</v>
      </c>
      <c r="H1214" s="8">
        <v>4.0999999999999996</v>
      </c>
      <c r="I1214" s="9">
        <v>1728</v>
      </c>
      <c r="J1214" t="s">
        <v>10481</v>
      </c>
      <c r="K1214" t="s">
        <v>10482</v>
      </c>
      <c r="L1214" t="s">
        <v>10483</v>
      </c>
      <c r="M1214" t="s">
        <v>10484</v>
      </c>
      <c r="N1214" t="s">
        <v>10485</v>
      </c>
      <c r="O1214" t="s">
        <v>10486</v>
      </c>
      <c r="P1214" t="s">
        <v>10487</v>
      </c>
      <c r="Q1214" t="s">
        <v>10488</v>
      </c>
    </row>
    <row r="1215" spans="1:17">
      <c r="A1215" t="s">
        <v>10489</v>
      </c>
      <c r="B1215" t="s">
        <v>10490</v>
      </c>
      <c r="C1215" t="s">
        <v>9284</v>
      </c>
      <c r="E1215" s="3">
        <v>1595</v>
      </c>
      <c r="F1215" s="3">
        <v>1799</v>
      </c>
      <c r="G1215" s="1">
        <v>0.11</v>
      </c>
      <c r="H1215" s="8">
        <v>4</v>
      </c>
      <c r="I1215" s="9">
        <v>2877</v>
      </c>
      <c r="J1215" t="s">
        <v>10491</v>
      </c>
      <c r="K1215" t="s">
        <v>10492</v>
      </c>
      <c r="L1215" t="s">
        <v>10493</v>
      </c>
      <c r="M1215" t="s">
        <v>10494</v>
      </c>
      <c r="N1215" t="s">
        <v>10495</v>
      </c>
      <c r="O1215" t="s">
        <v>10496</v>
      </c>
      <c r="P1215" t="s">
        <v>10497</v>
      </c>
      <c r="Q1215" t="s">
        <v>10498</v>
      </c>
    </row>
    <row r="1216" spans="1:17">
      <c r="A1216" t="s">
        <v>10499</v>
      </c>
      <c r="B1216" t="s">
        <v>10500</v>
      </c>
      <c r="C1216" t="s">
        <v>8699</v>
      </c>
      <c r="E1216" s="3">
        <v>1049</v>
      </c>
      <c r="F1216" s="3">
        <v>1950</v>
      </c>
      <c r="G1216" s="1">
        <v>0.46</v>
      </c>
      <c r="H1216" s="8">
        <v>3.8</v>
      </c>
      <c r="I1216" s="9">
        <v>250</v>
      </c>
      <c r="J1216" t="s">
        <v>10501</v>
      </c>
      <c r="K1216" t="s">
        <v>10502</v>
      </c>
      <c r="L1216" t="s">
        <v>10503</v>
      </c>
      <c r="M1216" t="s">
        <v>10504</v>
      </c>
      <c r="N1216" t="s">
        <v>10505</v>
      </c>
      <c r="O1216" t="s">
        <v>10506</v>
      </c>
      <c r="P1216" t="s">
        <v>10507</v>
      </c>
      <c r="Q1216" t="s">
        <v>10508</v>
      </c>
    </row>
    <row r="1217" spans="1:17">
      <c r="A1217" t="s">
        <v>10509</v>
      </c>
      <c r="B1217" t="s">
        <v>10510</v>
      </c>
      <c r="C1217" t="s">
        <v>8762</v>
      </c>
      <c r="E1217" s="3">
        <v>1182</v>
      </c>
      <c r="F1217" s="3">
        <v>2995</v>
      </c>
      <c r="G1217" s="1">
        <v>0.61</v>
      </c>
      <c r="H1217" s="8">
        <v>4.2</v>
      </c>
      <c r="I1217" s="9">
        <v>5178</v>
      </c>
      <c r="J1217" t="s">
        <v>10511</v>
      </c>
      <c r="K1217" t="s">
        <v>10512</v>
      </c>
      <c r="L1217" t="s">
        <v>10513</v>
      </c>
      <c r="M1217" t="s">
        <v>10514</v>
      </c>
      <c r="N1217" t="s">
        <v>10515</v>
      </c>
      <c r="O1217" t="s">
        <v>10516</v>
      </c>
      <c r="P1217" t="s">
        <v>10517</v>
      </c>
      <c r="Q1217" t="s">
        <v>10518</v>
      </c>
    </row>
    <row r="1218" spans="1:17">
      <c r="A1218" t="s">
        <v>10519</v>
      </c>
      <c r="B1218" t="s">
        <v>10520</v>
      </c>
      <c r="C1218" t="s">
        <v>8574</v>
      </c>
      <c r="E1218" s="3">
        <v>499</v>
      </c>
      <c r="F1218" s="3">
        <v>999</v>
      </c>
      <c r="G1218" s="1">
        <v>0.5</v>
      </c>
      <c r="H1218" s="8">
        <v>4.5999999999999996</v>
      </c>
      <c r="I1218" s="9">
        <v>79</v>
      </c>
      <c r="J1218" t="s">
        <v>10521</v>
      </c>
      <c r="K1218" t="s">
        <v>10522</v>
      </c>
      <c r="L1218" t="s">
        <v>10523</v>
      </c>
      <c r="M1218" t="s">
        <v>10524</v>
      </c>
      <c r="N1218" t="s">
        <v>10525</v>
      </c>
      <c r="O1218" t="s">
        <v>10526</v>
      </c>
      <c r="P1218" t="s">
        <v>10527</v>
      </c>
      <c r="Q1218" t="s">
        <v>10528</v>
      </c>
    </row>
    <row r="1219" spans="1:17">
      <c r="A1219" t="s">
        <v>10529</v>
      </c>
      <c r="B1219" t="s">
        <v>10530</v>
      </c>
      <c r="C1219" t="s">
        <v>10083</v>
      </c>
      <c r="E1219" s="3">
        <v>8799</v>
      </c>
      <c r="F1219" s="3">
        <v>11995</v>
      </c>
      <c r="G1219" s="1">
        <v>0.27</v>
      </c>
      <c r="H1219" s="8">
        <v>4.0999999999999996</v>
      </c>
      <c r="I1219" s="9">
        <v>4157</v>
      </c>
      <c r="J1219" t="s">
        <v>10531</v>
      </c>
      <c r="K1219" t="s">
        <v>10532</v>
      </c>
      <c r="L1219" t="s">
        <v>10533</v>
      </c>
      <c r="M1219" t="s">
        <v>10534</v>
      </c>
      <c r="N1219" t="s">
        <v>10535</v>
      </c>
      <c r="O1219" t="s">
        <v>10536</v>
      </c>
      <c r="P1219" t="s">
        <v>10537</v>
      </c>
      <c r="Q1219" t="s">
        <v>10538</v>
      </c>
    </row>
    <row r="1220" spans="1:17">
      <c r="A1220" t="s">
        <v>10539</v>
      </c>
      <c r="B1220" t="s">
        <v>10540</v>
      </c>
      <c r="C1220" t="s">
        <v>8552</v>
      </c>
      <c r="E1220" s="3">
        <v>1529</v>
      </c>
      <c r="F1220" s="3">
        <v>2999</v>
      </c>
      <c r="G1220" s="1">
        <v>0.49</v>
      </c>
      <c r="H1220" s="8">
        <v>3.3</v>
      </c>
      <c r="I1220" s="9">
        <v>29</v>
      </c>
      <c r="J1220" t="s">
        <v>10541</v>
      </c>
      <c r="K1220" t="s">
        <v>10542</v>
      </c>
      <c r="L1220" t="s">
        <v>10543</v>
      </c>
      <c r="M1220" t="s">
        <v>10544</v>
      </c>
      <c r="N1220" t="s">
        <v>10545</v>
      </c>
      <c r="O1220" t="s">
        <v>10546</v>
      </c>
      <c r="P1220" t="s">
        <v>10547</v>
      </c>
      <c r="Q1220" t="s">
        <v>10548</v>
      </c>
    </row>
    <row r="1221" spans="1:17">
      <c r="A1221" t="s">
        <v>10549</v>
      </c>
      <c r="B1221" t="s">
        <v>10550</v>
      </c>
      <c r="C1221" t="s">
        <v>8699</v>
      </c>
      <c r="E1221" s="3">
        <v>1199</v>
      </c>
      <c r="F1221" s="3">
        <v>1690</v>
      </c>
      <c r="G1221" s="1">
        <v>0.28999999999999998</v>
      </c>
      <c r="H1221" s="8">
        <v>4.2</v>
      </c>
      <c r="I1221" s="9">
        <v>4580</v>
      </c>
      <c r="J1221" t="s">
        <v>10551</v>
      </c>
      <c r="K1221" t="s">
        <v>10552</v>
      </c>
      <c r="L1221" t="s">
        <v>10553</v>
      </c>
      <c r="M1221" t="s">
        <v>10554</v>
      </c>
      <c r="N1221" t="s">
        <v>10555</v>
      </c>
      <c r="O1221" t="s">
        <v>10556</v>
      </c>
      <c r="P1221" t="s">
        <v>10557</v>
      </c>
      <c r="Q1221" t="s">
        <v>10558</v>
      </c>
    </row>
    <row r="1222" spans="1:17">
      <c r="A1222" t="s">
        <v>10559</v>
      </c>
      <c r="B1222" t="s">
        <v>10560</v>
      </c>
      <c r="C1222" t="s">
        <v>9030</v>
      </c>
      <c r="E1222" s="3">
        <v>1052</v>
      </c>
      <c r="F1222" s="3">
        <v>1790</v>
      </c>
      <c r="G1222" s="1">
        <v>0.41</v>
      </c>
      <c r="H1222" s="8">
        <v>4.3</v>
      </c>
      <c r="I1222" s="9">
        <v>1404</v>
      </c>
      <c r="J1222" t="s">
        <v>10561</v>
      </c>
      <c r="K1222" t="s">
        <v>10562</v>
      </c>
      <c r="L1222" t="s">
        <v>10563</v>
      </c>
      <c r="M1222" t="s">
        <v>10564</v>
      </c>
      <c r="N1222" t="s">
        <v>10565</v>
      </c>
      <c r="O1222" t="s">
        <v>10566</v>
      </c>
      <c r="P1222" t="s">
        <v>10567</v>
      </c>
      <c r="Q1222" t="s">
        <v>10568</v>
      </c>
    </row>
    <row r="1223" spans="1:17">
      <c r="A1223" t="s">
        <v>10569</v>
      </c>
      <c r="B1223" t="s">
        <v>10570</v>
      </c>
      <c r="C1223" t="s">
        <v>10571</v>
      </c>
      <c r="E1223" s="3">
        <v>6499</v>
      </c>
      <c r="F1223" s="3">
        <v>8995</v>
      </c>
      <c r="G1223" s="1">
        <v>0.28000000000000003</v>
      </c>
      <c r="H1223" s="8">
        <v>4.3</v>
      </c>
      <c r="I1223" s="9">
        <v>2810</v>
      </c>
      <c r="J1223" t="s">
        <v>10572</v>
      </c>
      <c r="K1223" t="s">
        <v>10573</v>
      </c>
      <c r="L1223" t="s">
        <v>10574</v>
      </c>
      <c r="M1223" t="s">
        <v>10575</v>
      </c>
      <c r="N1223" t="s">
        <v>10576</v>
      </c>
      <c r="O1223" t="s">
        <v>10577</v>
      </c>
      <c r="P1223" t="s">
        <v>10578</v>
      </c>
      <c r="Q1223" t="s">
        <v>10579</v>
      </c>
    </row>
    <row r="1224" spans="1:17">
      <c r="A1224" t="s">
        <v>10580</v>
      </c>
      <c r="B1224" t="s">
        <v>10581</v>
      </c>
      <c r="C1224" t="s">
        <v>9243</v>
      </c>
      <c r="E1224" s="3">
        <v>239</v>
      </c>
      <c r="F1224" s="3">
        <v>239</v>
      </c>
      <c r="G1224" s="1">
        <v>0</v>
      </c>
      <c r="H1224" s="8">
        <v>4.3</v>
      </c>
      <c r="I1224" s="9">
        <v>7</v>
      </c>
      <c r="J1224" t="s">
        <v>10582</v>
      </c>
      <c r="K1224" t="s">
        <v>10583</v>
      </c>
      <c r="L1224" t="s">
        <v>10584</v>
      </c>
      <c r="M1224" t="s">
        <v>10585</v>
      </c>
      <c r="N1224" t="s">
        <v>10586</v>
      </c>
      <c r="O1224" t="s">
        <v>10587</v>
      </c>
      <c r="P1224" t="s">
        <v>10588</v>
      </c>
      <c r="Q1224" t="s">
        <v>10589</v>
      </c>
    </row>
    <row r="1225" spans="1:17">
      <c r="A1225" t="s">
        <v>10590</v>
      </c>
      <c r="B1225" t="s">
        <v>10591</v>
      </c>
      <c r="C1225" t="s">
        <v>8688</v>
      </c>
      <c r="E1225" s="3">
        <v>699</v>
      </c>
      <c r="F1225" s="3">
        <v>1599</v>
      </c>
      <c r="G1225" s="1">
        <v>0.56000000000000005</v>
      </c>
      <c r="H1225" s="8">
        <v>4.7</v>
      </c>
      <c r="I1225" s="9">
        <v>1729</v>
      </c>
      <c r="J1225" t="s">
        <v>10592</v>
      </c>
      <c r="K1225" t="s">
        <v>10593</v>
      </c>
      <c r="L1225" t="s">
        <v>10594</v>
      </c>
      <c r="M1225" t="s">
        <v>10595</v>
      </c>
      <c r="N1225" t="s">
        <v>10596</v>
      </c>
      <c r="O1225" t="s">
        <v>10597</v>
      </c>
      <c r="P1225" t="s">
        <v>10598</v>
      </c>
      <c r="Q1225" t="s">
        <v>10599</v>
      </c>
    </row>
    <row r="1226" spans="1:17">
      <c r="A1226" t="s">
        <v>10600</v>
      </c>
      <c r="B1226" t="s">
        <v>10601</v>
      </c>
      <c r="C1226" t="s">
        <v>10602</v>
      </c>
      <c r="E1226" s="3">
        <v>2599</v>
      </c>
      <c r="F1226" s="3">
        <v>4290</v>
      </c>
      <c r="G1226" s="1">
        <v>0.39</v>
      </c>
      <c r="H1226" s="8">
        <v>4.4000000000000004</v>
      </c>
      <c r="I1226" s="9">
        <v>2116</v>
      </c>
      <c r="J1226" t="s">
        <v>10603</v>
      </c>
      <c r="K1226" t="s">
        <v>10604</v>
      </c>
      <c r="L1226" t="s">
        <v>10605</v>
      </c>
      <c r="M1226" t="s">
        <v>10606</v>
      </c>
      <c r="N1226" t="s">
        <v>10607</v>
      </c>
      <c r="O1226" t="s">
        <v>10608</v>
      </c>
      <c r="P1226" t="s">
        <v>10609</v>
      </c>
      <c r="Q1226" t="s">
        <v>10610</v>
      </c>
    </row>
    <row r="1227" spans="1:17">
      <c r="A1227" t="s">
        <v>10611</v>
      </c>
      <c r="B1227" t="s">
        <v>10612</v>
      </c>
      <c r="C1227" t="s">
        <v>8969</v>
      </c>
      <c r="E1227" s="3">
        <v>1547</v>
      </c>
      <c r="F1227" s="3">
        <v>2890</v>
      </c>
      <c r="G1227" s="1">
        <v>0.46</v>
      </c>
      <c r="H1227" s="8">
        <v>3.9</v>
      </c>
      <c r="I1227" s="9">
        <v>463</v>
      </c>
      <c r="J1227" t="s">
        <v>10613</v>
      </c>
      <c r="K1227" t="s">
        <v>10614</v>
      </c>
      <c r="L1227" t="s">
        <v>10615</v>
      </c>
      <c r="M1227" t="s">
        <v>10616</v>
      </c>
      <c r="N1227" t="s">
        <v>10617</v>
      </c>
      <c r="O1227" t="s">
        <v>10618</v>
      </c>
      <c r="P1227" t="s">
        <v>10619</v>
      </c>
      <c r="Q1227" t="s">
        <v>10620</v>
      </c>
    </row>
    <row r="1228" spans="1:17">
      <c r="A1228" t="s">
        <v>10621</v>
      </c>
      <c r="B1228" t="s">
        <v>10622</v>
      </c>
      <c r="C1228" t="s">
        <v>8688</v>
      </c>
      <c r="E1228" s="3">
        <v>499</v>
      </c>
      <c r="F1228" s="3">
        <v>1299</v>
      </c>
      <c r="G1228" s="1">
        <v>0.62</v>
      </c>
      <c r="H1228" s="8">
        <v>4.7</v>
      </c>
      <c r="I1228" s="9">
        <v>54</v>
      </c>
      <c r="J1228" t="s">
        <v>10623</v>
      </c>
      <c r="K1228" t="s">
        <v>10624</v>
      </c>
      <c r="L1228" t="s">
        <v>10625</v>
      </c>
      <c r="M1228" t="s">
        <v>10626</v>
      </c>
      <c r="N1228" t="s">
        <v>10627</v>
      </c>
      <c r="O1228" t="s">
        <v>10628</v>
      </c>
      <c r="P1228" t="s">
        <v>10629</v>
      </c>
      <c r="Q1228" t="s">
        <v>10630</v>
      </c>
    </row>
    <row r="1229" spans="1:17">
      <c r="A1229" t="s">
        <v>10631</v>
      </c>
      <c r="B1229" t="s">
        <v>10632</v>
      </c>
      <c r="C1229" t="s">
        <v>8844</v>
      </c>
      <c r="E1229" s="3">
        <v>510</v>
      </c>
      <c r="F1229" s="3">
        <v>640</v>
      </c>
      <c r="G1229" s="1">
        <v>0.2</v>
      </c>
      <c r="H1229" s="8">
        <v>4.0999999999999996</v>
      </c>
      <c r="I1229" s="9">
        <v>7229</v>
      </c>
      <c r="J1229" t="s">
        <v>10633</v>
      </c>
      <c r="K1229" t="s">
        <v>10634</v>
      </c>
      <c r="L1229" t="s">
        <v>10635</v>
      </c>
      <c r="M1229" t="s">
        <v>10636</v>
      </c>
      <c r="N1229" t="s">
        <v>10637</v>
      </c>
      <c r="O1229" t="s">
        <v>10638</v>
      </c>
      <c r="P1229" t="s">
        <v>10639</v>
      </c>
      <c r="Q1229" t="s">
        <v>10640</v>
      </c>
    </row>
    <row r="1230" spans="1:17">
      <c r="A1230" t="s">
        <v>10641</v>
      </c>
      <c r="B1230" t="s">
        <v>10642</v>
      </c>
      <c r="C1230" t="s">
        <v>8721</v>
      </c>
      <c r="E1230" s="3">
        <v>1899</v>
      </c>
      <c r="F1230" s="3">
        <v>3790</v>
      </c>
      <c r="G1230" s="1">
        <v>0.5</v>
      </c>
      <c r="H1230" s="8">
        <v>3.8</v>
      </c>
      <c r="I1230" s="9">
        <v>3842</v>
      </c>
      <c r="J1230" t="s">
        <v>10643</v>
      </c>
      <c r="K1230" t="s">
        <v>10644</v>
      </c>
      <c r="L1230" t="s">
        <v>10645</v>
      </c>
      <c r="M1230" t="s">
        <v>10646</v>
      </c>
      <c r="N1230" t="s">
        <v>10647</v>
      </c>
      <c r="O1230" t="s">
        <v>10648</v>
      </c>
      <c r="P1230" t="s">
        <v>10649</v>
      </c>
      <c r="Q1230" t="s">
        <v>10650</v>
      </c>
    </row>
    <row r="1231" spans="1:17">
      <c r="A1231" t="s">
        <v>10651</v>
      </c>
      <c r="B1231" t="s">
        <v>10652</v>
      </c>
      <c r="C1231" t="s">
        <v>8721</v>
      </c>
      <c r="E1231" s="3">
        <v>2599</v>
      </c>
      <c r="F1231" s="3">
        <v>4560</v>
      </c>
      <c r="G1231" s="1">
        <v>0.43</v>
      </c>
      <c r="H1231" s="8">
        <v>4.4000000000000004</v>
      </c>
      <c r="I1231" s="9">
        <v>646</v>
      </c>
      <c r="J1231" t="s">
        <v>10653</v>
      </c>
      <c r="K1231" t="s">
        <v>10654</v>
      </c>
      <c r="L1231" t="s">
        <v>10655</v>
      </c>
      <c r="M1231" t="s">
        <v>10656</v>
      </c>
      <c r="N1231" t="s">
        <v>10657</v>
      </c>
      <c r="O1231" t="s">
        <v>10658</v>
      </c>
      <c r="P1231" t="s">
        <v>8728</v>
      </c>
      <c r="Q1231" t="s">
        <v>10659</v>
      </c>
    </row>
    <row r="1232" spans="1:17">
      <c r="A1232" t="s">
        <v>10660</v>
      </c>
      <c r="B1232" t="s">
        <v>10661</v>
      </c>
      <c r="C1232" t="s">
        <v>9030</v>
      </c>
      <c r="E1232" s="3">
        <v>1199</v>
      </c>
      <c r="F1232" s="3">
        <v>3500</v>
      </c>
      <c r="G1232" s="1">
        <v>0.66</v>
      </c>
      <c r="H1232" s="8">
        <v>4.3</v>
      </c>
      <c r="I1232" s="9">
        <v>1802</v>
      </c>
      <c r="J1232" t="s">
        <v>10662</v>
      </c>
      <c r="K1232" t="s">
        <v>10663</v>
      </c>
      <c r="L1232" t="s">
        <v>10664</v>
      </c>
      <c r="M1232" t="s">
        <v>10665</v>
      </c>
      <c r="N1232" t="s">
        <v>10666</v>
      </c>
      <c r="O1232" t="s">
        <v>10667</v>
      </c>
      <c r="P1232" t="s">
        <v>10668</v>
      </c>
      <c r="Q1232" t="s">
        <v>10669</v>
      </c>
    </row>
    <row r="1233" spans="1:17">
      <c r="A1233" t="s">
        <v>10670</v>
      </c>
      <c r="B1233" t="s">
        <v>10671</v>
      </c>
      <c r="C1233" t="s">
        <v>8721</v>
      </c>
      <c r="E1233" s="3">
        <v>999</v>
      </c>
      <c r="F1233" s="3">
        <v>2600</v>
      </c>
      <c r="G1233" s="1">
        <v>0.62</v>
      </c>
      <c r="H1233" s="8">
        <v>3.4</v>
      </c>
      <c r="I1233" s="9">
        <v>252</v>
      </c>
      <c r="J1233" t="s">
        <v>10672</v>
      </c>
      <c r="K1233" t="s">
        <v>10673</v>
      </c>
      <c r="L1233" t="s">
        <v>10674</v>
      </c>
      <c r="M1233" t="s">
        <v>10675</v>
      </c>
      <c r="N1233" t="s">
        <v>10676</v>
      </c>
      <c r="O1233" t="s">
        <v>10677</v>
      </c>
      <c r="P1233" t="s">
        <v>10678</v>
      </c>
      <c r="Q1233" t="s">
        <v>10679</v>
      </c>
    </row>
    <row r="1234" spans="1:17">
      <c r="A1234" t="s">
        <v>10680</v>
      </c>
      <c r="B1234" t="s">
        <v>10681</v>
      </c>
      <c r="C1234" t="s">
        <v>8647</v>
      </c>
      <c r="E1234" s="3">
        <v>1999</v>
      </c>
      <c r="F1234" s="3">
        <v>3300</v>
      </c>
      <c r="G1234" s="1">
        <v>0.39</v>
      </c>
      <c r="H1234" s="8">
        <v>4.2</v>
      </c>
      <c r="I1234" s="9">
        <v>780</v>
      </c>
      <c r="J1234" t="s">
        <v>10682</v>
      </c>
      <c r="K1234" t="s">
        <v>10683</v>
      </c>
      <c r="L1234" t="s">
        <v>10684</v>
      </c>
      <c r="M1234" t="s">
        <v>10685</v>
      </c>
      <c r="N1234" t="s">
        <v>10686</v>
      </c>
      <c r="O1234" t="s">
        <v>10687</v>
      </c>
      <c r="P1234" t="s">
        <v>10688</v>
      </c>
      <c r="Q1234" t="s">
        <v>10689</v>
      </c>
    </row>
    <row r="1235" spans="1:17">
      <c r="A1235" t="s">
        <v>10690</v>
      </c>
      <c r="B1235" t="s">
        <v>10691</v>
      </c>
      <c r="C1235" t="s">
        <v>8688</v>
      </c>
      <c r="E1235" s="3">
        <v>210</v>
      </c>
      <c r="F1235" s="3">
        <v>699</v>
      </c>
      <c r="G1235" s="1">
        <v>0.7</v>
      </c>
      <c r="H1235" s="8">
        <v>3.7</v>
      </c>
      <c r="I1235" s="9">
        <v>74</v>
      </c>
      <c r="J1235" t="s">
        <v>10692</v>
      </c>
      <c r="K1235" t="s">
        <v>10693</v>
      </c>
      <c r="L1235" t="s">
        <v>10694</v>
      </c>
      <c r="M1235" t="s">
        <v>10695</v>
      </c>
      <c r="N1235" t="s">
        <v>10696</v>
      </c>
      <c r="O1235" t="s">
        <v>10697</v>
      </c>
      <c r="P1235" t="s">
        <v>10698</v>
      </c>
      <c r="Q1235" t="s">
        <v>10699</v>
      </c>
    </row>
    <row r="1236" spans="1:17">
      <c r="A1236" t="s">
        <v>10700</v>
      </c>
      <c r="B1236" t="s">
        <v>10701</v>
      </c>
      <c r="C1236" t="s">
        <v>10083</v>
      </c>
      <c r="E1236" s="3">
        <v>14499</v>
      </c>
      <c r="F1236" s="3">
        <v>23559</v>
      </c>
      <c r="G1236" s="1">
        <v>0.38</v>
      </c>
      <c r="H1236" s="8">
        <v>4.3</v>
      </c>
      <c r="I1236" s="9">
        <v>2026</v>
      </c>
      <c r="J1236" t="s">
        <v>10702</v>
      </c>
      <c r="K1236" t="s">
        <v>10703</v>
      </c>
      <c r="L1236" t="s">
        <v>10704</v>
      </c>
      <c r="M1236" t="s">
        <v>10705</v>
      </c>
      <c r="N1236" t="s">
        <v>10706</v>
      </c>
      <c r="O1236" t="s">
        <v>10707</v>
      </c>
      <c r="P1236" t="s">
        <v>10708</v>
      </c>
      <c r="Q1236" t="s">
        <v>10709</v>
      </c>
    </row>
    <row r="1237" spans="1:17">
      <c r="A1237" t="s">
        <v>10710</v>
      </c>
      <c r="B1237" t="s">
        <v>10711</v>
      </c>
      <c r="C1237" t="s">
        <v>8886</v>
      </c>
      <c r="E1237" s="3">
        <v>950</v>
      </c>
      <c r="F1237" s="3">
        <v>1599</v>
      </c>
      <c r="G1237" s="1">
        <v>0.41</v>
      </c>
      <c r="H1237" s="8">
        <v>4.3</v>
      </c>
      <c r="I1237" s="9">
        <v>5911</v>
      </c>
      <c r="J1237" t="s">
        <v>10712</v>
      </c>
      <c r="K1237" t="s">
        <v>10713</v>
      </c>
      <c r="L1237" t="s">
        <v>10714</v>
      </c>
      <c r="M1237" t="s">
        <v>10715</v>
      </c>
      <c r="N1237" t="s">
        <v>10716</v>
      </c>
      <c r="O1237" t="s">
        <v>10717</v>
      </c>
      <c r="P1237" t="s">
        <v>10718</v>
      </c>
      <c r="Q1237" t="s">
        <v>10719</v>
      </c>
    </row>
    <row r="1238" spans="1:17">
      <c r="A1238" t="s">
        <v>10720</v>
      </c>
      <c r="B1238" t="s">
        <v>10721</v>
      </c>
      <c r="C1238" t="s">
        <v>8875</v>
      </c>
      <c r="E1238" s="3">
        <v>7199</v>
      </c>
      <c r="F1238" s="3">
        <v>9995</v>
      </c>
      <c r="G1238" s="1">
        <v>0.28000000000000003</v>
      </c>
      <c r="H1238" s="8">
        <v>4.4000000000000004</v>
      </c>
      <c r="I1238" s="9">
        <v>1964</v>
      </c>
      <c r="J1238" t="s">
        <v>10722</v>
      </c>
      <c r="K1238" t="s">
        <v>10723</v>
      </c>
      <c r="L1238" t="s">
        <v>10724</v>
      </c>
      <c r="M1238" t="s">
        <v>10725</v>
      </c>
      <c r="N1238" t="s">
        <v>10726</v>
      </c>
      <c r="O1238" t="s">
        <v>10727</v>
      </c>
      <c r="P1238" t="s">
        <v>10728</v>
      </c>
      <c r="Q1238" t="s">
        <v>10729</v>
      </c>
    </row>
    <row r="1239" spans="1:17">
      <c r="A1239" t="s">
        <v>10730</v>
      </c>
      <c r="B1239" t="s">
        <v>10731</v>
      </c>
      <c r="C1239" t="s">
        <v>8552</v>
      </c>
      <c r="E1239" s="3">
        <v>2439</v>
      </c>
      <c r="F1239" s="3">
        <v>2545</v>
      </c>
      <c r="G1239" s="1">
        <v>0.04</v>
      </c>
      <c r="H1239" s="8">
        <v>4.0999999999999996</v>
      </c>
      <c r="I1239" s="9">
        <v>25</v>
      </c>
      <c r="J1239" t="s">
        <v>10732</v>
      </c>
      <c r="K1239" t="s">
        <v>10733</v>
      </c>
      <c r="L1239" t="s">
        <v>10734</v>
      </c>
      <c r="M1239" t="s">
        <v>10735</v>
      </c>
      <c r="N1239" t="s">
        <v>10736</v>
      </c>
      <c r="O1239" t="s">
        <v>10737</v>
      </c>
      <c r="P1239" t="s">
        <v>10738</v>
      </c>
      <c r="Q1239" t="s">
        <v>10739</v>
      </c>
    </row>
    <row r="1240" spans="1:17">
      <c r="A1240" t="s">
        <v>10740</v>
      </c>
      <c r="B1240" t="s">
        <v>10741</v>
      </c>
      <c r="C1240" t="s">
        <v>8897</v>
      </c>
      <c r="E1240" s="3">
        <v>7799</v>
      </c>
      <c r="F1240" s="3">
        <v>8995</v>
      </c>
      <c r="G1240" s="1">
        <v>0.13</v>
      </c>
      <c r="H1240" s="8">
        <v>4</v>
      </c>
      <c r="I1240" s="9">
        <v>3160</v>
      </c>
      <c r="J1240" t="s">
        <v>10742</v>
      </c>
      <c r="K1240" t="s">
        <v>10743</v>
      </c>
      <c r="L1240" t="s">
        <v>10744</v>
      </c>
      <c r="M1240" t="s">
        <v>10745</v>
      </c>
      <c r="N1240" t="s">
        <v>10746</v>
      </c>
      <c r="O1240" t="s">
        <v>10747</v>
      </c>
      <c r="P1240" t="s">
        <v>10748</v>
      </c>
      <c r="Q1240" t="s">
        <v>10749</v>
      </c>
    </row>
    <row r="1241" spans="1:17">
      <c r="A1241" t="s">
        <v>10750</v>
      </c>
      <c r="B1241" t="s">
        <v>10751</v>
      </c>
      <c r="C1241" t="s">
        <v>9192</v>
      </c>
      <c r="E1241" s="3">
        <v>1599</v>
      </c>
      <c r="F1241" s="3">
        <v>1999</v>
      </c>
      <c r="G1241" s="1">
        <v>0.2</v>
      </c>
      <c r="H1241" s="8">
        <v>4.4000000000000004</v>
      </c>
      <c r="I1241" s="9">
        <v>1558</v>
      </c>
      <c r="J1241" t="s">
        <v>10752</v>
      </c>
      <c r="K1241" t="s">
        <v>10753</v>
      </c>
      <c r="L1241" t="s">
        <v>10754</v>
      </c>
      <c r="M1241" t="s">
        <v>10755</v>
      </c>
      <c r="N1241" t="s">
        <v>10756</v>
      </c>
      <c r="O1241" t="s">
        <v>10757</v>
      </c>
      <c r="P1241" t="s">
        <v>10758</v>
      </c>
      <c r="Q1241" t="s">
        <v>10759</v>
      </c>
    </row>
    <row r="1242" spans="1:17">
      <c r="A1242" t="s">
        <v>10760</v>
      </c>
      <c r="B1242" t="s">
        <v>10761</v>
      </c>
      <c r="C1242" t="s">
        <v>8710</v>
      </c>
      <c r="E1242" s="3">
        <v>2899</v>
      </c>
      <c r="F1242" s="3">
        <v>5500</v>
      </c>
      <c r="G1242" s="1">
        <v>0.47</v>
      </c>
      <c r="H1242" s="8">
        <v>3.8</v>
      </c>
      <c r="I1242" s="9">
        <v>8958</v>
      </c>
      <c r="J1242" t="s">
        <v>10762</v>
      </c>
      <c r="K1242" t="s">
        <v>10763</v>
      </c>
      <c r="L1242" t="s">
        <v>10764</v>
      </c>
      <c r="M1242" t="s">
        <v>10765</v>
      </c>
      <c r="N1242" t="s">
        <v>10766</v>
      </c>
      <c r="O1242" t="s">
        <v>10767</v>
      </c>
      <c r="P1242" t="s">
        <v>10768</v>
      </c>
      <c r="Q1242" t="s">
        <v>10769</v>
      </c>
    </row>
    <row r="1243" spans="1:17">
      <c r="A1243" t="s">
        <v>10770</v>
      </c>
      <c r="B1243" t="s">
        <v>10771</v>
      </c>
      <c r="C1243" t="s">
        <v>10266</v>
      </c>
      <c r="E1243" s="3">
        <v>9799</v>
      </c>
      <c r="F1243" s="3">
        <v>12150</v>
      </c>
      <c r="G1243" s="1">
        <v>0.19</v>
      </c>
      <c r="H1243" s="8">
        <v>4.3</v>
      </c>
      <c r="I1243" s="9">
        <v>13251</v>
      </c>
      <c r="J1243" t="s">
        <v>13070</v>
      </c>
      <c r="K1243" t="s">
        <v>10772</v>
      </c>
      <c r="L1243" t="s">
        <v>10773</v>
      </c>
      <c r="M1243" t="s">
        <v>10774</v>
      </c>
      <c r="N1243" t="s">
        <v>10775</v>
      </c>
      <c r="O1243" t="s">
        <v>10776</v>
      </c>
      <c r="P1243" t="s">
        <v>10777</v>
      </c>
      <c r="Q1243" t="s">
        <v>10778</v>
      </c>
    </row>
    <row r="1244" spans="1:17">
      <c r="A1244" t="s">
        <v>10779</v>
      </c>
      <c r="B1244" t="s">
        <v>10780</v>
      </c>
      <c r="C1244" t="s">
        <v>8897</v>
      </c>
      <c r="E1244" s="3">
        <v>3299</v>
      </c>
      <c r="F1244" s="3">
        <v>4995</v>
      </c>
      <c r="G1244" s="1">
        <v>0.34</v>
      </c>
      <c r="H1244" s="8">
        <v>3.8</v>
      </c>
      <c r="I1244" s="9">
        <v>1393</v>
      </c>
      <c r="J1244" t="s">
        <v>10781</v>
      </c>
      <c r="K1244" t="s">
        <v>10782</v>
      </c>
      <c r="L1244" t="s">
        <v>10783</v>
      </c>
      <c r="M1244" t="s">
        <v>10784</v>
      </c>
      <c r="N1244" t="s">
        <v>10785</v>
      </c>
      <c r="O1244" t="s">
        <v>10786</v>
      </c>
      <c r="P1244" t="s">
        <v>10787</v>
      </c>
      <c r="Q1244" t="s">
        <v>10788</v>
      </c>
    </row>
    <row r="1245" spans="1:17">
      <c r="A1245" t="s">
        <v>10789</v>
      </c>
      <c r="B1245" t="s">
        <v>10790</v>
      </c>
      <c r="C1245" t="s">
        <v>8688</v>
      </c>
      <c r="E1245" s="3">
        <v>669</v>
      </c>
      <c r="F1245" s="3">
        <v>1499</v>
      </c>
      <c r="G1245" s="1">
        <v>0.55000000000000004</v>
      </c>
      <c r="H1245" s="8">
        <v>2.2999999999999998</v>
      </c>
      <c r="I1245" s="9">
        <v>13</v>
      </c>
      <c r="J1245" t="s">
        <v>10791</v>
      </c>
      <c r="K1245" t="s">
        <v>10792</v>
      </c>
      <c r="L1245" t="s">
        <v>10793</v>
      </c>
      <c r="M1245" t="s">
        <v>10794</v>
      </c>
      <c r="N1245" t="s">
        <v>10795</v>
      </c>
      <c r="O1245" t="s">
        <v>10796</v>
      </c>
      <c r="P1245" t="s">
        <v>10797</v>
      </c>
      <c r="Q1245" t="s">
        <v>10798</v>
      </c>
    </row>
    <row r="1246" spans="1:17">
      <c r="A1246" t="s">
        <v>10799</v>
      </c>
      <c r="B1246" t="s">
        <v>10800</v>
      </c>
      <c r="C1246" t="s">
        <v>8938</v>
      </c>
      <c r="E1246" s="3">
        <v>5890</v>
      </c>
      <c r="F1246" s="3">
        <v>7506</v>
      </c>
      <c r="G1246" s="1">
        <v>0.22</v>
      </c>
      <c r="H1246" s="8">
        <v>4.5</v>
      </c>
      <c r="I1246" s="9">
        <v>7241</v>
      </c>
      <c r="J1246" t="s">
        <v>10801</v>
      </c>
      <c r="K1246" t="s">
        <v>10802</v>
      </c>
      <c r="L1246" t="s">
        <v>10803</v>
      </c>
      <c r="M1246" t="s">
        <v>10804</v>
      </c>
      <c r="N1246" t="s">
        <v>10805</v>
      </c>
      <c r="O1246" t="s">
        <v>10806</v>
      </c>
      <c r="P1246" t="s">
        <v>10807</v>
      </c>
      <c r="Q1246" t="s">
        <v>10808</v>
      </c>
    </row>
    <row r="1247" spans="1:17">
      <c r="A1247" t="s">
        <v>10809</v>
      </c>
      <c r="B1247" t="s">
        <v>10810</v>
      </c>
      <c r="C1247" t="s">
        <v>10094</v>
      </c>
      <c r="E1247" s="3">
        <v>9199</v>
      </c>
      <c r="F1247" s="3">
        <v>18000</v>
      </c>
      <c r="G1247" s="1">
        <v>0.49</v>
      </c>
      <c r="H1247" s="8">
        <v>4</v>
      </c>
      <c r="I1247" s="9">
        <v>16020</v>
      </c>
      <c r="J1247" t="s">
        <v>10811</v>
      </c>
      <c r="K1247" t="s">
        <v>10812</v>
      </c>
      <c r="L1247" t="s">
        <v>10813</v>
      </c>
      <c r="M1247" t="s">
        <v>10814</v>
      </c>
      <c r="N1247" t="s">
        <v>10815</v>
      </c>
      <c r="O1247" t="s">
        <v>10816</v>
      </c>
      <c r="P1247" t="s">
        <v>10817</v>
      </c>
      <c r="Q1247" t="s">
        <v>10818</v>
      </c>
    </row>
    <row r="1248" spans="1:17">
      <c r="A1248" t="s">
        <v>10819</v>
      </c>
      <c r="B1248" t="s">
        <v>10820</v>
      </c>
      <c r="C1248" t="s">
        <v>8886</v>
      </c>
      <c r="E1248" s="3">
        <v>351</v>
      </c>
      <c r="F1248" s="3">
        <v>1099</v>
      </c>
      <c r="G1248" s="1">
        <v>0.68</v>
      </c>
      <c r="H1248" s="8">
        <v>3.7</v>
      </c>
      <c r="I1248" s="9">
        <v>1470</v>
      </c>
      <c r="J1248" t="s">
        <v>10821</v>
      </c>
      <c r="K1248" t="s">
        <v>10822</v>
      </c>
      <c r="L1248" t="s">
        <v>10823</v>
      </c>
      <c r="M1248" t="s">
        <v>10824</v>
      </c>
      <c r="N1248" t="s">
        <v>10825</v>
      </c>
      <c r="O1248" t="s">
        <v>10826</v>
      </c>
      <c r="P1248" t="s">
        <v>10827</v>
      </c>
      <c r="Q1248" t="s">
        <v>10828</v>
      </c>
    </row>
    <row r="1249" spans="1:17">
      <c r="A1249" t="s">
        <v>10829</v>
      </c>
      <c r="B1249" t="s">
        <v>10830</v>
      </c>
      <c r="C1249" t="s">
        <v>10831</v>
      </c>
      <c r="E1249" s="3">
        <v>899</v>
      </c>
      <c r="F1249" s="3">
        <v>1900</v>
      </c>
      <c r="G1249" s="1">
        <v>0.53</v>
      </c>
      <c r="H1249" s="8">
        <v>4</v>
      </c>
      <c r="I1249" s="9">
        <v>3663</v>
      </c>
      <c r="J1249" t="s">
        <v>10832</v>
      </c>
      <c r="K1249" t="s">
        <v>10833</v>
      </c>
      <c r="L1249" t="s">
        <v>10834</v>
      </c>
      <c r="M1249" t="s">
        <v>10835</v>
      </c>
      <c r="N1249" t="s">
        <v>10836</v>
      </c>
      <c r="O1249" t="s">
        <v>10837</v>
      </c>
      <c r="P1249" t="s">
        <v>10838</v>
      </c>
      <c r="Q1249" t="s">
        <v>10839</v>
      </c>
    </row>
    <row r="1250" spans="1:17">
      <c r="A1250" t="s">
        <v>10840</v>
      </c>
      <c r="B1250" t="s">
        <v>10841</v>
      </c>
      <c r="C1250" t="s">
        <v>8762</v>
      </c>
      <c r="E1250" s="3">
        <v>1349</v>
      </c>
      <c r="F1250" s="3">
        <v>1850</v>
      </c>
      <c r="G1250" s="1">
        <v>0.27</v>
      </c>
      <c r="H1250" s="8">
        <v>4.4000000000000004</v>
      </c>
      <c r="I1250" s="9">
        <v>638</v>
      </c>
      <c r="J1250" t="s">
        <v>10842</v>
      </c>
      <c r="K1250" t="s">
        <v>10843</v>
      </c>
      <c r="L1250" t="s">
        <v>10844</v>
      </c>
      <c r="M1250" t="s">
        <v>10845</v>
      </c>
      <c r="N1250" t="s">
        <v>10846</v>
      </c>
      <c r="O1250" t="s">
        <v>10847</v>
      </c>
      <c r="P1250" t="s">
        <v>10848</v>
      </c>
      <c r="Q1250" t="s">
        <v>10849</v>
      </c>
    </row>
    <row r="1251" spans="1:17">
      <c r="A1251" t="s">
        <v>10850</v>
      </c>
      <c r="B1251" t="s">
        <v>10851</v>
      </c>
      <c r="C1251" t="s">
        <v>9944</v>
      </c>
      <c r="E1251" s="3">
        <v>6236</v>
      </c>
      <c r="F1251" s="3">
        <v>9999</v>
      </c>
      <c r="G1251" s="1">
        <v>0.38</v>
      </c>
      <c r="H1251" s="8">
        <v>4.0999999999999996</v>
      </c>
      <c r="I1251" s="9">
        <v>3552</v>
      </c>
      <c r="J1251" t="s">
        <v>10852</v>
      </c>
      <c r="K1251" t="s">
        <v>10853</v>
      </c>
      <c r="L1251" t="s">
        <v>10854</v>
      </c>
      <c r="M1251" t="s">
        <v>10855</v>
      </c>
      <c r="N1251" t="s">
        <v>10856</v>
      </c>
      <c r="O1251" t="s">
        <v>10857</v>
      </c>
      <c r="P1251" t="s">
        <v>10858</v>
      </c>
      <c r="Q1251" t="s">
        <v>10859</v>
      </c>
    </row>
    <row r="1252" spans="1:17">
      <c r="A1252" t="s">
        <v>10860</v>
      </c>
      <c r="B1252" t="s">
        <v>10861</v>
      </c>
      <c r="C1252" t="s">
        <v>8688</v>
      </c>
      <c r="E1252" s="3">
        <v>2742</v>
      </c>
      <c r="F1252" s="3">
        <v>3995</v>
      </c>
      <c r="G1252" s="1">
        <v>0.31</v>
      </c>
      <c r="H1252" s="8">
        <v>4.4000000000000004</v>
      </c>
      <c r="I1252" s="9">
        <v>11148</v>
      </c>
      <c r="J1252" t="s">
        <v>10862</v>
      </c>
      <c r="K1252" t="s">
        <v>10863</v>
      </c>
      <c r="L1252" t="s">
        <v>10864</v>
      </c>
      <c r="M1252" t="s">
        <v>10865</v>
      </c>
      <c r="N1252" t="s">
        <v>10866</v>
      </c>
      <c r="O1252" t="s">
        <v>10867</v>
      </c>
      <c r="P1252" t="s">
        <v>10868</v>
      </c>
      <c r="Q1252" t="s">
        <v>10869</v>
      </c>
    </row>
    <row r="1253" spans="1:17">
      <c r="A1253" t="s">
        <v>10870</v>
      </c>
      <c r="B1253" t="s">
        <v>10871</v>
      </c>
      <c r="C1253" t="s">
        <v>10266</v>
      </c>
      <c r="E1253" s="3">
        <v>721</v>
      </c>
      <c r="F1253" s="3">
        <v>1499</v>
      </c>
      <c r="G1253" s="1">
        <v>0.52</v>
      </c>
      <c r="H1253" s="8">
        <v>3.1</v>
      </c>
      <c r="I1253" s="9">
        <v>2449</v>
      </c>
      <c r="J1253" t="s">
        <v>10872</v>
      </c>
      <c r="K1253" t="s">
        <v>10873</v>
      </c>
      <c r="L1253" t="s">
        <v>10874</v>
      </c>
      <c r="M1253" t="s">
        <v>10875</v>
      </c>
      <c r="N1253" t="s">
        <v>10876</v>
      </c>
      <c r="O1253" t="s">
        <v>10877</v>
      </c>
      <c r="P1253" t="s">
        <v>10878</v>
      </c>
      <c r="Q1253" t="s">
        <v>10879</v>
      </c>
    </row>
    <row r="1254" spans="1:17">
      <c r="A1254" t="s">
        <v>10880</v>
      </c>
      <c r="B1254" t="s">
        <v>10881</v>
      </c>
      <c r="C1254" t="s">
        <v>8897</v>
      </c>
      <c r="E1254" s="3">
        <v>2903</v>
      </c>
      <c r="F1254" s="3">
        <v>3295</v>
      </c>
      <c r="G1254" s="1">
        <v>0.12</v>
      </c>
      <c r="H1254" s="8">
        <v>4.3</v>
      </c>
      <c r="I1254" s="9">
        <v>2299</v>
      </c>
      <c r="J1254" t="s">
        <v>10882</v>
      </c>
      <c r="K1254" t="s">
        <v>10883</v>
      </c>
      <c r="L1254" t="s">
        <v>10884</v>
      </c>
      <c r="M1254" t="s">
        <v>10885</v>
      </c>
      <c r="N1254" t="s">
        <v>10886</v>
      </c>
      <c r="O1254" t="s">
        <v>10887</v>
      </c>
      <c r="P1254" t="s">
        <v>10888</v>
      </c>
      <c r="Q1254" t="s">
        <v>10889</v>
      </c>
    </row>
    <row r="1255" spans="1:17">
      <c r="A1255" t="s">
        <v>10890</v>
      </c>
      <c r="B1255" t="s">
        <v>10891</v>
      </c>
      <c r="C1255" t="s">
        <v>9192</v>
      </c>
      <c r="E1255" s="3">
        <v>1656</v>
      </c>
      <c r="F1255" s="3">
        <v>2695</v>
      </c>
      <c r="G1255" s="1">
        <v>0.39</v>
      </c>
      <c r="H1255" s="8">
        <v>4.4000000000000004</v>
      </c>
      <c r="I1255" s="9">
        <v>6027</v>
      </c>
      <c r="J1255" t="s">
        <v>10892</v>
      </c>
      <c r="K1255" t="s">
        <v>10893</v>
      </c>
      <c r="L1255" t="s">
        <v>10894</v>
      </c>
      <c r="M1255" t="s">
        <v>10895</v>
      </c>
      <c r="N1255" t="s">
        <v>10896</v>
      </c>
      <c r="O1255" t="s">
        <v>10897</v>
      </c>
      <c r="P1255" t="s">
        <v>10898</v>
      </c>
      <c r="Q1255" t="s">
        <v>10899</v>
      </c>
    </row>
    <row r="1256" spans="1:17">
      <c r="A1256" t="s">
        <v>10900</v>
      </c>
      <c r="B1256" t="s">
        <v>10901</v>
      </c>
      <c r="C1256" t="s">
        <v>9030</v>
      </c>
      <c r="E1256" s="3">
        <v>1399</v>
      </c>
      <c r="F1256" s="3">
        <v>2290</v>
      </c>
      <c r="G1256" s="1">
        <v>0.39</v>
      </c>
      <c r="H1256" s="8">
        <v>4.4000000000000004</v>
      </c>
      <c r="I1256" s="9">
        <v>461</v>
      </c>
      <c r="J1256" t="s">
        <v>10902</v>
      </c>
      <c r="K1256" t="s">
        <v>10903</v>
      </c>
      <c r="L1256" t="s">
        <v>10904</v>
      </c>
      <c r="M1256" t="s">
        <v>10905</v>
      </c>
      <c r="N1256" t="s">
        <v>10906</v>
      </c>
      <c r="O1256" t="s">
        <v>10907</v>
      </c>
      <c r="P1256" t="s">
        <v>10908</v>
      </c>
      <c r="Q1256" t="s">
        <v>10909</v>
      </c>
    </row>
    <row r="1257" spans="1:17">
      <c r="A1257" t="s">
        <v>10910</v>
      </c>
      <c r="B1257" t="s">
        <v>10911</v>
      </c>
      <c r="C1257" t="s">
        <v>9061</v>
      </c>
      <c r="E1257" s="3">
        <v>2079</v>
      </c>
      <c r="F1257" s="3">
        <v>3099</v>
      </c>
      <c r="G1257" s="1">
        <v>0.33</v>
      </c>
      <c r="H1257" s="8">
        <v>4.0999999999999996</v>
      </c>
      <c r="I1257" s="9">
        <v>282</v>
      </c>
      <c r="J1257" t="s">
        <v>10912</v>
      </c>
      <c r="K1257" t="s">
        <v>10913</v>
      </c>
      <c r="L1257" t="s">
        <v>10914</v>
      </c>
      <c r="M1257" t="s">
        <v>10915</v>
      </c>
      <c r="N1257" t="s">
        <v>10916</v>
      </c>
      <c r="O1257" t="s">
        <v>10917</v>
      </c>
      <c r="P1257" t="s">
        <v>10918</v>
      </c>
      <c r="Q1257" t="s">
        <v>10919</v>
      </c>
    </row>
    <row r="1258" spans="1:17">
      <c r="A1258" t="s">
        <v>10920</v>
      </c>
      <c r="B1258" t="s">
        <v>10921</v>
      </c>
      <c r="C1258" t="s">
        <v>8844</v>
      </c>
      <c r="E1258" s="3">
        <v>999</v>
      </c>
      <c r="F1258" s="3">
        <v>1075</v>
      </c>
      <c r="G1258" s="1">
        <v>7.0000000000000007E-2</v>
      </c>
      <c r="H1258" s="8">
        <v>4.0999999999999996</v>
      </c>
      <c r="I1258" s="9">
        <v>9275</v>
      </c>
      <c r="J1258" t="s">
        <v>10922</v>
      </c>
      <c r="K1258" t="s">
        <v>10923</v>
      </c>
      <c r="L1258" t="s">
        <v>10924</v>
      </c>
      <c r="M1258" t="s">
        <v>10925</v>
      </c>
      <c r="N1258" t="s">
        <v>10926</v>
      </c>
      <c r="O1258" t="s">
        <v>10927</v>
      </c>
      <c r="P1258" t="s">
        <v>10928</v>
      </c>
      <c r="Q1258" t="s">
        <v>10929</v>
      </c>
    </row>
    <row r="1259" spans="1:17">
      <c r="A1259" t="s">
        <v>10930</v>
      </c>
      <c r="B1259" t="s">
        <v>10931</v>
      </c>
      <c r="C1259" t="s">
        <v>8969</v>
      </c>
      <c r="E1259" s="3">
        <v>3179</v>
      </c>
      <c r="F1259" s="3">
        <v>6999</v>
      </c>
      <c r="G1259" s="1">
        <v>0.55000000000000004</v>
      </c>
      <c r="H1259" s="8">
        <v>4</v>
      </c>
      <c r="I1259" s="9">
        <v>743</v>
      </c>
      <c r="J1259" t="s">
        <v>10932</v>
      </c>
      <c r="K1259" t="s">
        <v>10933</v>
      </c>
      <c r="L1259" t="s">
        <v>10934</v>
      </c>
      <c r="M1259" t="s">
        <v>10935</v>
      </c>
      <c r="N1259" t="s">
        <v>10936</v>
      </c>
      <c r="O1259" t="s">
        <v>10937</v>
      </c>
      <c r="P1259" t="s">
        <v>10938</v>
      </c>
      <c r="Q1259" t="s">
        <v>10939</v>
      </c>
    </row>
    <row r="1260" spans="1:17">
      <c r="A1260" t="s">
        <v>10940</v>
      </c>
      <c r="B1260" t="s">
        <v>10941</v>
      </c>
      <c r="C1260" t="s">
        <v>8721</v>
      </c>
      <c r="E1260" s="3">
        <v>1049</v>
      </c>
      <c r="F1260" s="3">
        <v>2499</v>
      </c>
      <c r="G1260" s="1">
        <v>0.57999999999999996</v>
      </c>
      <c r="H1260" s="8">
        <v>3.6</v>
      </c>
      <c r="I1260" s="9">
        <v>328</v>
      </c>
      <c r="J1260" t="s">
        <v>10942</v>
      </c>
      <c r="K1260" t="s">
        <v>10943</v>
      </c>
      <c r="L1260" t="s">
        <v>10944</v>
      </c>
      <c r="M1260" t="s">
        <v>10945</v>
      </c>
      <c r="N1260" t="s">
        <v>10946</v>
      </c>
      <c r="O1260" t="s">
        <v>10947</v>
      </c>
      <c r="P1260" t="s">
        <v>10948</v>
      </c>
      <c r="Q1260" t="s">
        <v>10949</v>
      </c>
    </row>
    <row r="1261" spans="1:17">
      <c r="A1261" t="s">
        <v>10950</v>
      </c>
      <c r="B1261" t="s">
        <v>10951</v>
      </c>
      <c r="C1261" t="s">
        <v>8721</v>
      </c>
      <c r="E1261" s="3">
        <v>3599</v>
      </c>
      <c r="F1261" s="3">
        <v>7290</v>
      </c>
      <c r="G1261" s="1">
        <v>0.51</v>
      </c>
      <c r="H1261" s="8">
        <v>3.9</v>
      </c>
      <c r="I1261" s="9">
        <v>942</v>
      </c>
      <c r="J1261" t="s">
        <v>10952</v>
      </c>
      <c r="K1261" t="s">
        <v>10953</v>
      </c>
      <c r="L1261" t="s">
        <v>10954</v>
      </c>
      <c r="M1261" t="s">
        <v>10955</v>
      </c>
      <c r="N1261" t="s">
        <v>10956</v>
      </c>
      <c r="O1261" t="s">
        <v>10957</v>
      </c>
      <c r="P1261" t="s">
        <v>10958</v>
      </c>
      <c r="Q1261" t="s">
        <v>10959</v>
      </c>
    </row>
    <row r="1262" spans="1:17">
      <c r="A1262" t="s">
        <v>10960</v>
      </c>
      <c r="B1262" t="s">
        <v>10961</v>
      </c>
      <c r="C1262" t="s">
        <v>10962</v>
      </c>
      <c r="E1262" s="3">
        <v>4799</v>
      </c>
      <c r="F1262" s="3">
        <v>5795</v>
      </c>
      <c r="G1262" s="1">
        <v>0.17</v>
      </c>
      <c r="H1262" s="8">
        <v>3.9</v>
      </c>
      <c r="I1262" s="9">
        <v>3815</v>
      </c>
      <c r="J1262" t="s">
        <v>10963</v>
      </c>
      <c r="K1262" t="s">
        <v>10964</v>
      </c>
      <c r="L1262" t="s">
        <v>10965</v>
      </c>
      <c r="M1262" t="s">
        <v>10966</v>
      </c>
      <c r="N1262" t="s">
        <v>10967</v>
      </c>
      <c r="O1262" t="s">
        <v>10968</v>
      </c>
      <c r="P1262" t="s">
        <v>10969</v>
      </c>
      <c r="Q1262" t="s">
        <v>10970</v>
      </c>
    </row>
    <row r="1263" spans="1:17">
      <c r="A1263" t="s">
        <v>10971</v>
      </c>
      <c r="B1263" t="s">
        <v>10972</v>
      </c>
      <c r="C1263" t="s">
        <v>8710</v>
      </c>
      <c r="E1263" s="3">
        <v>1699</v>
      </c>
      <c r="F1263" s="3">
        <v>3398</v>
      </c>
      <c r="G1263" s="1">
        <v>0.5</v>
      </c>
      <c r="H1263" s="8">
        <v>3.8</v>
      </c>
      <c r="I1263" s="9">
        <v>7988</v>
      </c>
      <c r="J1263" t="s">
        <v>10973</v>
      </c>
      <c r="K1263" t="s">
        <v>10974</v>
      </c>
      <c r="L1263" t="s">
        <v>10975</v>
      </c>
      <c r="M1263" t="s">
        <v>10976</v>
      </c>
      <c r="N1263" t="s">
        <v>10977</v>
      </c>
      <c r="O1263" t="s">
        <v>10978</v>
      </c>
      <c r="P1263" t="s">
        <v>10979</v>
      </c>
      <c r="Q1263" t="s">
        <v>10980</v>
      </c>
    </row>
    <row r="1264" spans="1:17">
      <c r="A1264" t="s">
        <v>10981</v>
      </c>
      <c r="B1264" t="s">
        <v>10982</v>
      </c>
      <c r="C1264" t="s">
        <v>8762</v>
      </c>
      <c r="E1264" s="3">
        <v>664</v>
      </c>
      <c r="F1264" s="3">
        <v>1490</v>
      </c>
      <c r="G1264" s="1">
        <v>0.55000000000000004</v>
      </c>
      <c r="H1264" s="8">
        <v>4.0999999999999996</v>
      </c>
      <c r="I1264" s="9">
        <v>925</v>
      </c>
      <c r="J1264" t="s">
        <v>10983</v>
      </c>
      <c r="K1264" t="s">
        <v>10984</v>
      </c>
      <c r="L1264" t="s">
        <v>10985</v>
      </c>
      <c r="M1264" t="s">
        <v>10986</v>
      </c>
      <c r="N1264" t="s">
        <v>10987</v>
      </c>
      <c r="O1264" t="s">
        <v>10988</v>
      </c>
      <c r="P1264" t="s">
        <v>10989</v>
      </c>
      <c r="Q1264" t="s">
        <v>10990</v>
      </c>
    </row>
    <row r="1265" spans="1:17">
      <c r="A1265" t="s">
        <v>10991</v>
      </c>
      <c r="B1265" t="s">
        <v>10992</v>
      </c>
      <c r="C1265" t="s">
        <v>10993</v>
      </c>
      <c r="E1265" s="3">
        <v>948</v>
      </c>
      <c r="F1265" s="3">
        <v>1620</v>
      </c>
      <c r="G1265" s="1">
        <v>0.41</v>
      </c>
      <c r="H1265" s="8">
        <v>4.0999999999999996</v>
      </c>
      <c r="I1265" s="9">
        <v>4370</v>
      </c>
      <c r="J1265" t="s">
        <v>10994</v>
      </c>
      <c r="K1265" t="s">
        <v>10995</v>
      </c>
      <c r="L1265" t="s">
        <v>10996</v>
      </c>
      <c r="M1265" t="s">
        <v>10997</v>
      </c>
      <c r="N1265" t="s">
        <v>10998</v>
      </c>
      <c r="O1265" t="s">
        <v>10999</v>
      </c>
      <c r="P1265" t="s">
        <v>11000</v>
      </c>
      <c r="Q1265" t="s">
        <v>11001</v>
      </c>
    </row>
    <row r="1266" spans="1:17">
      <c r="A1266" t="s">
        <v>11002</v>
      </c>
      <c r="B1266" t="s">
        <v>11003</v>
      </c>
      <c r="C1266" t="s">
        <v>8699</v>
      </c>
      <c r="E1266" s="3">
        <v>850</v>
      </c>
      <c r="F1266" s="3">
        <v>1000</v>
      </c>
      <c r="G1266" s="1">
        <v>0.15</v>
      </c>
      <c r="H1266" s="8">
        <v>4.0999999999999996</v>
      </c>
      <c r="I1266" s="9">
        <v>7619</v>
      </c>
      <c r="J1266" t="s">
        <v>11004</v>
      </c>
      <c r="K1266" t="s">
        <v>11005</v>
      </c>
      <c r="L1266" t="s">
        <v>11006</v>
      </c>
      <c r="M1266" t="s">
        <v>11007</v>
      </c>
      <c r="N1266" t="s">
        <v>11008</v>
      </c>
      <c r="O1266" t="s">
        <v>11009</v>
      </c>
      <c r="P1266" t="s">
        <v>11010</v>
      </c>
      <c r="Q1266" t="s">
        <v>11011</v>
      </c>
    </row>
    <row r="1267" spans="1:17">
      <c r="A1267" t="s">
        <v>11012</v>
      </c>
      <c r="B1267" t="s">
        <v>11013</v>
      </c>
      <c r="C1267" t="s">
        <v>9644</v>
      </c>
      <c r="E1267" s="3">
        <v>600</v>
      </c>
      <c r="F1267" s="3">
        <v>640</v>
      </c>
      <c r="G1267" s="1">
        <v>0.06</v>
      </c>
      <c r="H1267" s="8">
        <v>3.8</v>
      </c>
      <c r="I1267" s="9">
        <v>2593</v>
      </c>
      <c r="J1267" t="s">
        <v>11014</v>
      </c>
      <c r="K1267" t="s">
        <v>11015</v>
      </c>
      <c r="L1267" t="s">
        <v>11016</v>
      </c>
      <c r="M1267" t="s">
        <v>11017</v>
      </c>
      <c r="N1267" t="s">
        <v>11018</v>
      </c>
      <c r="O1267" t="s">
        <v>11019</v>
      </c>
      <c r="P1267" t="s">
        <v>11020</v>
      </c>
      <c r="Q1267" t="s">
        <v>11021</v>
      </c>
    </row>
    <row r="1268" spans="1:17">
      <c r="A1268" t="s">
        <v>11022</v>
      </c>
      <c r="B1268" t="s">
        <v>11023</v>
      </c>
      <c r="C1268" t="s">
        <v>8552</v>
      </c>
      <c r="E1268" s="3">
        <v>3711</v>
      </c>
      <c r="F1268" s="3">
        <v>4495</v>
      </c>
      <c r="G1268" s="1">
        <v>0.17</v>
      </c>
      <c r="H1268" s="8">
        <v>4.3</v>
      </c>
      <c r="I1268" s="9">
        <v>356</v>
      </c>
      <c r="J1268" t="s">
        <v>11024</v>
      </c>
      <c r="K1268" t="s">
        <v>11025</v>
      </c>
      <c r="L1268" t="s">
        <v>11026</v>
      </c>
      <c r="M1268" t="s">
        <v>11027</v>
      </c>
      <c r="N1268" t="s">
        <v>11028</v>
      </c>
      <c r="O1268" t="s">
        <v>11029</v>
      </c>
      <c r="P1268" t="s">
        <v>11030</v>
      </c>
      <c r="Q1268" t="s">
        <v>11031</v>
      </c>
    </row>
    <row r="1269" spans="1:17">
      <c r="A1269" t="s">
        <v>11032</v>
      </c>
      <c r="B1269" t="s">
        <v>11033</v>
      </c>
      <c r="C1269" t="s">
        <v>8585</v>
      </c>
      <c r="E1269" s="3">
        <v>799</v>
      </c>
      <c r="F1269" s="3">
        <v>2999</v>
      </c>
      <c r="G1269" s="1">
        <v>0.73</v>
      </c>
      <c r="H1269" s="8">
        <v>4.5</v>
      </c>
      <c r="I1269" s="9">
        <v>63</v>
      </c>
      <c r="J1269" t="s">
        <v>11034</v>
      </c>
      <c r="K1269" t="s">
        <v>11035</v>
      </c>
      <c r="L1269" t="s">
        <v>11036</v>
      </c>
      <c r="M1269" t="s">
        <v>11037</v>
      </c>
      <c r="N1269" t="s">
        <v>11038</v>
      </c>
      <c r="O1269" t="s">
        <v>11039</v>
      </c>
      <c r="P1269" t="s">
        <v>11040</v>
      </c>
      <c r="Q1269" t="s">
        <v>11041</v>
      </c>
    </row>
    <row r="1270" spans="1:17">
      <c r="A1270" t="s">
        <v>11042</v>
      </c>
      <c r="B1270" t="s">
        <v>11043</v>
      </c>
      <c r="C1270" t="s">
        <v>9633</v>
      </c>
      <c r="E1270" s="3">
        <v>980</v>
      </c>
      <c r="F1270" s="3">
        <v>980</v>
      </c>
      <c r="G1270" s="1">
        <v>0</v>
      </c>
      <c r="H1270" s="8">
        <v>4.2</v>
      </c>
      <c r="I1270" s="9">
        <v>4740</v>
      </c>
      <c r="J1270" t="s">
        <v>11044</v>
      </c>
      <c r="K1270" t="s">
        <v>11045</v>
      </c>
      <c r="L1270" t="s">
        <v>11046</v>
      </c>
      <c r="M1270" t="s">
        <v>11047</v>
      </c>
      <c r="N1270" t="s">
        <v>11048</v>
      </c>
      <c r="O1270" t="s">
        <v>11049</v>
      </c>
      <c r="P1270" t="s">
        <v>11050</v>
      </c>
      <c r="Q1270" t="s">
        <v>11051</v>
      </c>
    </row>
    <row r="1271" spans="1:17">
      <c r="A1271" t="s">
        <v>11052</v>
      </c>
      <c r="B1271" t="s">
        <v>11053</v>
      </c>
      <c r="C1271" t="s">
        <v>8886</v>
      </c>
      <c r="E1271" s="3">
        <v>351</v>
      </c>
      <c r="F1271" s="3">
        <v>899</v>
      </c>
      <c r="G1271" s="1">
        <v>0.61</v>
      </c>
      <c r="H1271" s="8">
        <v>3.9</v>
      </c>
      <c r="I1271" s="9">
        <v>296</v>
      </c>
      <c r="J1271" t="s">
        <v>11054</v>
      </c>
      <c r="K1271" t="s">
        <v>11055</v>
      </c>
      <c r="L1271" t="s">
        <v>11056</v>
      </c>
      <c r="M1271" t="s">
        <v>11057</v>
      </c>
      <c r="N1271" t="s">
        <v>11058</v>
      </c>
      <c r="O1271" t="s">
        <v>11059</v>
      </c>
      <c r="P1271" t="s">
        <v>11060</v>
      </c>
      <c r="Q1271" t="s">
        <v>11061</v>
      </c>
    </row>
    <row r="1272" spans="1:17">
      <c r="A1272" t="s">
        <v>11062</v>
      </c>
      <c r="B1272" t="s">
        <v>11063</v>
      </c>
      <c r="C1272" t="s">
        <v>11064</v>
      </c>
      <c r="E1272" s="3">
        <v>229</v>
      </c>
      <c r="F1272" s="3">
        <v>499</v>
      </c>
      <c r="G1272" s="1">
        <v>0.54</v>
      </c>
      <c r="H1272" s="8">
        <v>3.5</v>
      </c>
      <c r="I1272" s="9">
        <v>185</v>
      </c>
      <c r="J1272" t="s">
        <v>11065</v>
      </c>
      <c r="K1272" t="s">
        <v>11066</v>
      </c>
      <c r="L1272" t="s">
        <v>11067</v>
      </c>
      <c r="M1272" t="s">
        <v>11068</v>
      </c>
      <c r="N1272" t="s">
        <v>11069</v>
      </c>
      <c r="O1272" t="s">
        <v>11070</v>
      </c>
      <c r="P1272" t="s">
        <v>11071</v>
      </c>
      <c r="Q1272" t="s">
        <v>11072</v>
      </c>
    </row>
    <row r="1273" spans="1:17">
      <c r="A1273" t="s">
        <v>11073</v>
      </c>
      <c r="B1273" t="s">
        <v>11074</v>
      </c>
      <c r="C1273" t="s">
        <v>8897</v>
      </c>
      <c r="E1273" s="3">
        <v>3349</v>
      </c>
      <c r="F1273" s="3">
        <v>3995</v>
      </c>
      <c r="G1273" s="1">
        <v>0.16</v>
      </c>
      <c r="H1273" s="8">
        <v>4.3</v>
      </c>
      <c r="I1273" s="9">
        <v>1954</v>
      </c>
      <c r="J1273" t="s">
        <v>11075</v>
      </c>
      <c r="K1273" t="s">
        <v>11076</v>
      </c>
      <c r="L1273" t="s">
        <v>11077</v>
      </c>
      <c r="M1273" t="s">
        <v>11078</v>
      </c>
      <c r="N1273" t="s">
        <v>11079</v>
      </c>
      <c r="O1273" t="s">
        <v>11080</v>
      </c>
      <c r="P1273" t="s">
        <v>11081</v>
      </c>
      <c r="Q1273" t="s">
        <v>11082</v>
      </c>
    </row>
    <row r="1274" spans="1:17">
      <c r="A1274" t="s">
        <v>11083</v>
      </c>
      <c r="B1274" t="s">
        <v>11084</v>
      </c>
      <c r="C1274" t="s">
        <v>8773</v>
      </c>
      <c r="E1274" s="3">
        <v>5499</v>
      </c>
      <c r="F1274" s="3">
        <v>11500</v>
      </c>
      <c r="G1274" s="1">
        <v>0.52</v>
      </c>
      <c r="H1274" s="8">
        <v>3.9</v>
      </c>
      <c r="I1274" s="9">
        <v>959</v>
      </c>
      <c r="J1274" t="s">
        <v>11085</v>
      </c>
      <c r="K1274" t="s">
        <v>11086</v>
      </c>
      <c r="L1274" t="s">
        <v>11087</v>
      </c>
      <c r="M1274" t="s">
        <v>11088</v>
      </c>
      <c r="N1274" t="s">
        <v>11089</v>
      </c>
      <c r="O1274" t="s">
        <v>11090</v>
      </c>
      <c r="P1274" t="s">
        <v>11091</v>
      </c>
      <c r="Q1274" t="s">
        <v>11092</v>
      </c>
    </row>
    <row r="1275" spans="1:17">
      <c r="A1275" t="s">
        <v>11093</v>
      </c>
      <c r="B1275" t="s">
        <v>11094</v>
      </c>
      <c r="C1275" t="s">
        <v>8574</v>
      </c>
      <c r="E1275" s="3">
        <v>299</v>
      </c>
      <c r="F1275" s="3">
        <v>499</v>
      </c>
      <c r="G1275" s="1">
        <v>0.4</v>
      </c>
      <c r="H1275" s="8">
        <v>3.9</v>
      </c>
      <c r="I1275" s="9">
        <v>1015</v>
      </c>
      <c r="J1275" t="s">
        <v>11095</v>
      </c>
      <c r="K1275" t="s">
        <v>11096</v>
      </c>
      <c r="L1275" t="s">
        <v>11097</v>
      </c>
      <c r="M1275" t="s">
        <v>11098</v>
      </c>
      <c r="N1275" t="s">
        <v>11099</v>
      </c>
      <c r="O1275" t="s">
        <v>11100</v>
      </c>
      <c r="P1275" t="s">
        <v>11101</v>
      </c>
      <c r="Q1275" t="s">
        <v>11102</v>
      </c>
    </row>
    <row r="1276" spans="1:17">
      <c r="A1276" t="s">
        <v>11103</v>
      </c>
      <c r="B1276" t="s">
        <v>11104</v>
      </c>
      <c r="C1276" t="s">
        <v>11105</v>
      </c>
      <c r="E1276" s="3">
        <v>2249</v>
      </c>
      <c r="F1276" s="3">
        <v>3550</v>
      </c>
      <c r="G1276" s="1">
        <v>0.37</v>
      </c>
      <c r="H1276" s="8">
        <v>4</v>
      </c>
      <c r="I1276" s="9">
        <v>3973</v>
      </c>
      <c r="J1276" t="s">
        <v>11106</v>
      </c>
      <c r="K1276" t="s">
        <v>11107</v>
      </c>
      <c r="L1276" t="s">
        <v>11108</v>
      </c>
      <c r="M1276" t="s">
        <v>11109</v>
      </c>
      <c r="N1276" t="s">
        <v>11110</v>
      </c>
      <c r="O1276" t="s">
        <v>11111</v>
      </c>
      <c r="P1276" t="s">
        <v>11112</v>
      </c>
      <c r="Q1276" t="s">
        <v>11113</v>
      </c>
    </row>
    <row r="1277" spans="1:17">
      <c r="A1277" t="s">
        <v>11114</v>
      </c>
      <c r="B1277" t="s">
        <v>11115</v>
      </c>
      <c r="C1277" t="s">
        <v>9030</v>
      </c>
      <c r="E1277" s="3">
        <v>699</v>
      </c>
      <c r="F1277" s="3">
        <v>1599</v>
      </c>
      <c r="G1277" s="1">
        <v>0.56000000000000005</v>
      </c>
      <c r="H1277" s="8">
        <v>4.7</v>
      </c>
      <c r="I1277" s="9">
        <v>2300</v>
      </c>
      <c r="J1277" t="s">
        <v>11116</v>
      </c>
      <c r="K1277" t="s">
        <v>11117</v>
      </c>
      <c r="L1277" t="s">
        <v>11118</v>
      </c>
      <c r="M1277" t="s">
        <v>11119</v>
      </c>
      <c r="N1277" t="s">
        <v>11120</v>
      </c>
      <c r="O1277" t="s">
        <v>11121</v>
      </c>
      <c r="P1277" t="s">
        <v>11122</v>
      </c>
      <c r="Q1277" t="s">
        <v>11123</v>
      </c>
    </row>
    <row r="1278" spans="1:17">
      <c r="A1278" t="s">
        <v>11124</v>
      </c>
      <c r="B1278" t="s">
        <v>11125</v>
      </c>
      <c r="C1278" t="s">
        <v>8552</v>
      </c>
      <c r="E1278" s="3">
        <v>1235</v>
      </c>
      <c r="F1278" s="3">
        <v>1499</v>
      </c>
      <c r="G1278" s="1">
        <v>0.18</v>
      </c>
      <c r="H1278" s="8">
        <v>4.0999999999999996</v>
      </c>
      <c r="I1278" s="9">
        <v>203</v>
      </c>
      <c r="J1278" t="s">
        <v>11126</v>
      </c>
      <c r="K1278" t="s">
        <v>11127</v>
      </c>
      <c r="L1278" t="s">
        <v>11128</v>
      </c>
      <c r="M1278" t="s">
        <v>11129</v>
      </c>
      <c r="N1278" t="s">
        <v>11130</v>
      </c>
      <c r="O1278" t="s">
        <v>11131</v>
      </c>
      <c r="P1278" t="s">
        <v>11132</v>
      </c>
      <c r="Q1278" t="s">
        <v>11133</v>
      </c>
    </row>
    <row r="1279" spans="1:17">
      <c r="A1279" t="s">
        <v>11134</v>
      </c>
      <c r="B1279" t="s">
        <v>11135</v>
      </c>
      <c r="C1279" t="s">
        <v>9192</v>
      </c>
      <c r="E1279" s="3">
        <v>1349</v>
      </c>
      <c r="F1279" s="3">
        <v>2999</v>
      </c>
      <c r="G1279" s="1">
        <v>0.55000000000000004</v>
      </c>
      <c r="H1279" s="8">
        <v>3.8</v>
      </c>
      <c r="I1279" s="9">
        <v>441</v>
      </c>
      <c r="J1279" t="s">
        <v>11136</v>
      </c>
      <c r="K1279" t="s">
        <v>11137</v>
      </c>
      <c r="L1279" t="s">
        <v>11138</v>
      </c>
      <c r="M1279" t="s">
        <v>11139</v>
      </c>
      <c r="N1279" t="s">
        <v>11140</v>
      </c>
      <c r="O1279" t="s">
        <v>11141</v>
      </c>
      <c r="P1279" t="s">
        <v>11142</v>
      </c>
      <c r="Q1279" t="s">
        <v>11143</v>
      </c>
    </row>
    <row r="1280" spans="1:17">
      <c r="A1280" t="s">
        <v>11144</v>
      </c>
      <c r="B1280" t="s">
        <v>11145</v>
      </c>
      <c r="C1280" t="s">
        <v>8773</v>
      </c>
      <c r="E1280" s="3">
        <v>6800</v>
      </c>
      <c r="F1280" s="3">
        <v>11500</v>
      </c>
      <c r="G1280" s="1">
        <v>0.41</v>
      </c>
      <c r="H1280" s="8">
        <v>4.0999999999999996</v>
      </c>
      <c r="I1280" s="9">
        <v>10308</v>
      </c>
      <c r="J1280" t="s">
        <v>11146</v>
      </c>
      <c r="K1280" t="s">
        <v>11147</v>
      </c>
      <c r="L1280" t="s">
        <v>11148</v>
      </c>
      <c r="M1280" t="s">
        <v>11149</v>
      </c>
      <c r="N1280" t="s">
        <v>11150</v>
      </c>
      <c r="O1280" t="s">
        <v>11151</v>
      </c>
      <c r="P1280" t="s">
        <v>11152</v>
      </c>
      <c r="Q1280" t="s">
        <v>11153</v>
      </c>
    </row>
    <row r="1281" spans="1:17">
      <c r="A1281" t="s">
        <v>11154</v>
      </c>
      <c r="B1281" t="s">
        <v>11155</v>
      </c>
      <c r="C1281" t="s">
        <v>8969</v>
      </c>
      <c r="E1281" s="3">
        <v>2099</v>
      </c>
      <c r="F1281" s="3">
        <v>2499</v>
      </c>
      <c r="G1281" s="1">
        <v>0.16</v>
      </c>
      <c r="H1281" s="8">
        <v>0</v>
      </c>
      <c r="I1281" s="9">
        <v>992</v>
      </c>
      <c r="J1281" t="s">
        <v>11157</v>
      </c>
      <c r="K1281" t="s">
        <v>11158</v>
      </c>
      <c r="L1281" t="s">
        <v>11159</v>
      </c>
      <c r="M1281" t="s">
        <v>11160</v>
      </c>
      <c r="N1281" t="s">
        <v>11161</v>
      </c>
      <c r="O1281" t="s">
        <v>11162</v>
      </c>
      <c r="P1281" t="s">
        <v>11163</v>
      </c>
      <c r="Q1281" t="s">
        <v>11164</v>
      </c>
    </row>
    <row r="1282" spans="1:17">
      <c r="A1282" t="s">
        <v>11165</v>
      </c>
      <c r="B1282" t="s">
        <v>11166</v>
      </c>
      <c r="C1282" t="s">
        <v>9061</v>
      </c>
      <c r="E1282" s="3">
        <v>1699</v>
      </c>
      <c r="F1282" s="3">
        <v>1975</v>
      </c>
      <c r="G1282" s="1">
        <v>0.14000000000000001</v>
      </c>
      <c r="H1282" s="8">
        <v>4.0999999999999996</v>
      </c>
      <c r="I1282" s="9">
        <v>4716</v>
      </c>
      <c r="J1282" t="s">
        <v>11167</v>
      </c>
      <c r="K1282" t="s">
        <v>11168</v>
      </c>
      <c r="L1282" t="s">
        <v>11169</v>
      </c>
      <c r="M1282" t="s">
        <v>11170</v>
      </c>
      <c r="N1282" t="s">
        <v>11171</v>
      </c>
      <c r="O1282" t="s">
        <v>11172</v>
      </c>
      <c r="P1282" t="s">
        <v>11173</v>
      </c>
      <c r="Q1282" t="s">
        <v>11174</v>
      </c>
    </row>
    <row r="1283" spans="1:17">
      <c r="A1283" t="s">
        <v>11175</v>
      </c>
      <c r="B1283" t="s">
        <v>11176</v>
      </c>
      <c r="C1283" t="s">
        <v>8563</v>
      </c>
      <c r="E1283" s="3">
        <v>1069</v>
      </c>
      <c r="F1283" s="3">
        <v>1699</v>
      </c>
      <c r="G1283" s="1">
        <v>0.37</v>
      </c>
      <c r="H1283" s="8">
        <v>3.9</v>
      </c>
      <c r="I1283" s="9">
        <v>313</v>
      </c>
      <c r="J1283" t="s">
        <v>11177</v>
      </c>
      <c r="K1283" t="s">
        <v>11178</v>
      </c>
      <c r="L1283" t="s">
        <v>11179</v>
      </c>
      <c r="M1283" t="s">
        <v>11180</v>
      </c>
      <c r="N1283" t="s">
        <v>11181</v>
      </c>
      <c r="O1283" t="s">
        <v>11182</v>
      </c>
      <c r="P1283" t="s">
        <v>11183</v>
      </c>
      <c r="Q1283" t="s">
        <v>11184</v>
      </c>
    </row>
    <row r="1284" spans="1:17">
      <c r="A1284" t="s">
        <v>11185</v>
      </c>
      <c r="B1284" t="s">
        <v>11186</v>
      </c>
      <c r="C1284" t="s">
        <v>8563</v>
      </c>
      <c r="E1284" s="3">
        <v>1349</v>
      </c>
      <c r="F1284" s="3">
        <v>2495</v>
      </c>
      <c r="G1284" s="1">
        <v>0.46</v>
      </c>
      <c r="H1284" s="8">
        <v>3.8</v>
      </c>
      <c r="I1284" s="9">
        <v>166</v>
      </c>
      <c r="J1284" t="s">
        <v>11187</v>
      </c>
      <c r="K1284" t="s">
        <v>11188</v>
      </c>
      <c r="L1284" t="s">
        <v>11189</v>
      </c>
      <c r="M1284" t="s">
        <v>11190</v>
      </c>
      <c r="N1284" t="s">
        <v>11191</v>
      </c>
      <c r="O1284" t="s">
        <v>11192</v>
      </c>
      <c r="P1284" t="s">
        <v>11193</v>
      </c>
      <c r="Q1284" t="s">
        <v>11194</v>
      </c>
    </row>
    <row r="1285" spans="1:17">
      <c r="A1285" t="s">
        <v>11195</v>
      </c>
      <c r="B1285" t="s">
        <v>11196</v>
      </c>
      <c r="C1285" t="s">
        <v>8844</v>
      </c>
      <c r="E1285" s="3">
        <v>1499</v>
      </c>
      <c r="F1285" s="3">
        <v>3500</v>
      </c>
      <c r="G1285" s="1">
        <v>0.56999999999999995</v>
      </c>
      <c r="H1285" s="8">
        <v>4.0999999999999996</v>
      </c>
      <c r="I1285" s="9">
        <v>303</v>
      </c>
      <c r="J1285" t="s">
        <v>11197</v>
      </c>
      <c r="K1285" t="s">
        <v>11198</v>
      </c>
      <c r="L1285" t="s">
        <v>11199</v>
      </c>
      <c r="M1285" t="s">
        <v>11200</v>
      </c>
      <c r="N1285" t="s">
        <v>11201</v>
      </c>
      <c r="O1285" t="s">
        <v>11202</v>
      </c>
      <c r="P1285" t="s">
        <v>11203</v>
      </c>
      <c r="Q1285" t="s">
        <v>11204</v>
      </c>
    </row>
    <row r="1286" spans="1:17">
      <c r="A1286" t="s">
        <v>11205</v>
      </c>
      <c r="B1286" t="s">
        <v>11206</v>
      </c>
      <c r="C1286" t="s">
        <v>9061</v>
      </c>
      <c r="E1286" s="3">
        <v>2092</v>
      </c>
      <c r="F1286" s="3">
        <v>4600</v>
      </c>
      <c r="G1286" s="1">
        <v>0.55000000000000004</v>
      </c>
      <c r="H1286" s="8">
        <v>4.3</v>
      </c>
      <c r="I1286" s="9">
        <v>562</v>
      </c>
      <c r="J1286" t="s">
        <v>11207</v>
      </c>
      <c r="K1286" t="s">
        <v>11208</v>
      </c>
      <c r="L1286" t="s">
        <v>11209</v>
      </c>
      <c r="M1286" t="s">
        <v>11210</v>
      </c>
      <c r="N1286" t="s">
        <v>11211</v>
      </c>
      <c r="O1286" t="s">
        <v>11212</v>
      </c>
      <c r="P1286" t="s">
        <v>11213</v>
      </c>
      <c r="Q1286" t="s">
        <v>11214</v>
      </c>
    </row>
    <row r="1287" spans="1:17">
      <c r="A1287" t="s">
        <v>11215</v>
      </c>
      <c r="B1287" t="s">
        <v>11216</v>
      </c>
      <c r="C1287" t="s">
        <v>9944</v>
      </c>
      <c r="E1287" s="3">
        <v>3859</v>
      </c>
      <c r="F1287" s="3">
        <v>10295</v>
      </c>
      <c r="G1287" s="1">
        <v>0.63</v>
      </c>
      <c r="H1287" s="8">
        <v>3.9</v>
      </c>
      <c r="I1287" s="9">
        <v>8095</v>
      </c>
      <c r="J1287" t="s">
        <v>11217</v>
      </c>
      <c r="K1287" t="s">
        <v>11218</v>
      </c>
      <c r="L1287" t="s">
        <v>11219</v>
      </c>
      <c r="M1287" t="s">
        <v>11220</v>
      </c>
      <c r="N1287" t="s">
        <v>11221</v>
      </c>
      <c r="O1287" t="s">
        <v>11222</v>
      </c>
      <c r="P1287" t="s">
        <v>11223</v>
      </c>
      <c r="Q1287" t="s">
        <v>11224</v>
      </c>
    </row>
    <row r="1288" spans="1:17">
      <c r="A1288" t="s">
        <v>11225</v>
      </c>
      <c r="B1288" t="s">
        <v>11226</v>
      </c>
      <c r="C1288" t="s">
        <v>8938</v>
      </c>
      <c r="E1288" s="3">
        <v>499</v>
      </c>
      <c r="F1288" s="3">
        <v>2199</v>
      </c>
      <c r="G1288" s="1">
        <v>0.77</v>
      </c>
      <c r="H1288" s="8">
        <v>2.8</v>
      </c>
      <c r="I1288" s="9">
        <v>109</v>
      </c>
      <c r="J1288" t="s">
        <v>11227</v>
      </c>
      <c r="K1288" t="s">
        <v>11228</v>
      </c>
      <c r="L1288" t="s">
        <v>11229</v>
      </c>
      <c r="M1288" t="s">
        <v>11230</v>
      </c>
      <c r="N1288" t="s">
        <v>11231</v>
      </c>
      <c r="O1288" t="s">
        <v>11232</v>
      </c>
      <c r="P1288" t="s">
        <v>11233</v>
      </c>
      <c r="Q1288" t="s">
        <v>11234</v>
      </c>
    </row>
    <row r="1289" spans="1:17">
      <c r="A1289" t="s">
        <v>11235</v>
      </c>
      <c r="B1289" t="s">
        <v>11236</v>
      </c>
      <c r="C1289" t="s">
        <v>9295</v>
      </c>
      <c r="E1289" s="3">
        <v>1804</v>
      </c>
      <c r="F1289" s="3">
        <v>2380</v>
      </c>
      <c r="G1289" s="1">
        <v>0.24</v>
      </c>
      <c r="H1289" s="8">
        <v>4</v>
      </c>
      <c r="I1289" s="9">
        <v>15382</v>
      </c>
      <c r="J1289" t="s">
        <v>11237</v>
      </c>
      <c r="K1289" t="s">
        <v>11238</v>
      </c>
      <c r="L1289" t="s">
        <v>11239</v>
      </c>
      <c r="M1289" t="s">
        <v>11240</v>
      </c>
      <c r="N1289" t="s">
        <v>11241</v>
      </c>
      <c r="O1289" t="s">
        <v>11242</v>
      </c>
      <c r="P1289" t="s">
        <v>11243</v>
      </c>
      <c r="Q1289" t="s">
        <v>11244</v>
      </c>
    </row>
    <row r="1290" spans="1:17">
      <c r="A1290" t="s">
        <v>11245</v>
      </c>
      <c r="B1290" t="s">
        <v>11246</v>
      </c>
      <c r="C1290" t="s">
        <v>8938</v>
      </c>
      <c r="E1290" s="3">
        <v>6525</v>
      </c>
      <c r="F1290" s="3">
        <v>8820</v>
      </c>
      <c r="G1290" s="1">
        <v>0.26</v>
      </c>
      <c r="H1290" s="8">
        <v>4.5</v>
      </c>
      <c r="I1290" s="9">
        <v>5137</v>
      </c>
      <c r="J1290" t="s">
        <v>11247</v>
      </c>
      <c r="K1290" t="s">
        <v>11248</v>
      </c>
      <c r="L1290" t="s">
        <v>11249</v>
      </c>
      <c r="M1290" t="s">
        <v>11250</v>
      </c>
      <c r="N1290" t="s">
        <v>11251</v>
      </c>
      <c r="O1290" t="s">
        <v>11252</v>
      </c>
      <c r="P1290" t="s">
        <v>11253</v>
      </c>
      <c r="Q1290" t="s">
        <v>11254</v>
      </c>
    </row>
    <row r="1291" spans="1:17">
      <c r="A1291" t="s">
        <v>11255</v>
      </c>
      <c r="B1291" t="s">
        <v>11256</v>
      </c>
      <c r="C1291" t="s">
        <v>10094</v>
      </c>
      <c r="E1291" s="3">
        <v>4999</v>
      </c>
      <c r="F1291" s="3">
        <v>24999</v>
      </c>
      <c r="G1291" s="1">
        <v>0.8</v>
      </c>
      <c r="H1291" s="8">
        <v>4.5999999999999996</v>
      </c>
      <c r="I1291" s="9">
        <v>124</v>
      </c>
      <c r="J1291" t="s">
        <v>11257</v>
      </c>
      <c r="K1291" t="s">
        <v>11258</v>
      </c>
      <c r="L1291" t="s">
        <v>11259</v>
      </c>
      <c r="M1291" t="s">
        <v>11260</v>
      </c>
      <c r="N1291" t="s">
        <v>11261</v>
      </c>
      <c r="O1291" t="s">
        <v>11262</v>
      </c>
      <c r="P1291" t="s">
        <v>11263</v>
      </c>
      <c r="Q1291" t="s">
        <v>11264</v>
      </c>
    </row>
    <row r="1292" spans="1:17">
      <c r="A1292" t="s">
        <v>11265</v>
      </c>
      <c r="B1292" t="s">
        <v>11266</v>
      </c>
      <c r="C1292" t="s">
        <v>9612</v>
      </c>
      <c r="E1292" s="3">
        <v>1189</v>
      </c>
      <c r="F1292" s="3">
        <v>2400</v>
      </c>
      <c r="G1292" s="1">
        <v>0.5</v>
      </c>
      <c r="H1292" s="8">
        <v>4.0999999999999996</v>
      </c>
      <c r="I1292" s="9">
        <v>618</v>
      </c>
      <c r="J1292" t="s">
        <v>11267</v>
      </c>
      <c r="K1292" t="s">
        <v>11268</v>
      </c>
      <c r="L1292" t="s">
        <v>11269</v>
      </c>
      <c r="M1292" t="s">
        <v>11270</v>
      </c>
      <c r="N1292" t="s">
        <v>11271</v>
      </c>
      <c r="O1292" t="s">
        <v>11272</v>
      </c>
      <c r="P1292" t="s">
        <v>11273</v>
      </c>
      <c r="Q1292" t="s">
        <v>11274</v>
      </c>
    </row>
    <row r="1293" spans="1:17">
      <c r="A1293" t="s">
        <v>11275</v>
      </c>
      <c r="B1293" t="s">
        <v>11276</v>
      </c>
      <c r="C1293" t="s">
        <v>8563</v>
      </c>
      <c r="E1293" s="3">
        <v>2590</v>
      </c>
      <c r="F1293" s="3">
        <v>4200</v>
      </c>
      <c r="G1293" s="1">
        <v>0.38</v>
      </c>
      <c r="H1293" s="8">
        <v>4.0999999999999996</v>
      </c>
      <c r="I1293" s="9">
        <v>63</v>
      </c>
      <c r="J1293" t="s">
        <v>11277</v>
      </c>
      <c r="K1293" t="s">
        <v>11278</v>
      </c>
      <c r="L1293" t="s">
        <v>11279</v>
      </c>
      <c r="M1293" t="s">
        <v>11280</v>
      </c>
      <c r="N1293" t="s">
        <v>11281</v>
      </c>
      <c r="O1293" t="s">
        <v>11282</v>
      </c>
      <c r="P1293" t="s">
        <v>11283</v>
      </c>
      <c r="Q1293" t="s">
        <v>11284</v>
      </c>
    </row>
    <row r="1294" spans="1:17">
      <c r="A1294" t="s">
        <v>11285</v>
      </c>
      <c r="B1294" t="s">
        <v>11286</v>
      </c>
      <c r="C1294" t="s">
        <v>8563</v>
      </c>
      <c r="E1294" s="3">
        <v>899</v>
      </c>
      <c r="F1294" s="3">
        <v>1599</v>
      </c>
      <c r="G1294" s="1">
        <v>0.44</v>
      </c>
      <c r="H1294" s="8">
        <v>3.4</v>
      </c>
      <c r="I1294" s="9">
        <v>15</v>
      </c>
      <c r="J1294" t="s">
        <v>11287</v>
      </c>
      <c r="K1294" t="s">
        <v>11288</v>
      </c>
      <c r="L1294" t="s">
        <v>11289</v>
      </c>
      <c r="M1294" t="s">
        <v>11290</v>
      </c>
      <c r="N1294" t="s">
        <v>11291</v>
      </c>
      <c r="O1294" t="s">
        <v>11292</v>
      </c>
      <c r="P1294" t="s">
        <v>11293</v>
      </c>
      <c r="Q1294" t="s">
        <v>11294</v>
      </c>
    </row>
    <row r="1295" spans="1:17">
      <c r="A1295" t="s">
        <v>11295</v>
      </c>
      <c r="B1295" t="s">
        <v>11296</v>
      </c>
      <c r="C1295" t="s">
        <v>8563</v>
      </c>
      <c r="E1295" s="3">
        <v>998</v>
      </c>
      <c r="F1295" s="3">
        <v>2999</v>
      </c>
      <c r="G1295" s="1">
        <v>0.67</v>
      </c>
      <c r="H1295" s="8">
        <v>4.5999999999999996</v>
      </c>
      <c r="I1295" s="9">
        <v>9</v>
      </c>
      <c r="J1295" t="s">
        <v>11297</v>
      </c>
      <c r="K1295" t="s">
        <v>11298</v>
      </c>
      <c r="L1295" t="s">
        <v>11299</v>
      </c>
      <c r="M1295" t="s">
        <v>11300</v>
      </c>
      <c r="N1295" t="s">
        <v>11301</v>
      </c>
      <c r="O1295" t="s">
        <v>11302</v>
      </c>
      <c r="P1295" t="s">
        <v>11303</v>
      </c>
      <c r="Q1295" t="s">
        <v>11304</v>
      </c>
    </row>
    <row r="1296" spans="1:17">
      <c r="A1296" t="s">
        <v>11305</v>
      </c>
      <c r="B1296" t="s">
        <v>11306</v>
      </c>
      <c r="C1296" t="s">
        <v>8886</v>
      </c>
      <c r="E1296" s="3">
        <v>998.06</v>
      </c>
      <c r="F1296" s="3">
        <v>1282</v>
      </c>
      <c r="G1296" s="1">
        <v>0.22</v>
      </c>
      <c r="H1296" s="8">
        <v>4.2</v>
      </c>
      <c r="I1296" s="9">
        <v>7274</v>
      </c>
      <c r="J1296" t="s">
        <v>11307</v>
      </c>
      <c r="K1296" t="s">
        <v>11308</v>
      </c>
      <c r="L1296" t="s">
        <v>11309</v>
      </c>
      <c r="M1296" t="s">
        <v>11310</v>
      </c>
      <c r="N1296" t="s">
        <v>11311</v>
      </c>
      <c r="O1296" t="s">
        <v>11312</v>
      </c>
      <c r="P1296" t="s">
        <v>11313</v>
      </c>
      <c r="Q1296" t="s">
        <v>11314</v>
      </c>
    </row>
    <row r="1297" spans="1:17">
      <c r="A1297" t="s">
        <v>11315</v>
      </c>
      <c r="B1297" t="s">
        <v>11316</v>
      </c>
      <c r="C1297" t="s">
        <v>9295</v>
      </c>
      <c r="E1297" s="3">
        <v>1099</v>
      </c>
      <c r="F1297" s="3">
        <v>1990</v>
      </c>
      <c r="G1297" s="1">
        <v>0.45</v>
      </c>
      <c r="H1297" s="8">
        <v>3.9</v>
      </c>
      <c r="I1297" s="9">
        <v>5911</v>
      </c>
      <c r="J1297" t="s">
        <v>11317</v>
      </c>
      <c r="K1297" t="s">
        <v>11318</v>
      </c>
      <c r="L1297" t="s">
        <v>11319</v>
      </c>
      <c r="M1297" t="s">
        <v>11320</v>
      </c>
      <c r="N1297" t="s">
        <v>11321</v>
      </c>
      <c r="O1297" t="s">
        <v>11322</v>
      </c>
      <c r="P1297" t="s">
        <v>11323</v>
      </c>
      <c r="Q1297" t="s">
        <v>11324</v>
      </c>
    </row>
    <row r="1298" spans="1:17">
      <c r="A1298" t="s">
        <v>11325</v>
      </c>
      <c r="B1298" t="s">
        <v>11326</v>
      </c>
      <c r="C1298" t="s">
        <v>9386</v>
      </c>
      <c r="E1298" s="3">
        <v>5999</v>
      </c>
      <c r="F1298" s="3">
        <v>9999</v>
      </c>
      <c r="G1298" s="1">
        <v>0.4</v>
      </c>
      <c r="H1298" s="8">
        <v>4.2</v>
      </c>
      <c r="I1298" s="9">
        <v>170</v>
      </c>
      <c r="J1298" t="s">
        <v>11327</v>
      </c>
      <c r="K1298" t="s">
        <v>11328</v>
      </c>
      <c r="L1298" t="s">
        <v>11329</v>
      </c>
      <c r="M1298" t="s">
        <v>11330</v>
      </c>
      <c r="N1298" t="s">
        <v>11331</v>
      </c>
      <c r="O1298" t="s">
        <v>11332</v>
      </c>
      <c r="P1298" t="s">
        <v>11333</v>
      </c>
      <c r="Q1298" t="s">
        <v>11334</v>
      </c>
    </row>
    <row r="1299" spans="1:17">
      <c r="A1299" t="s">
        <v>11335</v>
      </c>
      <c r="B1299" t="s">
        <v>11336</v>
      </c>
      <c r="C1299" t="s">
        <v>9944</v>
      </c>
      <c r="E1299" s="3">
        <v>8886</v>
      </c>
      <c r="F1299" s="3">
        <v>11850</v>
      </c>
      <c r="G1299" s="1">
        <v>0.25</v>
      </c>
      <c r="H1299" s="8">
        <v>4.2</v>
      </c>
      <c r="I1299" s="9">
        <v>3065</v>
      </c>
      <c r="J1299" t="s">
        <v>11337</v>
      </c>
      <c r="K1299" t="s">
        <v>11338</v>
      </c>
      <c r="L1299" t="s">
        <v>11339</v>
      </c>
      <c r="M1299" t="s">
        <v>11340</v>
      </c>
      <c r="N1299" t="s">
        <v>11341</v>
      </c>
      <c r="O1299" t="s">
        <v>11342</v>
      </c>
      <c r="P1299" t="s">
        <v>11343</v>
      </c>
      <c r="Q1299" t="s">
        <v>11344</v>
      </c>
    </row>
    <row r="1300" spans="1:17">
      <c r="A1300" t="s">
        <v>11345</v>
      </c>
      <c r="B1300" t="s">
        <v>11346</v>
      </c>
      <c r="C1300" t="s">
        <v>8574</v>
      </c>
      <c r="E1300" s="3">
        <v>475</v>
      </c>
      <c r="F1300" s="3">
        <v>999</v>
      </c>
      <c r="G1300" s="1">
        <v>0.52</v>
      </c>
      <c r="H1300" s="8">
        <v>4.0999999999999996</v>
      </c>
      <c r="I1300" s="9">
        <v>1021</v>
      </c>
      <c r="J1300" t="s">
        <v>11347</v>
      </c>
      <c r="K1300" t="s">
        <v>11348</v>
      </c>
      <c r="L1300" t="s">
        <v>11349</v>
      </c>
      <c r="M1300" t="s">
        <v>11350</v>
      </c>
      <c r="N1300" t="s">
        <v>11351</v>
      </c>
      <c r="O1300" t="s">
        <v>11352</v>
      </c>
      <c r="P1300" t="s">
        <v>11353</v>
      </c>
      <c r="Q1300" t="s">
        <v>11354</v>
      </c>
    </row>
    <row r="1301" spans="1:17">
      <c r="A1301" t="s">
        <v>11355</v>
      </c>
      <c r="B1301" t="s">
        <v>11356</v>
      </c>
      <c r="C1301" t="s">
        <v>8875</v>
      </c>
      <c r="E1301" s="3">
        <v>4995</v>
      </c>
      <c r="F1301" s="3">
        <v>20049</v>
      </c>
      <c r="G1301" s="1">
        <v>0.75</v>
      </c>
      <c r="H1301" s="8">
        <v>4.8</v>
      </c>
      <c r="I1301" s="9">
        <v>3964</v>
      </c>
      <c r="J1301" t="s">
        <v>11357</v>
      </c>
      <c r="K1301" t="s">
        <v>11358</v>
      </c>
      <c r="L1301" t="s">
        <v>11359</v>
      </c>
      <c r="M1301" t="s">
        <v>11360</v>
      </c>
      <c r="N1301" t="s">
        <v>11361</v>
      </c>
      <c r="O1301" t="s">
        <v>11362</v>
      </c>
      <c r="P1301" t="s">
        <v>11363</v>
      </c>
      <c r="Q1301" t="s">
        <v>11364</v>
      </c>
    </row>
    <row r="1302" spans="1:17">
      <c r="A1302" t="s">
        <v>11365</v>
      </c>
      <c r="B1302" t="s">
        <v>11366</v>
      </c>
      <c r="C1302" t="s">
        <v>10094</v>
      </c>
      <c r="E1302" s="3">
        <v>13999</v>
      </c>
      <c r="F1302" s="3">
        <v>24850</v>
      </c>
      <c r="G1302" s="1">
        <v>0.44</v>
      </c>
      <c r="H1302" s="8">
        <v>4.4000000000000004</v>
      </c>
      <c r="I1302" s="9">
        <v>8948</v>
      </c>
      <c r="J1302" t="s">
        <v>11367</v>
      </c>
      <c r="K1302" t="s">
        <v>11368</v>
      </c>
      <c r="L1302" t="s">
        <v>11369</v>
      </c>
      <c r="M1302" t="s">
        <v>11370</v>
      </c>
      <c r="N1302" t="s">
        <v>11371</v>
      </c>
      <c r="O1302" t="s">
        <v>11372</v>
      </c>
      <c r="P1302" t="s">
        <v>11373</v>
      </c>
      <c r="Q1302" t="s">
        <v>11374</v>
      </c>
    </row>
    <row r="1303" spans="1:17">
      <c r="A1303" t="s">
        <v>11375</v>
      </c>
      <c r="B1303" t="s">
        <v>11376</v>
      </c>
      <c r="C1303" t="s">
        <v>10094</v>
      </c>
      <c r="E1303" s="3">
        <v>8499</v>
      </c>
      <c r="F1303" s="3">
        <v>16490</v>
      </c>
      <c r="G1303" s="1">
        <v>0.48</v>
      </c>
      <c r="H1303" s="8">
        <v>4.3</v>
      </c>
      <c r="I1303" s="9">
        <v>97</v>
      </c>
      <c r="J1303" t="s">
        <v>11377</v>
      </c>
      <c r="K1303" t="s">
        <v>11378</v>
      </c>
      <c r="L1303" t="s">
        <v>11379</v>
      </c>
      <c r="M1303" t="s">
        <v>11380</v>
      </c>
      <c r="N1303" t="s">
        <v>11381</v>
      </c>
      <c r="O1303" t="s">
        <v>11382</v>
      </c>
      <c r="P1303" t="s">
        <v>11383</v>
      </c>
      <c r="Q1303" t="s">
        <v>11384</v>
      </c>
    </row>
    <row r="1304" spans="1:17">
      <c r="A1304" t="s">
        <v>11385</v>
      </c>
      <c r="B1304" t="s">
        <v>11386</v>
      </c>
      <c r="C1304" t="s">
        <v>8699</v>
      </c>
      <c r="E1304" s="3">
        <v>949</v>
      </c>
      <c r="F1304" s="3">
        <v>975</v>
      </c>
      <c r="G1304" s="1">
        <v>0.03</v>
      </c>
      <c r="H1304" s="8">
        <v>4.3</v>
      </c>
      <c r="I1304" s="9">
        <v>7223</v>
      </c>
      <c r="J1304" t="s">
        <v>11387</v>
      </c>
      <c r="K1304" t="s">
        <v>11388</v>
      </c>
      <c r="L1304" t="s">
        <v>11389</v>
      </c>
      <c r="M1304" t="s">
        <v>11390</v>
      </c>
      <c r="N1304" t="s">
        <v>11391</v>
      </c>
      <c r="O1304" t="s">
        <v>11392</v>
      </c>
      <c r="P1304" t="s">
        <v>11393</v>
      </c>
      <c r="Q1304" t="s">
        <v>11394</v>
      </c>
    </row>
    <row r="1305" spans="1:17">
      <c r="A1305" t="s">
        <v>11395</v>
      </c>
      <c r="B1305" t="s">
        <v>11396</v>
      </c>
      <c r="C1305" t="s">
        <v>8886</v>
      </c>
      <c r="E1305" s="3">
        <v>395</v>
      </c>
      <c r="F1305" s="3">
        <v>499</v>
      </c>
      <c r="G1305" s="1">
        <v>0.21</v>
      </c>
      <c r="H1305" s="8">
        <v>4</v>
      </c>
      <c r="I1305" s="9">
        <v>330</v>
      </c>
      <c r="J1305" t="s">
        <v>11397</v>
      </c>
      <c r="K1305" t="s">
        <v>11398</v>
      </c>
      <c r="L1305" t="s">
        <v>11399</v>
      </c>
      <c r="M1305" t="s">
        <v>11400</v>
      </c>
      <c r="N1305" t="s">
        <v>11401</v>
      </c>
      <c r="O1305" t="s">
        <v>11402</v>
      </c>
      <c r="P1305" t="s">
        <v>11403</v>
      </c>
      <c r="Q1305" t="s">
        <v>11404</v>
      </c>
    </row>
    <row r="1306" spans="1:17">
      <c r="A1306" t="s">
        <v>11405</v>
      </c>
      <c r="B1306" t="s">
        <v>11406</v>
      </c>
      <c r="C1306" t="s">
        <v>11407</v>
      </c>
      <c r="E1306" s="3">
        <v>635</v>
      </c>
      <c r="F1306" s="3">
        <v>635</v>
      </c>
      <c r="G1306" s="1">
        <v>0</v>
      </c>
      <c r="H1306" s="8">
        <v>4.3</v>
      </c>
      <c r="I1306" s="9">
        <v>4570</v>
      </c>
      <c r="J1306" t="s">
        <v>11408</v>
      </c>
      <c r="K1306" t="s">
        <v>11409</v>
      </c>
      <c r="L1306" t="s">
        <v>11410</v>
      </c>
      <c r="M1306" t="s">
        <v>11411</v>
      </c>
      <c r="N1306" t="s">
        <v>11412</v>
      </c>
      <c r="O1306" t="s">
        <v>11413</v>
      </c>
      <c r="P1306" t="s">
        <v>11414</v>
      </c>
      <c r="Q1306" t="s">
        <v>11415</v>
      </c>
    </row>
    <row r="1307" spans="1:17">
      <c r="A1307" t="s">
        <v>11416</v>
      </c>
      <c r="B1307" t="s">
        <v>11417</v>
      </c>
      <c r="C1307" t="s">
        <v>8699</v>
      </c>
      <c r="E1307" s="3">
        <v>717</v>
      </c>
      <c r="F1307" s="3">
        <v>1390</v>
      </c>
      <c r="G1307" s="1">
        <v>0.48</v>
      </c>
      <c r="H1307" s="8">
        <v>4</v>
      </c>
      <c r="I1307" s="9">
        <v>4867</v>
      </c>
      <c r="J1307" t="s">
        <v>11418</v>
      </c>
      <c r="K1307" t="s">
        <v>11419</v>
      </c>
      <c r="L1307" t="s">
        <v>11420</v>
      </c>
      <c r="M1307" t="s">
        <v>11421</v>
      </c>
      <c r="N1307" t="s">
        <v>11422</v>
      </c>
      <c r="O1307" t="s">
        <v>11423</v>
      </c>
      <c r="P1307" t="s">
        <v>11424</v>
      </c>
      <c r="Q1307" t="s">
        <v>11425</v>
      </c>
    </row>
    <row r="1308" spans="1:17">
      <c r="A1308" t="s">
        <v>11426</v>
      </c>
      <c r="B1308" t="s">
        <v>11427</v>
      </c>
      <c r="C1308" t="s">
        <v>11428</v>
      </c>
      <c r="E1308" s="3">
        <v>27900</v>
      </c>
      <c r="F1308" s="3">
        <v>59900</v>
      </c>
      <c r="G1308" s="1">
        <v>0.53</v>
      </c>
      <c r="H1308" s="8">
        <v>4.4000000000000004</v>
      </c>
      <c r="I1308" s="9">
        <v>5298</v>
      </c>
      <c r="J1308" t="s">
        <v>11429</v>
      </c>
      <c r="K1308" t="s">
        <v>11430</v>
      </c>
      <c r="L1308" t="s">
        <v>11431</v>
      </c>
      <c r="M1308" t="s">
        <v>11432</v>
      </c>
      <c r="N1308" t="s">
        <v>11433</v>
      </c>
      <c r="O1308" t="s">
        <v>11434</v>
      </c>
      <c r="P1308" t="s">
        <v>11435</v>
      </c>
      <c r="Q1308" t="s">
        <v>11436</v>
      </c>
    </row>
    <row r="1309" spans="1:17">
      <c r="A1309" t="s">
        <v>11437</v>
      </c>
      <c r="B1309" t="s">
        <v>11438</v>
      </c>
      <c r="C1309" t="s">
        <v>9644</v>
      </c>
      <c r="E1309" s="3">
        <v>649</v>
      </c>
      <c r="F1309" s="3">
        <v>670</v>
      </c>
      <c r="G1309" s="1">
        <v>0.03</v>
      </c>
      <c r="H1309" s="8">
        <v>4.0999999999999996</v>
      </c>
      <c r="I1309" s="9">
        <v>7786</v>
      </c>
      <c r="J1309" t="s">
        <v>11439</v>
      </c>
      <c r="K1309" t="s">
        <v>11440</v>
      </c>
      <c r="L1309" t="s">
        <v>11441</v>
      </c>
      <c r="M1309" t="s">
        <v>11442</v>
      </c>
      <c r="N1309" t="s">
        <v>11443</v>
      </c>
      <c r="O1309" t="s">
        <v>11444</v>
      </c>
      <c r="P1309" t="s">
        <v>11445</v>
      </c>
      <c r="Q1309" t="s">
        <v>11446</v>
      </c>
    </row>
    <row r="1310" spans="1:17">
      <c r="A1310" t="s">
        <v>11447</v>
      </c>
      <c r="B1310" t="s">
        <v>11448</v>
      </c>
      <c r="C1310" t="s">
        <v>9633</v>
      </c>
      <c r="E1310" s="3">
        <v>193</v>
      </c>
      <c r="F1310" s="3">
        <v>399</v>
      </c>
      <c r="G1310" s="1">
        <v>0.52</v>
      </c>
      <c r="H1310" s="8">
        <v>3.6</v>
      </c>
      <c r="I1310" s="9">
        <v>37</v>
      </c>
      <c r="J1310" t="s">
        <v>11449</v>
      </c>
      <c r="K1310" t="s">
        <v>11450</v>
      </c>
      <c r="L1310" t="s">
        <v>11451</v>
      </c>
      <c r="M1310" t="s">
        <v>11452</v>
      </c>
      <c r="N1310" t="s">
        <v>11453</v>
      </c>
      <c r="O1310" t="s">
        <v>11454</v>
      </c>
      <c r="P1310" t="s">
        <v>11455</v>
      </c>
      <c r="Q1310" t="s">
        <v>11456</v>
      </c>
    </row>
    <row r="1311" spans="1:17">
      <c r="A1311" t="s">
        <v>11457</v>
      </c>
      <c r="B1311" t="s">
        <v>11458</v>
      </c>
      <c r="C1311" t="s">
        <v>8563</v>
      </c>
      <c r="E1311" s="3">
        <v>1299</v>
      </c>
      <c r="F1311" s="3">
        <v>2495</v>
      </c>
      <c r="G1311" s="1">
        <v>0.48</v>
      </c>
      <c r="H1311" s="8">
        <v>2</v>
      </c>
      <c r="I1311" s="9">
        <v>2</v>
      </c>
      <c r="J1311" t="s">
        <v>11459</v>
      </c>
      <c r="K1311" t="s">
        <v>11460</v>
      </c>
      <c r="L1311" t="s">
        <v>11461</v>
      </c>
      <c r="M1311" t="s">
        <v>11462</v>
      </c>
      <c r="N1311" t="s">
        <v>11463</v>
      </c>
      <c r="O1311" t="s">
        <v>11464</v>
      </c>
      <c r="P1311" t="s">
        <v>11465</v>
      </c>
      <c r="Q1311" t="s">
        <v>11466</v>
      </c>
    </row>
    <row r="1312" spans="1:17">
      <c r="A1312" t="s">
        <v>11467</v>
      </c>
      <c r="B1312" t="s">
        <v>11468</v>
      </c>
      <c r="C1312" t="s">
        <v>8710</v>
      </c>
      <c r="E1312" s="3">
        <v>2449</v>
      </c>
      <c r="F1312" s="3">
        <v>3390</v>
      </c>
      <c r="G1312" s="1">
        <v>0.28000000000000003</v>
      </c>
      <c r="H1312" s="8">
        <v>4</v>
      </c>
      <c r="I1312" s="9">
        <v>5206</v>
      </c>
      <c r="J1312" t="s">
        <v>11469</v>
      </c>
      <c r="K1312" t="s">
        <v>11470</v>
      </c>
      <c r="L1312" t="s">
        <v>11471</v>
      </c>
      <c r="M1312" t="s">
        <v>11472</v>
      </c>
      <c r="N1312" t="s">
        <v>11473</v>
      </c>
      <c r="O1312" t="s">
        <v>11474</v>
      </c>
      <c r="P1312" t="s">
        <v>11475</v>
      </c>
      <c r="Q1312" t="s">
        <v>11476</v>
      </c>
    </row>
    <row r="1313" spans="1:17">
      <c r="A1313" t="s">
        <v>11477</v>
      </c>
      <c r="B1313" t="s">
        <v>11478</v>
      </c>
      <c r="C1313" t="s">
        <v>8721</v>
      </c>
      <c r="E1313" s="3">
        <v>1049</v>
      </c>
      <c r="F1313" s="3">
        <v>2499</v>
      </c>
      <c r="G1313" s="1">
        <v>0.57999999999999996</v>
      </c>
      <c r="H1313" s="8">
        <v>3.7</v>
      </c>
      <c r="I1313" s="9">
        <v>638</v>
      </c>
      <c r="J1313" t="s">
        <v>10942</v>
      </c>
      <c r="K1313" t="s">
        <v>11479</v>
      </c>
      <c r="L1313" t="s">
        <v>11480</v>
      </c>
      <c r="M1313" t="s">
        <v>11481</v>
      </c>
      <c r="N1313" t="s">
        <v>11482</v>
      </c>
      <c r="O1313" t="s">
        <v>11483</v>
      </c>
      <c r="P1313" t="s">
        <v>11484</v>
      </c>
      <c r="Q1313" t="s">
        <v>11485</v>
      </c>
    </row>
    <row r="1314" spans="1:17">
      <c r="A1314" t="s">
        <v>11486</v>
      </c>
      <c r="B1314" t="s">
        <v>11487</v>
      </c>
      <c r="C1314" t="s">
        <v>10993</v>
      </c>
      <c r="E1314" s="3">
        <v>2399</v>
      </c>
      <c r="F1314" s="3">
        <v>4200</v>
      </c>
      <c r="G1314" s="1">
        <v>0.43</v>
      </c>
      <c r="H1314" s="8">
        <v>3.8</v>
      </c>
      <c r="I1314" s="9">
        <v>397</v>
      </c>
      <c r="J1314" t="s">
        <v>11488</v>
      </c>
      <c r="K1314" t="s">
        <v>11489</v>
      </c>
      <c r="L1314" t="s">
        <v>11490</v>
      </c>
      <c r="M1314" t="s">
        <v>11491</v>
      </c>
      <c r="N1314" t="s">
        <v>11492</v>
      </c>
      <c r="O1314" t="s">
        <v>11493</v>
      </c>
      <c r="P1314" t="s">
        <v>11494</v>
      </c>
      <c r="Q1314" t="s">
        <v>11495</v>
      </c>
    </row>
    <row r="1315" spans="1:17">
      <c r="A1315" t="s">
        <v>11496</v>
      </c>
      <c r="B1315" t="s">
        <v>11497</v>
      </c>
      <c r="C1315" t="s">
        <v>8969</v>
      </c>
      <c r="E1315" s="3">
        <v>2286</v>
      </c>
      <c r="F1315" s="3">
        <v>4495</v>
      </c>
      <c r="G1315" s="1">
        <v>0.49</v>
      </c>
      <c r="H1315" s="8">
        <v>3.9</v>
      </c>
      <c r="I1315" s="9">
        <v>326</v>
      </c>
      <c r="J1315" t="s">
        <v>11498</v>
      </c>
      <c r="K1315" t="s">
        <v>11499</v>
      </c>
      <c r="L1315" t="s">
        <v>11500</v>
      </c>
      <c r="M1315" t="s">
        <v>11501</v>
      </c>
      <c r="N1315" t="s">
        <v>11502</v>
      </c>
      <c r="O1315" t="s">
        <v>11503</v>
      </c>
      <c r="P1315" t="s">
        <v>11504</v>
      </c>
      <c r="Q1315" t="s">
        <v>11505</v>
      </c>
    </row>
    <row r="1316" spans="1:17">
      <c r="A1316" t="s">
        <v>11506</v>
      </c>
      <c r="B1316" t="s">
        <v>11507</v>
      </c>
      <c r="C1316" t="s">
        <v>10571</v>
      </c>
      <c r="E1316" s="3">
        <v>499</v>
      </c>
      <c r="F1316" s="3">
        <v>2199</v>
      </c>
      <c r="G1316" s="1">
        <v>0.77</v>
      </c>
      <c r="H1316" s="8">
        <v>3.1</v>
      </c>
      <c r="I1316" s="9">
        <v>3527</v>
      </c>
      <c r="J1316" t="s">
        <v>11508</v>
      </c>
      <c r="K1316" t="s">
        <v>11509</v>
      </c>
      <c r="L1316" t="s">
        <v>11510</v>
      </c>
      <c r="M1316" t="s">
        <v>11511</v>
      </c>
      <c r="N1316" t="s">
        <v>11512</v>
      </c>
      <c r="O1316" t="s">
        <v>11513</v>
      </c>
      <c r="P1316" t="s">
        <v>11514</v>
      </c>
      <c r="Q1316" t="s">
        <v>11515</v>
      </c>
    </row>
    <row r="1317" spans="1:17">
      <c r="A1317" t="s">
        <v>11516</v>
      </c>
      <c r="B1317" t="s">
        <v>11517</v>
      </c>
      <c r="C1317" t="s">
        <v>9284</v>
      </c>
      <c r="E1317" s="3">
        <v>429</v>
      </c>
      <c r="F1317" s="3">
        <v>999</v>
      </c>
      <c r="G1317" s="1">
        <v>0.56999999999999995</v>
      </c>
      <c r="H1317" s="8">
        <v>3</v>
      </c>
      <c r="I1317" s="9">
        <v>617</v>
      </c>
      <c r="J1317" t="s">
        <v>11518</v>
      </c>
      <c r="K1317" t="s">
        <v>11519</v>
      </c>
      <c r="L1317" t="s">
        <v>11520</v>
      </c>
      <c r="M1317" t="s">
        <v>11521</v>
      </c>
      <c r="N1317" t="s">
        <v>11522</v>
      </c>
      <c r="O1317" t="s">
        <v>11523</v>
      </c>
      <c r="P1317" t="s">
        <v>11524</v>
      </c>
      <c r="Q1317" t="s">
        <v>11525</v>
      </c>
    </row>
    <row r="1318" spans="1:17">
      <c r="A1318" t="s">
        <v>11526</v>
      </c>
      <c r="B1318" t="s">
        <v>11527</v>
      </c>
      <c r="C1318" t="s">
        <v>9061</v>
      </c>
      <c r="E1318" s="3">
        <v>299</v>
      </c>
      <c r="F1318" s="3">
        <v>595</v>
      </c>
      <c r="G1318" s="1">
        <v>0.5</v>
      </c>
      <c r="H1318" s="8">
        <v>4</v>
      </c>
      <c r="I1318" s="9">
        <v>314</v>
      </c>
      <c r="J1318" t="s">
        <v>11528</v>
      </c>
      <c r="K1318" t="s">
        <v>11529</v>
      </c>
      <c r="L1318" t="s">
        <v>11530</v>
      </c>
      <c r="M1318" t="s">
        <v>11531</v>
      </c>
      <c r="N1318" t="s">
        <v>11532</v>
      </c>
      <c r="O1318" t="s">
        <v>11533</v>
      </c>
      <c r="P1318" t="s">
        <v>11534</v>
      </c>
      <c r="Q1318" t="s">
        <v>11535</v>
      </c>
    </row>
    <row r="1319" spans="1:17">
      <c r="A1319" t="s">
        <v>11536</v>
      </c>
      <c r="B1319" t="s">
        <v>11537</v>
      </c>
      <c r="C1319" t="s">
        <v>10094</v>
      </c>
      <c r="E1319" s="3">
        <v>5395</v>
      </c>
      <c r="F1319" s="3">
        <v>19990</v>
      </c>
      <c r="G1319" s="1">
        <v>0.73</v>
      </c>
      <c r="H1319" s="8">
        <v>4.4000000000000004</v>
      </c>
      <c r="I1319" s="9">
        <v>535</v>
      </c>
      <c r="J1319" t="s">
        <v>11538</v>
      </c>
      <c r="K1319" t="s">
        <v>11539</v>
      </c>
      <c r="L1319" t="s">
        <v>11540</v>
      </c>
      <c r="M1319" t="s">
        <v>11541</v>
      </c>
      <c r="N1319" t="s">
        <v>11542</v>
      </c>
      <c r="O1319" t="s">
        <v>11543</v>
      </c>
      <c r="P1319" t="s">
        <v>11544</v>
      </c>
      <c r="Q1319" t="s">
        <v>11545</v>
      </c>
    </row>
    <row r="1320" spans="1:17">
      <c r="A1320" t="s">
        <v>11546</v>
      </c>
      <c r="B1320" t="s">
        <v>11547</v>
      </c>
      <c r="C1320" t="s">
        <v>8699</v>
      </c>
      <c r="E1320" s="3">
        <v>559</v>
      </c>
      <c r="F1320" s="3">
        <v>1010</v>
      </c>
      <c r="G1320" s="1">
        <v>0.45</v>
      </c>
      <c r="H1320" s="8">
        <v>4.0999999999999996</v>
      </c>
      <c r="I1320" s="9">
        <v>17325</v>
      </c>
      <c r="J1320" t="s">
        <v>11548</v>
      </c>
      <c r="K1320" t="s">
        <v>11549</v>
      </c>
      <c r="L1320" t="s">
        <v>11550</v>
      </c>
      <c r="M1320" t="s">
        <v>11551</v>
      </c>
      <c r="N1320" t="s">
        <v>11552</v>
      </c>
      <c r="O1320" t="s">
        <v>11553</v>
      </c>
      <c r="P1320" t="s">
        <v>11554</v>
      </c>
      <c r="Q1320" t="s">
        <v>11555</v>
      </c>
    </row>
    <row r="1321" spans="1:17">
      <c r="A1321" t="s">
        <v>11556</v>
      </c>
      <c r="B1321" t="s">
        <v>11557</v>
      </c>
      <c r="C1321" t="s">
        <v>8699</v>
      </c>
      <c r="E1321" s="3">
        <v>660</v>
      </c>
      <c r="F1321" s="3">
        <v>1100</v>
      </c>
      <c r="G1321" s="1">
        <v>0.4</v>
      </c>
      <c r="H1321" s="8">
        <v>3.6</v>
      </c>
      <c r="I1321" s="9">
        <v>91</v>
      </c>
      <c r="J1321" t="s">
        <v>11558</v>
      </c>
      <c r="K1321" t="s">
        <v>11559</v>
      </c>
      <c r="L1321" t="s">
        <v>11560</v>
      </c>
      <c r="M1321" t="s">
        <v>11561</v>
      </c>
      <c r="N1321" t="s">
        <v>11562</v>
      </c>
      <c r="O1321" t="s">
        <v>11563</v>
      </c>
      <c r="P1321" t="s">
        <v>11564</v>
      </c>
      <c r="Q1321" t="s">
        <v>11565</v>
      </c>
    </row>
    <row r="1322" spans="1:17">
      <c r="A1322" t="s">
        <v>11566</v>
      </c>
      <c r="B1322" t="s">
        <v>11567</v>
      </c>
      <c r="C1322" t="s">
        <v>9030</v>
      </c>
      <c r="E1322" s="3">
        <v>419</v>
      </c>
      <c r="F1322" s="3">
        <v>999</v>
      </c>
      <c r="G1322" s="1">
        <v>0.57999999999999996</v>
      </c>
      <c r="H1322" s="8">
        <v>4.4000000000000004</v>
      </c>
      <c r="I1322" s="9">
        <v>227</v>
      </c>
      <c r="J1322" t="s">
        <v>11568</v>
      </c>
      <c r="K1322" t="s">
        <v>11569</v>
      </c>
      <c r="L1322" t="s">
        <v>11570</v>
      </c>
      <c r="M1322" t="s">
        <v>11571</v>
      </c>
      <c r="N1322" t="s">
        <v>11572</v>
      </c>
      <c r="O1322" t="s">
        <v>11573</v>
      </c>
      <c r="P1322" t="s">
        <v>11574</v>
      </c>
      <c r="Q1322" t="s">
        <v>11575</v>
      </c>
    </row>
    <row r="1323" spans="1:17">
      <c r="A1323" t="s">
        <v>11576</v>
      </c>
      <c r="B1323" t="s">
        <v>11577</v>
      </c>
      <c r="C1323" t="s">
        <v>8773</v>
      </c>
      <c r="E1323" s="3">
        <v>7349</v>
      </c>
      <c r="F1323" s="3">
        <v>10900</v>
      </c>
      <c r="G1323" s="1">
        <v>0.33</v>
      </c>
      <c r="H1323" s="8">
        <v>4.2</v>
      </c>
      <c r="I1323" s="9">
        <v>11957</v>
      </c>
      <c r="J1323" t="s">
        <v>11578</v>
      </c>
      <c r="K1323" t="s">
        <v>11579</v>
      </c>
      <c r="L1323" t="s">
        <v>11580</v>
      </c>
      <c r="M1323" t="s">
        <v>11581</v>
      </c>
      <c r="N1323" t="s">
        <v>11582</v>
      </c>
      <c r="O1323" t="s">
        <v>11583</v>
      </c>
      <c r="P1323" t="s">
        <v>11584</v>
      </c>
      <c r="Q1323" t="s">
        <v>11585</v>
      </c>
    </row>
    <row r="1324" spans="1:17">
      <c r="A1324" t="s">
        <v>11586</v>
      </c>
      <c r="B1324" t="s">
        <v>11587</v>
      </c>
      <c r="C1324" t="s">
        <v>9295</v>
      </c>
      <c r="E1324" s="3">
        <v>2899</v>
      </c>
      <c r="F1324" s="3">
        <v>4005</v>
      </c>
      <c r="G1324" s="1">
        <v>0.28000000000000003</v>
      </c>
      <c r="H1324" s="8">
        <v>4.3</v>
      </c>
      <c r="I1324" s="9">
        <v>7140</v>
      </c>
      <c r="J1324" t="s">
        <v>11588</v>
      </c>
      <c r="K1324" t="s">
        <v>11589</v>
      </c>
      <c r="L1324" t="s">
        <v>11590</v>
      </c>
      <c r="M1324" t="s">
        <v>11591</v>
      </c>
      <c r="N1324" t="s">
        <v>11592</v>
      </c>
      <c r="O1324" t="s">
        <v>11593</v>
      </c>
      <c r="P1324" t="s">
        <v>11594</v>
      </c>
      <c r="Q1324" t="s">
        <v>11595</v>
      </c>
    </row>
    <row r="1325" spans="1:17">
      <c r="A1325" t="s">
        <v>11596</v>
      </c>
      <c r="B1325" t="s">
        <v>11597</v>
      </c>
      <c r="C1325" t="s">
        <v>8969</v>
      </c>
      <c r="E1325" s="3">
        <v>1799</v>
      </c>
      <c r="F1325" s="3">
        <v>3295</v>
      </c>
      <c r="G1325" s="1">
        <v>0.45</v>
      </c>
      <c r="H1325" s="8">
        <v>3.8</v>
      </c>
      <c r="I1325" s="9">
        <v>687</v>
      </c>
      <c r="J1325" t="s">
        <v>11598</v>
      </c>
      <c r="K1325" t="s">
        <v>11599</v>
      </c>
      <c r="L1325" t="s">
        <v>11600</v>
      </c>
      <c r="M1325" t="s">
        <v>11601</v>
      </c>
      <c r="N1325" t="s">
        <v>11602</v>
      </c>
      <c r="O1325" t="s">
        <v>11603</v>
      </c>
      <c r="P1325" t="s">
        <v>11604</v>
      </c>
      <c r="Q1325" t="s">
        <v>11605</v>
      </c>
    </row>
    <row r="1326" spans="1:17">
      <c r="A1326" t="s">
        <v>11606</v>
      </c>
      <c r="B1326" t="s">
        <v>11607</v>
      </c>
      <c r="C1326" t="s">
        <v>9061</v>
      </c>
      <c r="E1326" s="3">
        <v>1474</v>
      </c>
      <c r="F1326" s="3">
        <v>4650</v>
      </c>
      <c r="G1326" s="1">
        <v>0.68</v>
      </c>
      <c r="H1326" s="8">
        <v>4.0999999999999996</v>
      </c>
      <c r="I1326" s="9">
        <v>1045</v>
      </c>
      <c r="J1326" t="s">
        <v>11608</v>
      </c>
      <c r="K1326" t="s">
        <v>11609</v>
      </c>
      <c r="L1326" t="s">
        <v>11610</v>
      </c>
      <c r="M1326" t="s">
        <v>11611</v>
      </c>
      <c r="N1326" t="s">
        <v>11612</v>
      </c>
      <c r="O1326" t="s">
        <v>11613</v>
      </c>
      <c r="P1326" t="s">
        <v>11614</v>
      </c>
      <c r="Q1326" t="s">
        <v>11615</v>
      </c>
    </row>
    <row r="1327" spans="1:17">
      <c r="A1327" t="s">
        <v>11616</v>
      </c>
      <c r="B1327" t="s">
        <v>11617</v>
      </c>
      <c r="C1327" t="s">
        <v>10094</v>
      </c>
      <c r="E1327" s="3">
        <v>15999</v>
      </c>
      <c r="F1327" s="3">
        <v>24500</v>
      </c>
      <c r="G1327" s="1">
        <v>0.35</v>
      </c>
      <c r="H1327" s="8">
        <v>4</v>
      </c>
      <c r="I1327" s="9">
        <v>11206</v>
      </c>
      <c r="J1327" t="s">
        <v>11618</v>
      </c>
      <c r="K1327" t="s">
        <v>11619</v>
      </c>
      <c r="L1327" t="s">
        <v>11620</v>
      </c>
      <c r="M1327" t="s">
        <v>11621</v>
      </c>
      <c r="N1327" t="s">
        <v>11622</v>
      </c>
      <c r="O1327" t="s">
        <v>11623</v>
      </c>
      <c r="P1327" t="s">
        <v>11624</v>
      </c>
      <c r="Q1327" t="s">
        <v>11625</v>
      </c>
    </row>
    <row r="1328" spans="1:17">
      <c r="A1328" t="s">
        <v>11626</v>
      </c>
      <c r="B1328" t="s">
        <v>11627</v>
      </c>
      <c r="C1328" t="s">
        <v>8721</v>
      </c>
      <c r="E1328" s="3">
        <v>3645</v>
      </c>
      <c r="F1328" s="3">
        <v>6070</v>
      </c>
      <c r="G1328" s="1">
        <v>0.4</v>
      </c>
      <c r="H1328" s="8">
        <v>4.2</v>
      </c>
      <c r="I1328" s="9">
        <v>561</v>
      </c>
      <c r="J1328" t="s">
        <v>11628</v>
      </c>
      <c r="K1328" t="s">
        <v>11629</v>
      </c>
      <c r="L1328" t="s">
        <v>11630</v>
      </c>
      <c r="M1328" t="s">
        <v>11631</v>
      </c>
      <c r="N1328" t="s">
        <v>11632</v>
      </c>
      <c r="O1328" t="s">
        <v>11633</v>
      </c>
      <c r="P1328" t="s">
        <v>11634</v>
      </c>
      <c r="Q1328" t="s">
        <v>11635</v>
      </c>
    </row>
    <row r="1329" spans="1:17">
      <c r="A1329" t="s">
        <v>11636</v>
      </c>
      <c r="B1329" t="s">
        <v>11637</v>
      </c>
      <c r="C1329" t="s">
        <v>8688</v>
      </c>
      <c r="E1329" s="3">
        <v>375</v>
      </c>
      <c r="F1329" s="3">
        <v>999</v>
      </c>
      <c r="G1329" s="1">
        <v>0.62</v>
      </c>
      <c r="H1329" s="8">
        <v>3.6</v>
      </c>
      <c r="I1329" s="9">
        <v>1988</v>
      </c>
      <c r="J1329" t="s">
        <v>11638</v>
      </c>
      <c r="K1329" t="s">
        <v>11639</v>
      </c>
      <c r="L1329" t="s">
        <v>11640</v>
      </c>
      <c r="M1329" t="s">
        <v>11641</v>
      </c>
      <c r="N1329" t="s">
        <v>11642</v>
      </c>
      <c r="O1329" t="s">
        <v>11643</v>
      </c>
      <c r="P1329" t="s">
        <v>11644</v>
      </c>
      <c r="Q1329" t="s">
        <v>11645</v>
      </c>
    </row>
    <row r="1330" spans="1:17">
      <c r="A1330" t="s">
        <v>11646</v>
      </c>
      <c r="B1330" t="s">
        <v>11647</v>
      </c>
      <c r="C1330" t="s">
        <v>9695</v>
      </c>
      <c r="E1330" s="3">
        <v>2976</v>
      </c>
      <c r="F1330" s="3">
        <v>3945</v>
      </c>
      <c r="G1330" s="1">
        <v>0.25</v>
      </c>
      <c r="H1330" s="8">
        <v>4.2</v>
      </c>
      <c r="I1330" s="9">
        <v>3740</v>
      </c>
      <c r="J1330" t="s">
        <v>11648</v>
      </c>
      <c r="K1330" t="s">
        <v>11649</v>
      </c>
      <c r="L1330" t="s">
        <v>11650</v>
      </c>
      <c r="M1330" t="s">
        <v>11651</v>
      </c>
      <c r="N1330" t="s">
        <v>11652</v>
      </c>
      <c r="O1330" t="s">
        <v>11653</v>
      </c>
      <c r="P1330" t="s">
        <v>11654</v>
      </c>
      <c r="Q1330" t="s">
        <v>11655</v>
      </c>
    </row>
    <row r="1331" spans="1:17">
      <c r="A1331" t="s">
        <v>11656</v>
      </c>
      <c r="B1331" t="s">
        <v>11657</v>
      </c>
      <c r="C1331" t="s">
        <v>11064</v>
      </c>
      <c r="E1331" s="3">
        <v>1099</v>
      </c>
      <c r="F1331" s="3">
        <v>1499</v>
      </c>
      <c r="G1331" s="1">
        <v>0.27</v>
      </c>
      <c r="H1331" s="8">
        <v>4.0999999999999996</v>
      </c>
      <c r="I1331" s="9">
        <v>4401</v>
      </c>
      <c r="J1331" t="s">
        <v>11658</v>
      </c>
      <c r="K1331" t="s">
        <v>11659</v>
      </c>
      <c r="L1331" t="s">
        <v>11660</v>
      </c>
      <c r="M1331" t="s">
        <v>11661</v>
      </c>
      <c r="N1331" t="s">
        <v>11662</v>
      </c>
      <c r="O1331" t="s">
        <v>11663</v>
      </c>
      <c r="P1331" t="s">
        <v>11664</v>
      </c>
      <c r="Q1331" t="s">
        <v>11665</v>
      </c>
    </row>
    <row r="1332" spans="1:17">
      <c r="A1332" t="s">
        <v>11666</v>
      </c>
      <c r="B1332" t="s">
        <v>11667</v>
      </c>
      <c r="C1332" t="s">
        <v>8897</v>
      </c>
      <c r="E1332" s="3">
        <v>2575</v>
      </c>
      <c r="F1332" s="3">
        <v>6700</v>
      </c>
      <c r="G1332" s="1">
        <v>0.62</v>
      </c>
      <c r="H1332" s="8">
        <v>4.2</v>
      </c>
      <c r="I1332" s="9">
        <v>611</v>
      </c>
      <c r="J1332" t="s">
        <v>11668</v>
      </c>
      <c r="K1332" t="s">
        <v>11669</v>
      </c>
      <c r="L1332" t="s">
        <v>11670</v>
      </c>
      <c r="M1332" t="s">
        <v>11671</v>
      </c>
      <c r="N1332" t="s">
        <v>11672</v>
      </c>
      <c r="O1332" t="s">
        <v>11673</v>
      </c>
      <c r="P1332" t="s">
        <v>11674</v>
      </c>
      <c r="Q1332" t="s">
        <v>11675</v>
      </c>
    </row>
    <row r="1333" spans="1:17">
      <c r="A1333" t="s">
        <v>11676</v>
      </c>
      <c r="B1333" t="s">
        <v>11677</v>
      </c>
      <c r="C1333" t="s">
        <v>8710</v>
      </c>
      <c r="E1333" s="3">
        <v>1649</v>
      </c>
      <c r="F1333" s="3">
        <v>2800</v>
      </c>
      <c r="G1333" s="1">
        <v>0.41</v>
      </c>
      <c r="H1333" s="8">
        <v>3.9</v>
      </c>
      <c r="I1333" s="9">
        <v>2162</v>
      </c>
      <c r="J1333" t="s">
        <v>11678</v>
      </c>
      <c r="K1333" t="s">
        <v>11679</v>
      </c>
      <c r="L1333" t="s">
        <v>11680</v>
      </c>
      <c r="M1333" t="s">
        <v>11681</v>
      </c>
      <c r="N1333" t="s">
        <v>11682</v>
      </c>
      <c r="O1333" t="s">
        <v>11683</v>
      </c>
      <c r="P1333" t="s">
        <v>11684</v>
      </c>
      <c r="Q1333" t="s">
        <v>11685</v>
      </c>
    </row>
    <row r="1334" spans="1:17">
      <c r="A1334" t="s">
        <v>11686</v>
      </c>
      <c r="B1334" t="s">
        <v>11687</v>
      </c>
      <c r="C1334" t="s">
        <v>8688</v>
      </c>
      <c r="E1334" s="3">
        <v>799</v>
      </c>
      <c r="F1334" s="3">
        <v>1699</v>
      </c>
      <c r="G1334" s="1">
        <v>0.53</v>
      </c>
      <c r="H1334" s="8">
        <v>4</v>
      </c>
      <c r="I1334" s="9">
        <v>97</v>
      </c>
      <c r="J1334" t="s">
        <v>11688</v>
      </c>
      <c r="K1334" t="s">
        <v>11689</v>
      </c>
      <c r="L1334" t="s">
        <v>11690</v>
      </c>
      <c r="M1334" t="s">
        <v>11691</v>
      </c>
      <c r="N1334" t="s">
        <v>11692</v>
      </c>
      <c r="O1334" t="s">
        <v>11693</v>
      </c>
      <c r="P1334" t="s">
        <v>11694</v>
      </c>
      <c r="Q1334" t="s">
        <v>11695</v>
      </c>
    </row>
    <row r="1335" spans="1:17">
      <c r="A1335" t="s">
        <v>11696</v>
      </c>
      <c r="B1335" t="s">
        <v>11697</v>
      </c>
      <c r="C1335" t="s">
        <v>8688</v>
      </c>
      <c r="E1335" s="3">
        <v>765</v>
      </c>
      <c r="F1335" s="3">
        <v>970</v>
      </c>
      <c r="G1335" s="1">
        <v>0.21</v>
      </c>
      <c r="H1335" s="8">
        <v>4.2</v>
      </c>
      <c r="I1335" s="9">
        <v>6055</v>
      </c>
      <c r="J1335" t="s">
        <v>11698</v>
      </c>
      <c r="K1335" t="s">
        <v>11699</v>
      </c>
      <c r="L1335" t="s">
        <v>11700</v>
      </c>
      <c r="M1335" t="s">
        <v>11701</v>
      </c>
      <c r="N1335" t="s">
        <v>11702</v>
      </c>
      <c r="O1335" t="s">
        <v>11703</v>
      </c>
      <c r="P1335" t="s">
        <v>11704</v>
      </c>
      <c r="Q1335" t="s">
        <v>11705</v>
      </c>
    </row>
    <row r="1336" spans="1:17">
      <c r="A1336" t="s">
        <v>11706</v>
      </c>
      <c r="B1336" t="s">
        <v>11707</v>
      </c>
      <c r="C1336" t="s">
        <v>8574</v>
      </c>
      <c r="E1336" s="3">
        <v>999</v>
      </c>
      <c r="F1336" s="3">
        <v>1500</v>
      </c>
      <c r="G1336" s="1">
        <v>0.33</v>
      </c>
      <c r="H1336" s="8">
        <v>4.2</v>
      </c>
      <c r="I1336" s="9">
        <v>386</v>
      </c>
      <c r="J1336" t="s">
        <v>11708</v>
      </c>
      <c r="K1336" t="s">
        <v>11709</v>
      </c>
      <c r="L1336" t="s">
        <v>11710</v>
      </c>
      <c r="M1336" t="s">
        <v>11711</v>
      </c>
      <c r="N1336" t="s">
        <v>11712</v>
      </c>
      <c r="O1336" t="s">
        <v>11713</v>
      </c>
      <c r="P1336" t="s">
        <v>11714</v>
      </c>
      <c r="Q1336" t="s">
        <v>11715</v>
      </c>
    </row>
    <row r="1337" spans="1:17">
      <c r="A1337" t="s">
        <v>11716</v>
      </c>
      <c r="B1337" t="s">
        <v>11717</v>
      </c>
      <c r="C1337" t="s">
        <v>11718</v>
      </c>
      <c r="E1337" s="3">
        <v>587</v>
      </c>
      <c r="F1337" s="3">
        <v>1295</v>
      </c>
      <c r="G1337" s="1">
        <v>0.55000000000000004</v>
      </c>
      <c r="H1337" s="8">
        <v>4.0999999999999996</v>
      </c>
      <c r="I1337" s="9">
        <v>557</v>
      </c>
      <c r="J1337" t="s">
        <v>11719</v>
      </c>
      <c r="K1337" t="s">
        <v>11720</v>
      </c>
      <c r="L1337" t="s">
        <v>11721</v>
      </c>
      <c r="M1337" t="s">
        <v>11722</v>
      </c>
      <c r="N1337" t="s">
        <v>11723</v>
      </c>
      <c r="O1337" t="s">
        <v>11724</v>
      </c>
      <c r="P1337" t="s">
        <v>11725</v>
      </c>
      <c r="Q1337" t="s">
        <v>11726</v>
      </c>
    </row>
    <row r="1338" spans="1:17">
      <c r="A1338" t="s">
        <v>11727</v>
      </c>
      <c r="B1338" t="s">
        <v>11728</v>
      </c>
      <c r="C1338" t="s">
        <v>11729</v>
      </c>
      <c r="E1338" s="3">
        <v>12609</v>
      </c>
      <c r="F1338" s="3">
        <v>23999</v>
      </c>
      <c r="G1338" s="1">
        <v>0.47</v>
      </c>
      <c r="H1338" s="8">
        <v>4.4000000000000004</v>
      </c>
      <c r="I1338" s="9">
        <v>2288</v>
      </c>
      <c r="J1338" t="s">
        <v>11730</v>
      </c>
      <c r="K1338" t="s">
        <v>11731</v>
      </c>
      <c r="L1338" t="s">
        <v>11732</v>
      </c>
      <c r="M1338" t="s">
        <v>11733</v>
      </c>
      <c r="N1338" t="s">
        <v>11734</v>
      </c>
      <c r="O1338" t="s">
        <v>11735</v>
      </c>
      <c r="P1338" t="s">
        <v>11736</v>
      </c>
      <c r="Q1338" t="s">
        <v>11737</v>
      </c>
    </row>
    <row r="1339" spans="1:17">
      <c r="A1339" t="s">
        <v>11738</v>
      </c>
      <c r="B1339" t="s">
        <v>11739</v>
      </c>
      <c r="C1339" t="s">
        <v>8699</v>
      </c>
      <c r="E1339" s="3">
        <v>699</v>
      </c>
      <c r="F1339" s="3">
        <v>850</v>
      </c>
      <c r="G1339" s="1">
        <v>0.18</v>
      </c>
      <c r="H1339" s="8">
        <v>4.0999999999999996</v>
      </c>
      <c r="I1339" s="9">
        <v>1106</v>
      </c>
      <c r="J1339" t="s">
        <v>11740</v>
      </c>
      <c r="K1339" t="s">
        <v>11741</v>
      </c>
      <c r="L1339" t="s">
        <v>11742</v>
      </c>
      <c r="M1339" t="s">
        <v>11743</v>
      </c>
      <c r="N1339" t="s">
        <v>13071</v>
      </c>
      <c r="O1339" t="s">
        <v>13072</v>
      </c>
      <c r="P1339" t="s">
        <v>11744</v>
      </c>
      <c r="Q1339" t="s">
        <v>11745</v>
      </c>
    </row>
    <row r="1340" spans="1:17">
      <c r="A1340" t="s">
        <v>11746</v>
      </c>
      <c r="B1340" t="s">
        <v>11747</v>
      </c>
      <c r="C1340" t="s">
        <v>9326</v>
      </c>
      <c r="E1340" s="3">
        <v>3799</v>
      </c>
      <c r="F1340" s="3">
        <v>6000</v>
      </c>
      <c r="G1340" s="1">
        <v>0.37</v>
      </c>
      <c r="H1340" s="8">
        <v>4.2</v>
      </c>
      <c r="I1340" s="9">
        <v>11935</v>
      </c>
      <c r="J1340" t="s">
        <v>11748</v>
      </c>
      <c r="K1340" t="s">
        <v>11749</v>
      </c>
      <c r="L1340" t="s">
        <v>11750</v>
      </c>
      <c r="M1340" t="s">
        <v>11751</v>
      </c>
      <c r="N1340" t="s">
        <v>11752</v>
      </c>
      <c r="O1340" t="s">
        <v>11753</v>
      </c>
      <c r="P1340" t="s">
        <v>11754</v>
      </c>
      <c r="Q1340" t="s">
        <v>11755</v>
      </c>
    </row>
    <row r="1341" spans="1:17">
      <c r="A1341" t="s">
        <v>11756</v>
      </c>
      <c r="B1341" t="s">
        <v>11757</v>
      </c>
      <c r="C1341" t="s">
        <v>8844</v>
      </c>
      <c r="E1341" s="3">
        <v>640</v>
      </c>
      <c r="F1341" s="3">
        <v>1020</v>
      </c>
      <c r="G1341" s="1">
        <v>0.37</v>
      </c>
      <c r="H1341" s="8">
        <v>4.0999999999999996</v>
      </c>
      <c r="I1341" s="9">
        <v>5059</v>
      </c>
      <c r="J1341" t="s">
        <v>11758</v>
      </c>
      <c r="K1341" t="s">
        <v>11759</v>
      </c>
      <c r="L1341" t="s">
        <v>11760</v>
      </c>
      <c r="M1341" t="s">
        <v>11761</v>
      </c>
      <c r="N1341" t="s">
        <v>11762</v>
      </c>
      <c r="O1341" t="s">
        <v>11763</v>
      </c>
      <c r="P1341" t="s">
        <v>11764</v>
      </c>
      <c r="Q1341" t="s">
        <v>11765</v>
      </c>
    </row>
    <row r="1342" spans="1:17">
      <c r="A1342" t="s">
        <v>11766</v>
      </c>
      <c r="B1342" t="s">
        <v>11767</v>
      </c>
      <c r="C1342" t="s">
        <v>8563</v>
      </c>
      <c r="E1342" s="3">
        <v>979</v>
      </c>
      <c r="F1342" s="3">
        <v>1999</v>
      </c>
      <c r="G1342" s="1">
        <v>0.51</v>
      </c>
      <c r="H1342" s="8">
        <v>3.9</v>
      </c>
      <c r="I1342" s="9">
        <v>157</v>
      </c>
      <c r="J1342" t="s">
        <v>11768</v>
      </c>
      <c r="K1342" t="s">
        <v>11769</v>
      </c>
      <c r="L1342" t="s">
        <v>11770</v>
      </c>
      <c r="M1342" t="s">
        <v>11771</v>
      </c>
      <c r="N1342" t="s">
        <v>11772</v>
      </c>
      <c r="O1342" t="s">
        <v>11773</v>
      </c>
      <c r="P1342" t="s">
        <v>11774</v>
      </c>
      <c r="Q1342" t="s">
        <v>11775</v>
      </c>
    </row>
    <row r="1343" spans="1:17">
      <c r="A1343" t="s">
        <v>11776</v>
      </c>
      <c r="B1343" t="s">
        <v>11777</v>
      </c>
      <c r="C1343" t="s">
        <v>8721</v>
      </c>
      <c r="E1343" s="3">
        <v>5365</v>
      </c>
      <c r="F1343" s="3">
        <v>7445</v>
      </c>
      <c r="G1343" s="1">
        <v>0.28000000000000003</v>
      </c>
      <c r="H1343" s="8">
        <v>3.9</v>
      </c>
      <c r="I1343" s="9">
        <v>3584</v>
      </c>
      <c r="J1343" t="s">
        <v>11778</v>
      </c>
      <c r="K1343" t="s">
        <v>11779</v>
      </c>
      <c r="L1343" t="s">
        <v>11780</v>
      </c>
      <c r="M1343" t="s">
        <v>11781</v>
      </c>
      <c r="N1343" t="s">
        <v>11782</v>
      </c>
      <c r="O1343" t="s">
        <v>11783</v>
      </c>
      <c r="P1343" t="s">
        <v>11784</v>
      </c>
      <c r="Q1343" t="s">
        <v>11785</v>
      </c>
    </row>
    <row r="1344" spans="1:17">
      <c r="A1344" t="s">
        <v>11786</v>
      </c>
      <c r="B1344" t="s">
        <v>11787</v>
      </c>
      <c r="C1344" t="s">
        <v>8897</v>
      </c>
      <c r="E1344" s="3">
        <v>3199</v>
      </c>
      <c r="F1344" s="3">
        <v>3500</v>
      </c>
      <c r="G1344" s="1">
        <v>0.09</v>
      </c>
      <c r="H1344" s="8">
        <v>4.2</v>
      </c>
      <c r="I1344" s="9">
        <v>1899</v>
      </c>
      <c r="J1344" t="s">
        <v>11788</v>
      </c>
      <c r="K1344" t="s">
        <v>11789</v>
      </c>
      <c r="L1344" t="s">
        <v>11790</v>
      </c>
      <c r="M1344" t="s">
        <v>11791</v>
      </c>
      <c r="N1344" t="s">
        <v>11792</v>
      </c>
      <c r="O1344" t="s">
        <v>11793</v>
      </c>
      <c r="P1344" t="s">
        <v>11794</v>
      </c>
      <c r="Q1344" t="s">
        <v>11795</v>
      </c>
    </row>
    <row r="1345" spans="1:17">
      <c r="A1345" t="s">
        <v>11796</v>
      </c>
      <c r="B1345" t="s">
        <v>11797</v>
      </c>
      <c r="C1345" t="s">
        <v>10358</v>
      </c>
      <c r="E1345" s="3">
        <v>979</v>
      </c>
      <c r="F1345" s="3">
        <v>1395</v>
      </c>
      <c r="G1345" s="1">
        <v>0.3</v>
      </c>
      <c r="H1345" s="8">
        <v>4.2</v>
      </c>
      <c r="I1345" s="9">
        <v>15252</v>
      </c>
      <c r="J1345" t="s">
        <v>11798</v>
      </c>
      <c r="K1345" t="s">
        <v>11799</v>
      </c>
      <c r="L1345" t="s">
        <v>11800</v>
      </c>
      <c r="M1345" t="s">
        <v>11801</v>
      </c>
      <c r="N1345" t="s">
        <v>11802</v>
      </c>
      <c r="O1345" t="s">
        <v>11803</v>
      </c>
      <c r="P1345" t="s">
        <v>11804</v>
      </c>
      <c r="Q1345" t="s">
        <v>11805</v>
      </c>
    </row>
    <row r="1346" spans="1:17">
      <c r="A1346" t="s">
        <v>11806</v>
      </c>
      <c r="B1346" t="s">
        <v>11807</v>
      </c>
      <c r="C1346" t="s">
        <v>8552</v>
      </c>
      <c r="E1346" s="3">
        <v>929</v>
      </c>
      <c r="F1346" s="3">
        <v>2199</v>
      </c>
      <c r="G1346" s="1">
        <v>0.57999999999999996</v>
      </c>
      <c r="H1346" s="8">
        <v>3.7</v>
      </c>
      <c r="I1346" s="9">
        <v>4</v>
      </c>
      <c r="J1346" t="s">
        <v>11808</v>
      </c>
      <c r="K1346" t="s">
        <v>11809</v>
      </c>
      <c r="L1346" t="s">
        <v>11810</v>
      </c>
      <c r="M1346" t="s">
        <v>11811</v>
      </c>
      <c r="N1346" t="s">
        <v>11812</v>
      </c>
      <c r="O1346" t="s">
        <v>11813</v>
      </c>
      <c r="P1346" t="s">
        <v>11814</v>
      </c>
      <c r="Q1346" t="s">
        <v>11815</v>
      </c>
    </row>
    <row r="1347" spans="1:17">
      <c r="A1347" t="s">
        <v>11816</v>
      </c>
      <c r="B1347" t="s">
        <v>11817</v>
      </c>
      <c r="C1347" t="s">
        <v>10409</v>
      </c>
      <c r="E1347" s="3">
        <v>3710</v>
      </c>
      <c r="F1347" s="3">
        <v>4330</v>
      </c>
      <c r="G1347" s="1">
        <v>0.14000000000000001</v>
      </c>
      <c r="H1347" s="8">
        <v>3.7</v>
      </c>
      <c r="I1347" s="9">
        <v>1662</v>
      </c>
      <c r="J1347" t="s">
        <v>11818</v>
      </c>
      <c r="K1347" t="s">
        <v>11819</v>
      </c>
      <c r="L1347" t="s">
        <v>11820</v>
      </c>
      <c r="M1347" t="s">
        <v>11821</v>
      </c>
      <c r="N1347" t="s">
        <v>11822</v>
      </c>
      <c r="O1347" t="s">
        <v>11823</v>
      </c>
      <c r="P1347" t="s">
        <v>11824</v>
      </c>
      <c r="Q1347" t="s">
        <v>11825</v>
      </c>
    </row>
    <row r="1348" spans="1:17">
      <c r="A1348" t="s">
        <v>11826</v>
      </c>
      <c r="B1348" t="s">
        <v>11827</v>
      </c>
      <c r="C1348" t="s">
        <v>8710</v>
      </c>
      <c r="E1348" s="3">
        <v>2033</v>
      </c>
      <c r="F1348" s="3">
        <v>4295</v>
      </c>
      <c r="G1348" s="1">
        <v>0.53</v>
      </c>
      <c r="H1348" s="8">
        <v>3.4</v>
      </c>
      <c r="I1348" s="9">
        <v>422</v>
      </c>
      <c r="J1348" t="s">
        <v>11828</v>
      </c>
      <c r="K1348" t="s">
        <v>11829</v>
      </c>
      <c r="L1348" t="s">
        <v>11830</v>
      </c>
      <c r="M1348" t="s">
        <v>11831</v>
      </c>
      <c r="N1348" t="s">
        <v>11832</v>
      </c>
      <c r="O1348" t="s">
        <v>11833</v>
      </c>
      <c r="P1348" t="s">
        <v>11834</v>
      </c>
      <c r="Q1348" t="s">
        <v>11835</v>
      </c>
    </row>
    <row r="1349" spans="1:17">
      <c r="A1349" t="s">
        <v>11836</v>
      </c>
      <c r="B1349" t="s">
        <v>11837</v>
      </c>
      <c r="C1349" t="s">
        <v>8552</v>
      </c>
      <c r="E1349" s="3">
        <v>9495</v>
      </c>
      <c r="F1349" s="3">
        <v>18990</v>
      </c>
      <c r="G1349" s="1">
        <v>0.5</v>
      </c>
      <c r="H1349" s="8">
        <v>4.2</v>
      </c>
      <c r="I1349" s="9">
        <v>79</v>
      </c>
      <c r="J1349" t="s">
        <v>11838</v>
      </c>
      <c r="K1349" t="s">
        <v>11839</v>
      </c>
      <c r="L1349" t="s">
        <v>11840</v>
      </c>
      <c r="M1349" t="s">
        <v>11841</v>
      </c>
      <c r="N1349" t="s">
        <v>11842</v>
      </c>
      <c r="O1349" t="s">
        <v>11843</v>
      </c>
      <c r="P1349" t="s">
        <v>11844</v>
      </c>
      <c r="Q1349" t="s">
        <v>11845</v>
      </c>
    </row>
    <row r="1350" spans="1:17">
      <c r="A1350" t="s">
        <v>11846</v>
      </c>
      <c r="B1350" t="s">
        <v>11847</v>
      </c>
      <c r="C1350" t="s">
        <v>8773</v>
      </c>
      <c r="E1350" s="3">
        <v>7799</v>
      </c>
      <c r="F1350" s="3">
        <v>12500</v>
      </c>
      <c r="G1350" s="1">
        <v>0.38</v>
      </c>
      <c r="H1350" s="8">
        <v>4</v>
      </c>
      <c r="I1350" s="9">
        <v>5160</v>
      </c>
      <c r="J1350" t="s">
        <v>11848</v>
      </c>
      <c r="K1350" t="s">
        <v>11849</v>
      </c>
      <c r="L1350" t="s">
        <v>11850</v>
      </c>
      <c r="M1350" t="s">
        <v>11851</v>
      </c>
      <c r="N1350" t="s">
        <v>11852</v>
      </c>
      <c r="O1350" t="s">
        <v>11853</v>
      </c>
      <c r="P1350" t="s">
        <v>11854</v>
      </c>
      <c r="Q1350" t="s">
        <v>11855</v>
      </c>
    </row>
    <row r="1351" spans="1:17">
      <c r="A1351" t="s">
        <v>11856</v>
      </c>
      <c r="B1351" t="s">
        <v>11857</v>
      </c>
      <c r="C1351" t="s">
        <v>8541</v>
      </c>
      <c r="E1351" s="3">
        <v>949</v>
      </c>
      <c r="F1351" s="3">
        <v>2385</v>
      </c>
      <c r="G1351" s="1">
        <v>0.6</v>
      </c>
      <c r="H1351" s="8">
        <v>4.0999999999999996</v>
      </c>
      <c r="I1351" s="9">
        <v>2311</v>
      </c>
      <c r="J1351" t="s">
        <v>11858</v>
      </c>
      <c r="K1351" t="s">
        <v>11859</v>
      </c>
      <c r="L1351" t="s">
        <v>11860</v>
      </c>
      <c r="M1351" t="s">
        <v>11861</v>
      </c>
      <c r="N1351" t="s">
        <v>11862</v>
      </c>
      <c r="O1351" t="s">
        <v>11863</v>
      </c>
      <c r="P1351" t="s">
        <v>11864</v>
      </c>
      <c r="Q1351" t="s">
        <v>11865</v>
      </c>
    </row>
    <row r="1352" spans="1:17">
      <c r="A1352" t="s">
        <v>11866</v>
      </c>
      <c r="B1352" t="s">
        <v>11867</v>
      </c>
      <c r="C1352" t="s">
        <v>8721</v>
      </c>
      <c r="E1352" s="3">
        <v>2790</v>
      </c>
      <c r="F1352" s="3">
        <v>4890</v>
      </c>
      <c r="G1352" s="1">
        <v>0.43</v>
      </c>
      <c r="H1352" s="8">
        <v>3.9</v>
      </c>
      <c r="I1352" s="9">
        <v>588</v>
      </c>
      <c r="J1352" t="s">
        <v>11868</v>
      </c>
      <c r="K1352" t="s">
        <v>11869</v>
      </c>
      <c r="L1352" t="s">
        <v>11870</v>
      </c>
      <c r="M1352" t="s">
        <v>11871</v>
      </c>
      <c r="N1352" t="s">
        <v>11872</v>
      </c>
      <c r="O1352" t="s">
        <v>11873</v>
      </c>
      <c r="P1352" t="s">
        <v>11874</v>
      </c>
      <c r="Q1352" t="s">
        <v>11875</v>
      </c>
    </row>
    <row r="1353" spans="1:17">
      <c r="A1353" t="s">
        <v>11876</v>
      </c>
      <c r="B1353" t="s">
        <v>11877</v>
      </c>
      <c r="C1353" t="s">
        <v>8699</v>
      </c>
      <c r="E1353" s="3">
        <v>645</v>
      </c>
      <c r="F1353" s="3">
        <v>1100</v>
      </c>
      <c r="G1353" s="1">
        <v>0.41</v>
      </c>
      <c r="H1353" s="8">
        <v>4</v>
      </c>
      <c r="I1353" s="9">
        <v>3271</v>
      </c>
      <c r="J1353" t="s">
        <v>11878</v>
      </c>
      <c r="K1353" t="s">
        <v>11879</v>
      </c>
      <c r="L1353" t="s">
        <v>11880</v>
      </c>
      <c r="M1353" t="s">
        <v>11881</v>
      </c>
      <c r="N1353" t="s">
        <v>11882</v>
      </c>
      <c r="O1353" t="s">
        <v>11883</v>
      </c>
      <c r="P1353" t="s">
        <v>11884</v>
      </c>
      <c r="Q1353" t="s">
        <v>11885</v>
      </c>
    </row>
    <row r="1354" spans="1:17">
      <c r="A1354" t="s">
        <v>11886</v>
      </c>
      <c r="B1354" t="s">
        <v>11887</v>
      </c>
      <c r="C1354" t="s">
        <v>8710</v>
      </c>
      <c r="E1354" s="3">
        <v>2237.81</v>
      </c>
      <c r="F1354" s="3">
        <v>3899</v>
      </c>
      <c r="G1354" s="1">
        <v>0.43</v>
      </c>
      <c r="H1354" s="8">
        <v>3.9</v>
      </c>
      <c r="I1354" s="9">
        <v>11004</v>
      </c>
      <c r="J1354" t="s">
        <v>11888</v>
      </c>
      <c r="K1354" t="s">
        <v>11889</v>
      </c>
      <c r="L1354" t="s">
        <v>11890</v>
      </c>
      <c r="M1354" t="s">
        <v>11891</v>
      </c>
      <c r="N1354" t="s">
        <v>11892</v>
      </c>
      <c r="O1354" t="s">
        <v>11893</v>
      </c>
      <c r="P1354" t="s">
        <v>11894</v>
      </c>
      <c r="Q1354" t="s">
        <v>11895</v>
      </c>
    </row>
    <row r="1355" spans="1:17">
      <c r="A1355" t="s">
        <v>11896</v>
      </c>
      <c r="B1355" t="s">
        <v>11897</v>
      </c>
      <c r="C1355" t="s">
        <v>8773</v>
      </c>
      <c r="E1355" s="3">
        <v>8699</v>
      </c>
      <c r="F1355" s="3">
        <v>16899</v>
      </c>
      <c r="G1355" s="1">
        <v>0.49</v>
      </c>
      <c r="H1355" s="8">
        <v>4.2</v>
      </c>
      <c r="I1355" s="9">
        <v>3195</v>
      </c>
      <c r="J1355" t="s">
        <v>11898</v>
      </c>
      <c r="K1355" t="s">
        <v>11899</v>
      </c>
      <c r="L1355" t="s">
        <v>11900</v>
      </c>
      <c r="M1355" t="s">
        <v>11901</v>
      </c>
      <c r="N1355" t="s">
        <v>11902</v>
      </c>
      <c r="O1355" t="s">
        <v>11903</v>
      </c>
      <c r="P1355" t="s">
        <v>11904</v>
      </c>
      <c r="Q1355" t="s">
        <v>11905</v>
      </c>
    </row>
    <row r="1356" spans="1:17">
      <c r="A1356" t="s">
        <v>11906</v>
      </c>
      <c r="B1356" t="s">
        <v>11907</v>
      </c>
      <c r="C1356" t="s">
        <v>11908</v>
      </c>
      <c r="E1356" s="3">
        <v>42990</v>
      </c>
      <c r="F1356" s="3">
        <v>75990</v>
      </c>
      <c r="G1356" s="1">
        <v>0.43</v>
      </c>
      <c r="H1356" s="8">
        <v>4.3</v>
      </c>
      <c r="I1356" s="9">
        <v>3231</v>
      </c>
      <c r="J1356" t="s">
        <v>11909</v>
      </c>
      <c r="K1356" t="s">
        <v>11910</v>
      </c>
      <c r="L1356" t="s">
        <v>11911</v>
      </c>
      <c r="M1356" t="s">
        <v>11912</v>
      </c>
      <c r="N1356" t="s">
        <v>11913</v>
      </c>
      <c r="O1356" t="s">
        <v>11914</v>
      </c>
      <c r="P1356" t="s">
        <v>11915</v>
      </c>
      <c r="Q1356" t="s">
        <v>11916</v>
      </c>
    </row>
    <row r="1357" spans="1:17">
      <c r="A1357" t="s">
        <v>11917</v>
      </c>
      <c r="B1357" t="s">
        <v>11918</v>
      </c>
      <c r="C1357" t="s">
        <v>9633</v>
      </c>
      <c r="E1357" s="3">
        <v>825</v>
      </c>
      <c r="F1357" s="3">
        <v>825</v>
      </c>
      <c r="G1357" s="1">
        <v>0</v>
      </c>
      <c r="H1357" s="8">
        <v>4</v>
      </c>
      <c r="I1357" s="9">
        <v>3246</v>
      </c>
      <c r="J1357" t="s">
        <v>11919</v>
      </c>
      <c r="K1357" t="s">
        <v>11920</v>
      </c>
      <c r="L1357" t="s">
        <v>11921</v>
      </c>
      <c r="M1357" t="s">
        <v>11922</v>
      </c>
      <c r="N1357" t="s">
        <v>11923</v>
      </c>
      <c r="O1357" t="s">
        <v>11924</v>
      </c>
      <c r="P1357" t="s">
        <v>11925</v>
      </c>
      <c r="Q1357" t="s">
        <v>11926</v>
      </c>
    </row>
    <row r="1358" spans="1:17">
      <c r="A1358" t="s">
        <v>11927</v>
      </c>
      <c r="B1358" t="s">
        <v>11928</v>
      </c>
      <c r="C1358" t="s">
        <v>9284</v>
      </c>
      <c r="E1358" s="3">
        <v>161</v>
      </c>
      <c r="F1358" s="3">
        <v>300</v>
      </c>
      <c r="G1358" s="1">
        <v>0.46</v>
      </c>
      <c r="H1358" s="8">
        <v>2.6</v>
      </c>
      <c r="I1358" s="9">
        <v>24</v>
      </c>
      <c r="J1358" t="s">
        <v>11929</v>
      </c>
      <c r="K1358" t="s">
        <v>11930</v>
      </c>
      <c r="L1358" t="s">
        <v>11931</v>
      </c>
      <c r="M1358" t="s">
        <v>11932</v>
      </c>
      <c r="N1358" t="s">
        <v>11933</v>
      </c>
      <c r="O1358" t="s">
        <v>11934</v>
      </c>
      <c r="P1358" t="s">
        <v>11935</v>
      </c>
      <c r="Q1358" t="s">
        <v>11936</v>
      </c>
    </row>
    <row r="1359" spans="1:17">
      <c r="A1359" t="s">
        <v>11937</v>
      </c>
      <c r="B1359" t="s">
        <v>11938</v>
      </c>
      <c r="C1359" t="s">
        <v>8647</v>
      </c>
      <c r="E1359" s="3">
        <v>697</v>
      </c>
      <c r="F1359" s="3">
        <v>1499</v>
      </c>
      <c r="G1359" s="1">
        <v>0.54</v>
      </c>
      <c r="H1359" s="8">
        <v>3.8</v>
      </c>
      <c r="I1359" s="9">
        <v>144</v>
      </c>
      <c r="J1359" t="s">
        <v>11939</v>
      </c>
      <c r="K1359" t="s">
        <v>11940</v>
      </c>
      <c r="L1359" t="s">
        <v>11941</v>
      </c>
      <c r="M1359" t="s">
        <v>11942</v>
      </c>
      <c r="N1359" t="s">
        <v>11943</v>
      </c>
      <c r="O1359" t="s">
        <v>11944</v>
      </c>
      <c r="P1359" t="s">
        <v>11945</v>
      </c>
      <c r="Q1359" t="s">
        <v>11946</v>
      </c>
    </row>
    <row r="1360" spans="1:17">
      <c r="A1360" t="s">
        <v>11947</v>
      </c>
      <c r="B1360" t="s">
        <v>11948</v>
      </c>
      <c r="C1360" t="s">
        <v>11949</v>
      </c>
      <c r="E1360" s="3">
        <v>688</v>
      </c>
      <c r="F1360" s="3">
        <v>747</v>
      </c>
      <c r="G1360" s="1">
        <v>0.08</v>
      </c>
      <c r="H1360" s="8">
        <v>4.5</v>
      </c>
      <c r="I1360" s="9">
        <v>2280</v>
      </c>
      <c r="J1360" t="s">
        <v>11950</v>
      </c>
      <c r="K1360" t="s">
        <v>11951</v>
      </c>
      <c r="L1360" t="s">
        <v>11952</v>
      </c>
      <c r="M1360" t="s">
        <v>11953</v>
      </c>
      <c r="N1360" t="s">
        <v>11954</v>
      </c>
      <c r="O1360" t="s">
        <v>11955</v>
      </c>
      <c r="P1360" t="s">
        <v>11956</v>
      </c>
      <c r="Q1360" t="s">
        <v>11957</v>
      </c>
    </row>
    <row r="1361" spans="1:17">
      <c r="A1361" t="s">
        <v>11958</v>
      </c>
      <c r="B1361" t="s">
        <v>11959</v>
      </c>
      <c r="C1361" t="s">
        <v>9397</v>
      </c>
      <c r="E1361" s="3">
        <v>2199</v>
      </c>
      <c r="F1361" s="3">
        <v>3999</v>
      </c>
      <c r="G1361" s="1">
        <v>0.45</v>
      </c>
      <c r="H1361" s="8">
        <v>3.5</v>
      </c>
      <c r="I1361" s="9">
        <v>340</v>
      </c>
      <c r="J1361" t="s">
        <v>11960</v>
      </c>
      <c r="K1361" t="s">
        <v>11961</v>
      </c>
      <c r="L1361" t="s">
        <v>11962</v>
      </c>
      <c r="M1361" t="s">
        <v>11963</v>
      </c>
      <c r="N1361" t="s">
        <v>11964</v>
      </c>
      <c r="O1361" t="s">
        <v>11965</v>
      </c>
      <c r="P1361" t="s">
        <v>11966</v>
      </c>
      <c r="Q1361" t="s">
        <v>11967</v>
      </c>
    </row>
    <row r="1362" spans="1:17">
      <c r="A1362" t="s">
        <v>11968</v>
      </c>
      <c r="B1362" t="s">
        <v>11969</v>
      </c>
      <c r="C1362" t="s">
        <v>8563</v>
      </c>
      <c r="E1362" s="3">
        <v>6850</v>
      </c>
      <c r="F1362" s="3">
        <v>11990</v>
      </c>
      <c r="G1362" s="1">
        <v>0.43</v>
      </c>
      <c r="H1362" s="8">
        <v>3.9</v>
      </c>
      <c r="I1362" s="9">
        <v>144</v>
      </c>
      <c r="J1362" t="s">
        <v>11970</v>
      </c>
      <c r="K1362" t="s">
        <v>11971</v>
      </c>
      <c r="L1362" t="s">
        <v>11972</v>
      </c>
      <c r="M1362" t="s">
        <v>11973</v>
      </c>
      <c r="N1362" t="s">
        <v>11974</v>
      </c>
      <c r="O1362" t="s">
        <v>11975</v>
      </c>
      <c r="P1362" t="s">
        <v>11976</v>
      </c>
      <c r="Q1362" t="s">
        <v>11977</v>
      </c>
    </row>
    <row r="1363" spans="1:17">
      <c r="A1363" t="s">
        <v>11978</v>
      </c>
      <c r="B1363" t="s">
        <v>11979</v>
      </c>
      <c r="C1363" t="s">
        <v>8721</v>
      </c>
      <c r="E1363" s="3">
        <v>2699</v>
      </c>
      <c r="F1363" s="3">
        <v>3799</v>
      </c>
      <c r="G1363" s="1">
        <v>0.28999999999999998</v>
      </c>
      <c r="H1363" s="8">
        <v>4</v>
      </c>
      <c r="I1363" s="9">
        <v>727</v>
      </c>
      <c r="J1363" t="s">
        <v>11980</v>
      </c>
      <c r="K1363" t="s">
        <v>11981</v>
      </c>
      <c r="L1363" t="s">
        <v>11982</v>
      </c>
      <c r="M1363" t="s">
        <v>11983</v>
      </c>
      <c r="N1363" t="s">
        <v>11984</v>
      </c>
      <c r="O1363" t="s">
        <v>11985</v>
      </c>
      <c r="P1363" t="s">
        <v>11986</v>
      </c>
      <c r="Q1363" t="s">
        <v>11987</v>
      </c>
    </row>
    <row r="1364" spans="1:17">
      <c r="A1364" t="s">
        <v>11988</v>
      </c>
      <c r="B1364" t="s">
        <v>11989</v>
      </c>
      <c r="C1364" t="s">
        <v>11990</v>
      </c>
      <c r="E1364" s="3">
        <v>899</v>
      </c>
      <c r="F1364" s="3">
        <v>1999</v>
      </c>
      <c r="G1364" s="1">
        <v>0.55000000000000004</v>
      </c>
      <c r="H1364" s="8">
        <v>4</v>
      </c>
      <c r="I1364" s="9">
        <v>832</v>
      </c>
      <c r="J1364" t="s">
        <v>11991</v>
      </c>
      <c r="K1364" t="s">
        <v>11992</v>
      </c>
      <c r="L1364" t="s">
        <v>11993</v>
      </c>
      <c r="M1364" t="s">
        <v>11994</v>
      </c>
      <c r="N1364" t="s">
        <v>11995</v>
      </c>
      <c r="O1364" t="s">
        <v>11996</v>
      </c>
      <c r="P1364" t="s">
        <v>11997</v>
      </c>
      <c r="Q1364" t="s">
        <v>11998</v>
      </c>
    </row>
    <row r="1365" spans="1:17">
      <c r="A1365" t="s">
        <v>11999</v>
      </c>
      <c r="B1365" t="s">
        <v>12000</v>
      </c>
      <c r="C1365" t="s">
        <v>8563</v>
      </c>
      <c r="E1365" s="3">
        <v>1090</v>
      </c>
      <c r="F1365" s="3">
        <v>2999</v>
      </c>
      <c r="G1365" s="1">
        <v>0.64</v>
      </c>
      <c r="H1365" s="8">
        <v>3.5</v>
      </c>
      <c r="I1365" s="9">
        <v>57</v>
      </c>
      <c r="J1365" t="s">
        <v>12001</v>
      </c>
      <c r="K1365" t="s">
        <v>12002</v>
      </c>
      <c r="L1365" t="s">
        <v>12003</v>
      </c>
      <c r="M1365" t="s">
        <v>12004</v>
      </c>
      <c r="N1365" t="s">
        <v>12005</v>
      </c>
      <c r="O1365" t="s">
        <v>12006</v>
      </c>
      <c r="P1365" t="s">
        <v>12007</v>
      </c>
      <c r="Q1365" t="s">
        <v>12008</v>
      </c>
    </row>
    <row r="1366" spans="1:17">
      <c r="A1366" t="s">
        <v>12009</v>
      </c>
      <c r="B1366" t="s">
        <v>12010</v>
      </c>
      <c r="C1366" t="s">
        <v>8585</v>
      </c>
      <c r="E1366" s="3">
        <v>295</v>
      </c>
      <c r="F1366" s="3">
        <v>599</v>
      </c>
      <c r="G1366" s="1">
        <v>0.51</v>
      </c>
      <c r="H1366" s="8">
        <v>4</v>
      </c>
      <c r="I1366" s="9">
        <v>1644</v>
      </c>
      <c r="J1366" t="s">
        <v>12011</v>
      </c>
      <c r="K1366" t="s">
        <v>12012</v>
      </c>
      <c r="L1366" t="s">
        <v>12013</v>
      </c>
      <c r="M1366" t="s">
        <v>12014</v>
      </c>
      <c r="N1366" t="s">
        <v>12015</v>
      </c>
      <c r="O1366" t="s">
        <v>12016</v>
      </c>
      <c r="P1366" t="s">
        <v>12017</v>
      </c>
      <c r="Q1366" t="s">
        <v>12018</v>
      </c>
    </row>
    <row r="1367" spans="1:17">
      <c r="A1367" t="s">
        <v>12019</v>
      </c>
      <c r="B1367" t="s">
        <v>12020</v>
      </c>
      <c r="C1367" t="s">
        <v>8762</v>
      </c>
      <c r="E1367" s="3">
        <v>479</v>
      </c>
      <c r="F1367" s="3">
        <v>1999</v>
      </c>
      <c r="G1367" s="1">
        <v>0.76</v>
      </c>
      <c r="H1367" s="8">
        <v>3.4</v>
      </c>
      <c r="I1367" s="9">
        <v>1066</v>
      </c>
      <c r="J1367" t="s">
        <v>12021</v>
      </c>
      <c r="K1367" t="s">
        <v>12022</v>
      </c>
      <c r="L1367" t="s">
        <v>12023</v>
      </c>
      <c r="M1367" t="s">
        <v>12024</v>
      </c>
      <c r="N1367" t="s">
        <v>12025</v>
      </c>
      <c r="O1367" t="s">
        <v>12026</v>
      </c>
      <c r="P1367" t="s">
        <v>12027</v>
      </c>
      <c r="Q1367" t="s">
        <v>12028</v>
      </c>
    </row>
    <row r="1368" spans="1:17">
      <c r="A1368" t="s">
        <v>12029</v>
      </c>
      <c r="B1368" t="s">
        <v>12030</v>
      </c>
      <c r="C1368" t="s">
        <v>8721</v>
      </c>
      <c r="E1368" s="3">
        <v>2949</v>
      </c>
      <c r="F1368" s="3">
        <v>4849</v>
      </c>
      <c r="G1368" s="1">
        <v>0.39</v>
      </c>
      <c r="H1368" s="8">
        <v>4.2</v>
      </c>
      <c r="I1368" s="9">
        <v>7968</v>
      </c>
      <c r="J1368" t="s">
        <v>12031</v>
      </c>
      <c r="K1368" t="s">
        <v>12032</v>
      </c>
      <c r="L1368" t="s">
        <v>12033</v>
      </c>
      <c r="M1368" t="s">
        <v>12034</v>
      </c>
      <c r="N1368" t="s">
        <v>12035</v>
      </c>
      <c r="O1368" t="s">
        <v>12036</v>
      </c>
      <c r="P1368" t="s">
        <v>12037</v>
      </c>
      <c r="Q1368" t="s">
        <v>12038</v>
      </c>
    </row>
    <row r="1369" spans="1:17">
      <c r="A1369" t="s">
        <v>12039</v>
      </c>
      <c r="B1369" t="s">
        <v>12040</v>
      </c>
      <c r="C1369" t="s">
        <v>8844</v>
      </c>
      <c r="E1369" s="3">
        <v>335</v>
      </c>
      <c r="F1369" s="3">
        <v>510</v>
      </c>
      <c r="G1369" s="1">
        <v>0.34</v>
      </c>
      <c r="H1369" s="8">
        <v>3.8</v>
      </c>
      <c r="I1369" s="9">
        <v>3195</v>
      </c>
      <c r="J1369" t="s">
        <v>12041</v>
      </c>
      <c r="K1369" t="s">
        <v>12042</v>
      </c>
      <c r="L1369" t="s">
        <v>12043</v>
      </c>
      <c r="M1369" t="s">
        <v>12044</v>
      </c>
      <c r="N1369" t="s">
        <v>12045</v>
      </c>
      <c r="O1369" t="s">
        <v>12046</v>
      </c>
      <c r="P1369" t="s">
        <v>12047</v>
      </c>
      <c r="Q1369" t="s">
        <v>12048</v>
      </c>
    </row>
    <row r="1370" spans="1:17">
      <c r="A1370" t="s">
        <v>12049</v>
      </c>
      <c r="B1370" t="s">
        <v>12050</v>
      </c>
      <c r="C1370" t="s">
        <v>9612</v>
      </c>
      <c r="E1370" s="3">
        <v>293</v>
      </c>
      <c r="F1370" s="3">
        <v>499</v>
      </c>
      <c r="G1370" s="1">
        <v>0.41</v>
      </c>
      <c r="H1370" s="8">
        <v>4.0999999999999996</v>
      </c>
      <c r="I1370" s="9">
        <v>1456</v>
      </c>
      <c r="J1370" t="s">
        <v>12051</v>
      </c>
      <c r="K1370" t="s">
        <v>12052</v>
      </c>
      <c r="L1370" t="s">
        <v>12053</v>
      </c>
      <c r="M1370" t="s">
        <v>12054</v>
      </c>
      <c r="N1370" t="s">
        <v>12055</v>
      </c>
      <c r="O1370" t="s">
        <v>12056</v>
      </c>
      <c r="P1370" t="s">
        <v>12057</v>
      </c>
      <c r="Q1370" t="s">
        <v>12058</v>
      </c>
    </row>
    <row r="1371" spans="1:17">
      <c r="A1371" t="s">
        <v>12059</v>
      </c>
      <c r="B1371" t="s">
        <v>12060</v>
      </c>
      <c r="C1371" t="s">
        <v>12061</v>
      </c>
      <c r="E1371" s="3">
        <v>599</v>
      </c>
      <c r="F1371" s="3">
        <v>1299</v>
      </c>
      <c r="G1371" s="1">
        <v>0.54</v>
      </c>
      <c r="H1371" s="8">
        <v>4.2</v>
      </c>
      <c r="I1371" s="9">
        <v>590</v>
      </c>
      <c r="J1371" t="s">
        <v>12062</v>
      </c>
      <c r="K1371" t="s">
        <v>12063</v>
      </c>
      <c r="L1371" t="s">
        <v>12064</v>
      </c>
      <c r="M1371" t="s">
        <v>12065</v>
      </c>
      <c r="N1371" t="s">
        <v>12066</v>
      </c>
      <c r="O1371" t="s">
        <v>12067</v>
      </c>
      <c r="P1371" t="s">
        <v>12068</v>
      </c>
      <c r="Q1371" t="s">
        <v>12069</v>
      </c>
    </row>
    <row r="1372" spans="1:17">
      <c r="A1372" t="s">
        <v>12070</v>
      </c>
      <c r="B1372" t="s">
        <v>12071</v>
      </c>
      <c r="C1372" t="s">
        <v>9633</v>
      </c>
      <c r="E1372" s="3">
        <v>499</v>
      </c>
      <c r="F1372" s="3">
        <v>999</v>
      </c>
      <c r="G1372" s="1">
        <v>0.5</v>
      </c>
      <c r="H1372" s="8">
        <v>4.3</v>
      </c>
      <c r="I1372" s="9">
        <v>1436</v>
      </c>
      <c r="J1372" t="s">
        <v>12072</v>
      </c>
      <c r="K1372" t="s">
        <v>12073</v>
      </c>
      <c r="L1372" t="s">
        <v>12074</v>
      </c>
      <c r="M1372" t="s">
        <v>12075</v>
      </c>
      <c r="N1372" t="s">
        <v>12076</v>
      </c>
      <c r="O1372" t="s">
        <v>12077</v>
      </c>
      <c r="P1372" t="s">
        <v>12078</v>
      </c>
      <c r="Q1372" t="s">
        <v>12079</v>
      </c>
    </row>
    <row r="1373" spans="1:17">
      <c r="A1373" t="s">
        <v>12080</v>
      </c>
      <c r="B1373" t="s">
        <v>12081</v>
      </c>
      <c r="C1373" t="s">
        <v>8699</v>
      </c>
      <c r="E1373" s="3">
        <v>849</v>
      </c>
      <c r="F1373" s="3">
        <v>1190</v>
      </c>
      <c r="G1373" s="1">
        <v>0.28999999999999998</v>
      </c>
      <c r="H1373" s="8">
        <v>4.2</v>
      </c>
      <c r="I1373" s="9">
        <v>4184</v>
      </c>
      <c r="J1373" t="s">
        <v>12082</v>
      </c>
      <c r="K1373" t="s">
        <v>12083</v>
      </c>
      <c r="L1373" t="s">
        <v>12084</v>
      </c>
      <c r="M1373" t="s">
        <v>12085</v>
      </c>
      <c r="N1373" t="s">
        <v>12086</v>
      </c>
      <c r="O1373" t="s">
        <v>12087</v>
      </c>
      <c r="P1373" t="s">
        <v>12088</v>
      </c>
      <c r="Q1373" t="s">
        <v>12089</v>
      </c>
    </row>
    <row r="1374" spans="1:17">
      <c r="A1374" t="s">
        <v>12090</v>
      </c>
      <c r="B1374" t="s">
        <v>12091</v>
      </c>
      <c r="C1374" t="s">
        <v>9612</v>
      </c>
      <c r="E1374" s="3">
        <v>249</v>
      </c>
      <c r="F1374" s="3">
        <v>400</v>
      </c>
      <c r="G1374" s="1">
        <v>0.38</v>
      </c>
      <c r="H1374" s="8">
        <v>4.0999999999999996</v>
      </c>
      <c r="I1374" s="9">
        <v>693</v>
      </c>
      <c r="J1374" t="s">
        <v>12092</v>
      </c>
      <c r="K1374" t="s">
        <v>12093</v>
      </c>
      <c r="L1374" t="s">
        <v>12094</v>
      </c>
      <c r="M1374" t="s">
        <v>12095</v>
      </c>
      <c r="N1374" t="s">
        <v>12096</v>
      </c>
      <c r="O1374" t="s">
        <v>12097</v>
      </c>
      <c r="P1374" t="s">
        <v>12098</v>
      </c>
      <c r="Q1374" t="s">
        <v>12099</v>
      </c>
    </row>
    <row r="1375" spans="1:17">
      <c r="A1375" t="s">
        <v>12100</v>
      </c>
      <c r="B1375" t="s">
        <v>12101</v>
      </c>
      <c r="C1375" t="s">
        <v>9633</v>
      </c>
      <c r="E1375" s="3">
        <v>185</v>
      </c>
      <c r="F1375" s="3">
        <v>599</v>
      </c>
      <c r="G1375" s="1">
        <v>0.69</v>
      </c>
      <c r="H1375" s="8">
        <v>3.9</v>
      </c>
      <c r="I1375" s="9">
        <v>1306</v>
      </c>
      <c r="J1375" t="s">
        <v>12102</v>
      </c>
      <c r="K1375" t="s">
        <v>12103</v>
      </c>
      <c r="L1375" t="s">
        <v>12104</v>
      </c>
      <c r="M1375" t="s">
        <v>12105</v>
      </c>
      <c r="N1375" t="s">
        <v>12106</v>
      </c>
      <c r="O1375" t="s">
        <v>12107</v>
      </c>
      <c r="P1375" t="s">
        <v>12108</v>
      </c>
      <c r="Q1375" t="s">
        <v>12109</v>
      </c>
    </row>
    <row r="1376" spans="1:17">
      <c r="A1376" t="s">
        <v>12110</v>
      </c>
      <c r="B1376" t="s">
        <v>12111</v>
      </c>
      <c r="C1376" t="s">
        <v>8563</v>
      </c>
      <c r="E1376" s="3">
        <v>778</v>
      </c>
      <c r="F1376" s="3">
        <v>999</v>
      </c>
      <c r="G1376" s="1">
        <v>0.22</v>
      </c>
      <c r="H1376" s="8">
        <v>3.3</v>
      </c>
      <c r="I1376" s="9">
        <v>8</v>
      </c>
      <c r="J1376" t="s">
        <v>12112</v>
      </c>
      <c r="K1376" t="s">
        <v>12113</v>
      </c>
      <c r="L1376" t="s">
        <v>12114</v>
      </c>
      <c r="M1376" t="s">
        <v>12115</v>
      </c>
      <c r="N1376" t="s">
        <v>12116</v>
      </c>
      <c r="O1376" t="s">
        <v>12117</v>
      </c>
      <c r="P1376" t="s">
        <v>12118</v>
      </c>
      <c r="Q1376" t="s">
        <v>12119</v>
      </c>
    </row>
    <row r="1377" spans="1:17">
      <c r="A1377" t="s">
        <v>12120</v>
      </c>
      <c r="B1377" t="s">
        <v>12121</v>
      </c>
      <c r="C1377" t="s">
        <v>12122</v>
      </c>
      <c r="E1377" s="3">
        <v>279</v>
      </c>
      <c r="F1377" s="3">
        <v>699</v>
      </c>
      <c r="G1377" s="1">
        <v>0.6</v>
      </c>
      <c r="H1377" s="8">
        <v>4.3</v>
      </c>
      <c r="I1377" s="9">
        <v>2326</v>
      </c>
      <c r="J1377" t="s">
        <v>12123</v>
      </c>
      <c r="K1377" t="s">
        <v>12124</v>
      </c>
      <c r="L1377" t="s">
        <v>12125</v>
      </c>
      <c r="M1377" t="s">
        <v>12126</v>
      </c>
      <c r="N1377" t="s">
        <v>12127</v>
      </c>
      <c r="O1377" t="s">
        <v>12128</v>
      </c>
      <c r="P1377" t="s">
        <v>12129</v>
      </c>
      <c r="Q1377" t="s">
        <v>12130</v>
      </c>
    </row>
    <row r="1378" spans="1:17">
      <c r="A1378" t="s">
        <v>12131</v>
      </c>
      <c r="B1378" t="s">
        <v>12132</v>
      </c>
      <c r="C1378" t="s">
        <v>9633</v>
      </c>
      <c r="E1378" s="3">
        <v>215</v>
      </c>
      <c r="F1378" s="3">
        <v>1499</v>
      </c>
      <c r="G1378" s="1">
        <v>0.86</v>
      </c>
      <c r="H1378" s="8">
        <v>3.9</v>
      </c>
      <c r="I1378" s="9">
        <v>1004</v>
      </c>
      <c r="J1378" t="s">
        <v>12133</v>
      </c>
      <c r="K1378" t="s">
        <v>12134</v>
      </c>
      <c r="L1378" t="s">
        <v>12135</v>
      </c>
      <c r="M1378" t="s">
        <v>12136</v>
      </c>
      <c r="N1378" t="s">
        <v>12137</v>
      </c>
      <c r="O1378" t="s">
        <v>12138</v>
      </c>
      <c r="P1378" t="s">
        <v>12139</v>
      </c>
      <c r="Q1378" t="s">
        <v>12140</v>
      </c>
    </row>
    <row r="1379" spans="1:17">
      <c r="A1379" t="s">
        <v>12141</v>
      </c>
      <c r="B1379" t="s">
        <v>12142</v>
      </c>
      <c r="C1379" t="s">
        <v>8699</v>
      </c>
      <c r="E1379" s="3">
        <v>889</v>
      </c>
      <c r="F1379" s="3">
        <v>1295</v>
      </c>
      <c r="G1379" s="1">
        <v>0.31</v>
      </c>
      <c r="H1379" s="8">
        <v>4.3</v>
      </c>
      <c r="I1379" s="9">
        <v>6400</v>
      </c>
      <c r="J1379" t="s">
        <v>12143</v>
      </c>
      <c r="K1379" t="s">
        <v>12144</v>
      </c>
      <c r="L1379" t="s">
        <v>12145</v>
      </c>
      <c r="M1379" t="s">
        <v>12146</v>
      </c>
      <c r="N1379" t="s">
        <v>12147</v>
      </c>
      <c r="O1379" t="s">
        <v>12148</v>
      </c>
      <c r="P1379" t="s">
        <v>12149</v>
      </c>
      <c r="Q1379" t="s">
        <v>12150</v>
      </c>
    </row>
    <row r="1380" spans="1:17">
      <c r="A1380" t="s">
        <v>12151</v>
      </c>
      <c r="B1380" t="s">
        <v>12152</v>
      </c>
      <c r="C1380" t="s">
        <v>8721</v>
      </c>
      <c r="E1380" s="3">
        <v>1449</v>
      </c>
      <c r="F1380" s="3">
        <v>4999</v>
      </c>
      <c r="G1380" s="1">
        <v>0.71</v>
      </c>
      <c r="H1380" s="8">
        <v>3.6</v>
      </c>
      <c r="I1380" s="9">
        <v>63</v>
      </c>
      <c r="J1380" t="s">
        <v>12153</v>
      </c>
      <c r="K1380" t="s">
        <v>12154</v>
      </c>
      <c r="L1380" t="s">
        <v>12155</v>
      </c>
      <c r="M1380" t="s">
        <v>12156</v>
      </c>
      <c r="N1380" t="s">
        <v>12157</v>
      </c>
      <c r="O1380" t="s">
        <v>12158</v>
      </c>
      <c r="P1380" t="s">
        <v>12159</v>
      </c>
      <c r="Q1380" t="s">
        <v>12160</v>
      </c>
    </row>
    <row r="1381" spans="1:17">
      <c r="A1381" t="s">
        <v>12161</v>
      </c>
      <c r="B1381" t="s">
        <v>12162</v>
      </c>
      <c r="C1381" t="s">
        <v>8721</v>
      </c>
      <c r="E1381" s="3">
        <v>1190</v>
      </c>
      <c r="F1381" s="3">
        <v>2550</v>
      </c>
      <c r="G1381" s="1">
        <v>0.53</v>
      </c>
      <c r="H1381" s="8">
        <v>3.8</v>
      </c>
      <c r="I1381" s="9">
        <v>1181</v>
      </c>
      <c r="J1381" t="s">
        <v>12163</v>
      </c>
      <c r="K1381" t="s">
        <v>12164</v>
      </c>
      <c r="L1381" t="s">
        <v>12165</v>
      </c>
      <c r="M1381" t="s">
        <v>12166</v>
      </c>
      <c r="N1381" t="s">
        <v>12167</v>
      </c>
      <c r="O1381" t="s">
        <v>12168</v>
      </c>
      <c r="P1381" t="s">
        <v>12169</v>
      </c>
      <c r="Q1381" t="s">
        <v>12170</v>
      </c>
    </row>
    <row r="1382" spans="1:17">
      <c r="A1382" t="s">
        <v>12171</v>
      </c>
      <c r="B1382" t="s">
        <v>12172</v>
      </c>
      <c r="C1382" t="s">
        <v>10094</v>
      </c>
      <c r="E1382" s="3">
        <v>1799</v>
      </c>
      <c r="F1382" s="3">
        <v>1950</v>
      </c>
      <c r="G1382" s="1">
        <v>0.08</v>
      </c>
      <c r="H1382" s="8">
        <v>3.9</v>
      </c>
      <c r="I1382" s="9">
        <v>1888</v>
      </c>
      <c r="J1382" t="s">
        <v>12173</v>
      </c>
      <c r="K1382" t="s">
        <v>12174</v>
      </c>
      <c r="L1382" t="s">
        <v>12175</v>
      </c>
      <c r="M1382" t="s">
        <v>12176</v>
      </c>
      <c r="N1382" t="s">
        <v>12177</v>
      </c>
      <c r="O1382" t="s">
        <v>12178</v>
      </c>
      <c r="P1382" t="s">
        <v>12179</v>
      </c>
      <c r="Q1382" t="s">
        <v>12180</v>
      </c>
    </row>
    <row r="1383" spans="1:17">
      <c r="A1383" t="s">
        <v>12181</v>
      </c>
      <c r="B1383" t="s">
        <v>12182</v>
      </c>
      <c r="C1383" t="s">
        <v>8710</v>
      </c>
      <c r="E1383" s="3">
        <v>6120</v>
      </c>
      <c r="F1383" s="3">
        <v>8478</v>
      </c>
      <c r="G1383" s="1">
        <v>0.28000000000000003</v>
      </c>
      <c r="H1383" s="8">
        <v>4.5999999999999996</v>
      </c>
      <c r="I1383" s="9">
        <v>6550</v>
      </c>
      <c r="J1383" t="s">
        <v>12183</v>
      </c>
      <c r="K1383" t="s">
        <v>12184</v>
      </c>
      <c r="L1383" t="s">
        <v>12185</v>
      </c>
      <c r="M1383" t="s">
        <v>12186</v>
      </c>
      <c r="N1383" t="s">
        <v>12187</v>
      </c>
      <c r="O1383" t="s">
        <v>12188</v>
      </c>
      <c r="P1383" t="s">
        <v>12189</v>
      </c>
      <c r="Q1383" t="s">
        <v>12190</v>
      </c>
    </row>
    <row r="1384" spans="1:17">
      <c r="A1384" t="s">
        <v>12191</v>
      </c>
      <c r="B1384" t="s">
        <v>12192</v>
      </c>
      <c r="C1384" t="s">
        <v>8710</v>
      </c>
      <c r="E1384" s="3">
        <v>1799</v>
      </c>
      <c r="F1384" s="3">
        <v>3299</v>
      </c>
      <c r="G1384" s="1">
        <v>0.45</v>
      </c>
      <c r="H1384" s="8">
        <v>3.8</v>
      </c>
      <c r="I1384" s="9">
        <v>1846</v>
      </c>
      <c r="J1384" t="s">
        <v>12193</v>
      </c>
      <c r="K1384" t="s">
        <v>12194</v>
      </c>
      <c r="L1384" t="s">
        <v>12195</v>
      </c>
      <c r="M1384" t="s">
        <v>12196</v>
      </c>
      <c r="N1384" t="s">
        <v>12197</v>
      </c>
      <c r="O1384" t="s">
        <v>12198</v>
      </c>
      <c r="P1384" t="s">
        <v>12199</v>
      </c>
      <c r="Q1384" t="s">
        <v>12200</v>
      </c>
    </row>
    <row r="1385" spans="1:17">
      <c r="A1385" t="s">
        <v>12201</v>
      </c>
      <c r="B1385" t="s">
        <v>12202</v>
      </c>
      <c r="C1385" t="s">
        <v>8710</v>
      </c>
      <c r="E1385" s="3">
        <v>2199</v>
      </c>
      <c r="F1385" s="3">
        <v>3895</v>
      </c>
      <c r="G1385" s="1">
        <v>0.44</v>
      </c>
      <c r="H1385" s="8">
        <v>3.9</v>
      </c>
      <c r="I1385" s="9">
        <v>1085</v>
      </c>
      <c r="J1385" t="s">
        <v>12203</v>
      </c>
      <c r="K1385" t="s">
        <v>12204</v>
      </c>
      <c r="L1385" t="s">
        <v>12205</v>
      </c>
      <c r="M1385" t="s">
        <v>12206</v>
      </c>
      <c r="N1385" t="s">
        <v>12207</v>
      </c>
      <c r="O1385" t="s">
        <v>12208</v>
      </c>
      <c r="P1385" t="s">
        <v>12209</v>
      </c>
      <c r="Q1385" t="s">
        <v>12210</v>
      </c>
    </row>
    <row r="1386" spans="1:17">
      <c r="A1386" t="s">
        <v>12211</v>
      </c>
      <c r="B1386" t="s">
        <v>12212</v>
      </c>
      <c r="C1386" t="s">
        <v>9695</v>
      </c>
      <c r="E1386" s="3">
        <v>3685</v>
      </c>
      <c r="F1386" s="3">
        <v>5495</v>
      </c>
      <c r="G1386" s="1">
        <v>0.33</v>
      </c>
      <c r="H1386" s="8">
        <v>4.0999999999999996</v>
      </c>
      <c r="I1386" s="9">
        <v>290</v>
      </c>
      <c r="J1386" t="s">
        <v>12213</v>
      </c>
      <c r="K1386" t="s">
        <v>12214</v>
      </c>
      <c r="L1386" t="s">
        <v>12215</v>
      </c>
      <c r="M1386" t="s">
        <v>12216</v>
      </c>
      <c r="N1386" t="s">
        <v>12217</v>
      </c>
      <c r="O1386" t="s">
        <v>12218</v>
      </c>
      <c r="P1386" t="s">
        <v>12219</v>
      </c>
      <c r="Q1386" t="s">
        <v>12220</v>
      </c>
    </row>
    <row r="1387" spans="1:17">
      <c r="A1387" t="s">
        <v>12221</v>
      </c>
      <c r="B1387" t="s">
        <v>12222</v>
      </c>
      <c r="C1387" t="s">
        <v>8938</v>
      </c>
      <c r="E1387" s="3">
        <v>649</v>
      </c>
      <c r="F1387" s="3">
        <v>999</v>
      </c>
      <c r="G1387" s="1">
        <v>0.35</v>
      </c>
      <c r="H1387" s="8">
        <v>3.6</v>
      </c>
      <c r="I1387" s="9">
        <v>4</v>
      </c>
      <c r="J1387" t="s">
        <v>12223</v>
      </c>
      <c r="K1387" t="s">
        <v>12224</v>
      </c>
      <c r="L1387" t="s">
        <v>12225</v>
      </c>
      <c r="M1387" t="s">
        <v>12226</v>
      </c>
      <c r="N1387" t="s">
        <v>12227</v>
      </c>
      <c r="O1387" t="s">
        <v>12228</v>
      </c>
      <c r="P1387" t="s">
        <v>12229</v>
      </c>
      <c r="Q1387" t="s">
        <v>12230</v>
      </c>
    </row>
    <row r="1388" spans="1:17">
      <c r="A1388" t="s">
        <v>12231</v>
      </c>
      <c r="B1388" t="s">
        <v>12232</v>
      </c>
      <c r="C1388" t="s">
        <v>10420</v>
      </c>
      <c r="E1388" s="3">
        <v>8599</v>
      </c>
      <c r="F1388" s="3">
        <v>8995</v>
      </c>
      <c r="G1388" s="1">
        <v>0.04</v>
      </c>
      <c r="H1388" s="8">
        <v>4.4000000000000004</v>
      </c>
      <c r="I1388" s="9">
        <v>9734</v>
      </c>
      <c r="J1388" t="s">
        <v>12233</v>
      </c>
      <c r="K1388" t="s">
        <v>12234</v>
      </c>
      <c r="L1388" t="s">
        <v>12235</v>
      </c>
      <c r="M1388" t="s">
        <v>12236</v>
      </c>
      <c r="N1388" t="s">
        <v>12237</v>
      </c>
      <c r="O1388" t="s">
        <v>12238</v>
      </c>
      <c r="P1388" t="s">
        <v>12239</v>
      </c>
      <c r="Q1388" t="s">
        <v>12240</v>
      </c>
    </row>
    <row r="1389" spans="1:17">
      <c r="A1389" t="s">
        <v>12241</v>
      </c>
      <c r="B1389" t="s">
        <v>12242</v>
      </c>
      <c r="C1389" t="s">
        <v>8699</v>
      </c>
      <c r="E1389" s="3">
        <v>1110</v>
      </c>
      <c r="F1389" s="3">
        <v>1599</v>
      </c>
      <c r="G1389" s="1">
        <v>0.31</v>
      </c>
      <c r="H1389" s="8">
        <v>4.3</v>
      </c>
      <c r="I1389" s="9">
        <v>4022</v>
      </c>
      <c r="J1389" t="s">
        <v>12243</v>
      </c>
      <c r="K1389" t="s">
        <v>12244</v>
      </c>
      <c r="L1389" t="s">
        <v>12245</v>
      </c>
      <c r="M1389" t="s">
        <v>12246</v>
      </c>
      <c r="N1389" t="s">
        <v>12247</v>
      </c>
      <c r="O1389" t="s">
        <v>12248</v>
      </c>
      <c r="P1389" t="s">
        <v>12249</v>
      </c>
      <c r="Q1389" t="s">
        <v>12250</v>
      </c>
    </row>
    <row r="1390" spans="1:17">
      <c r="A1390" t="s">
        <v>12251</v>
      </c>
      <c r="B1390" t="s">
        <v>12252</v>
      </c>
      <c r="C1390" t="s">
        <v>8721</v>
      </c>
      <c r="E1390" s="3">
        <v>1499</v>
      </c>
      <c r="F1390" s="3">
        <v>3500</v>
      </c>
      <c r="G1390" s="1">
        <v>0.56999999999999995</v>
      </c>
      <c r="H1390" s="8">
        <v>4.7</v>
      </c>
      <c r="I1390" s="9">
        <v>2591</v>
      </c>
      <c r="J1390" t="s">
        <v>12253</v>
      </c>
      <c r="K1390" t="s">
        <v>12254</v>
      </c>
      <c r="L1390" t="s">
        <v>12255</v>
      </c>
      <c r="M1390" t="s">
        <v>12256</v>
      </c>
      <c r="N1390" t="s">
        <v>12257</v>
      </c>
      <c r="O1390" t="s">
        <v>12258</v>
      </c>
      <c r="P1390" t="s">
        <v>12259</v>
      </c>
      <c r="Q1390" t="s">
        <v>12260</v>
      </c>
    </row>
    <row r="1391" spans="1:17">
      <c r="A1391" t="s">
        <v>12261</v>
      </c>
      <c r="B1391" t="s">
        <v>12262</v>
      </c>
      <c r="C1391" t="s">
        <v>8585</v>
      </c>
      <c r="E1391" s="3">
        <v>759</v>
      </c>
      <c r="F1391" s="3">
        <v>1999</v>
      </c>
      <c r="G1391" s="1">
        <v>0.62</v>
      </c>
      <c r="H1391" s="8">
        <v>4.3</v>
      </c>
      <c r="I1391" s="9">
        <v>532</v>
      </c>
      <c r="J1391" t="s">
        <v>12263</v>
      </c>
      <c r="K1391" t="s">
        <v>12264</v>
      </c>
      <c r="L1391" t="s">
        <v>12265</v>
      </c>
      <c r="M1391" t="s">
        <v>12266</v>
      </c>
      <c r="N1391" t="s">
        <v>12267</v>
      </c>
      <c r="O1391" t="s">
        <v>12268</v>
      </c>
      <c r="P1391" t="s">
        <v>12269</v>
      </c>
      <c r="Q1391" t="s">
        <v>12270</v>
      </c>
    </row>
    <row r="1392" spans="1:17">
      <c r="A1392" t="s">
        <v>12271</v>
      </c>
      <c r="B1392" t="s">
        <v>12272</v>
      </c>
      <c r="C1392" t="s">
        <v>8969</v>
      </c>
      <c r="E1392" s="3">
        <v>2669</v>
      </c>
      <c r="F1392" s="3">
        <v>3199</v>
      </c>
      <c r="G1392" s="1">
        <v>0.17</v>
      </c>
      <c r="H1392" s="8">
        <v>3.9</v>
      </c>
      <c r="I1392" s="9">
        <v>260</v>
      </c>
      <c r="J1392" t="s">
        <v>12273</v>
      </c>
      <c r="K1392" t="s">
        <v>12274</v>
      </c>
      <c r="L1392" t="s">
        <v>12275</v>
      </c>
      <c r="M1392" t="s">
        <v>12276</v>
      </c>
      <c r="N1392" t="s">
        <v>12277</v>
      </c>
      <c r="O1392" t="s">
        <v>12278</v>
      </c>
      <c r="P1392" t="s">
        <v>12279</v>
      </c>
      <c r="Q1392" t="s">
        <v>12280</v>
      </c>
    </row>
    <row r="1393" spans="1:17">
      <c r="A1393" t="s">
        <v>12281</v>
      </c>
      <c r="B1393" t="s">
        <v>12282</v>
      </c>
      <c r="C1393" t="s">
        <v>9061</v>
      </c>
      <c r="E1393" s="3">
        <v>929</v>
      </c>
      <c r="F1393" s="3">
        <v>1300</v>
      </c>
      <c r="G1393" s="1">
        <v>0.28999999999999998</v>
      </c>
      <c r="H1393" s="8">
        <v>3.9</v>
      </c>
      <c r="I1393" s="9">
        <v>1672</v>
      </c>
      <c r="J1393" t="s">
        <v>12283</v>
      </c>
      <c r="K1393" t="s">
        <v>12284</v>
      </c>
      <c r="L1393" t="s">
        <v>12285</v>
      </c>
      <c r="M1393" t="s">
        <v>12286</v>
      </c>
      <c r="N1393" t="s">
        <v>12287</v>
      </c>
      <c r="O1393" t="s">
        <v>12288</v>
      </c>
      <c r="P1393" t="s">
        <v>12289</v>
      </c>
      <c r="Q1393" t="s">
        <v>12290</v>
      </c>
    </row>
    <row r="1394" spans="1:17">
      <c r="A1394" t="s">
        <v>12291</v>
      </c>
      <c r="B1394" t="s">
        <v>12292</v>
      </c>
      <c r="C1394" t="s">
        <v>8886</v>
      </c>
      <c r="E1394" s="3">
        <v>199</v>
      </c>
      <c r="F1394" s="3">
        <v>399</v>
      </c>
      <c r="G1394" s="1">
        <v>0.5</v>
      </c>
      <c r="H1394" s="8">
        <v>3.7</v>
      </c>
      <c r="I1394" s="9">
        <v>7945</v>
      </c>
      <c r="J1394" t="s">
        <v>12293</v>
      </c>
      <c r="K1394" t="s">
        <v>12294</v>
      </c>
      <c r="L1394" t="s">
        <v>12295</v>
      </c>
      <c r="M1394" t="s">
        <v>12296</v>
      </c>
      <c r="N1394" t="s">
        <v>12297</v>
      </c>
      <c r="O1394" t="s">
        <v>12298</v>
      </c>
      <c r="P1394" t="s">
        <v>12299</v>
      </c>
      <c r="Q1394" t="s">
        <v>12300</v>
      </c>
    </row>
    <row r="1395" spans="1:17">
      <c r="A1395" t="s">
        <v>12301</v>
      </c>
      <c r="B1395" t="s">
        <v>12302</v>
      </c>
      <c r="C1395" t="s">
        <v>8574</v>
      </c>
      <c r="E1395" s="3">
        <v>279</v>
      </c>
      <c r="F1395" s="3">
        <v>599</v>
      </c>
      <c r="G1395" s="1">
        <v>0.53</v>
      </c>
      <c r="H1395" s="8">
        <v>3.5</v>
      </c>
      <c r="I1395" s="9">
        <v>1367</v>
      </c>
      <c r="J1395" t="s">
        <v>12303</v>
      </c>
      <c r="K1395" t="s">
        <v>12304</v>
      </c>
      <c r="L1395" t="s">
        <v>12305</v>
      </c>
      <c r="M1395" t="s">
        <v>12306</v>
      </c>
      <c r="N1395" t="s">
        <v>12307</v>
      </c>
      <c r="O1395" t="s">
        <v>12308</v>
      </c>
      <c r="P1395" t="s">
        <v>12309</v>
      </c>
      <c r="Q1395" t="s">
        <v>12310</v>
      </c>
    </row>
    <row r="1396" spans="1:17">
      <c r="A1396" t="s">
        <v>12311</v>
      </c>
      <c r="B1396" t="s">
        <v>12312</v>
      </c>
      <c r="C1396" t="s">
        <v>8688</v>
      </c>
      <c r="E1396" s="3">
        <v>549</v>
      </c>
      <c r="F1396" s="3">
        <v>999</v>
      </c>
      <c r="G1396" s="1">
        <v>0.45</v>
      </c>
      <c r="H1396" s="8">
        <v>4</v>
      </c>
      <c r="I1396" s="9">
        <v>1313</v>
      </c>
      <c r="J1396" t="s">
        <v>12313</v>
      </c>
      <c r="K1396" t="s">
        <v>12314</v>
      </c>
      <c r="L1396" t="s">
        <v>12315</v>
      </c>
      <c r="M1396" t="s">
        <v>12316</v>
      </c>
      <c r="N1396" t="s">
        <v>12317</v>
      </c>
      <c r="O1396" t="s">
        <v>12318</v>
      </c>
      <c r="P1396" t="s">
        <v>12319</v>
      </c>
      <c r="Q1396" t="s">
        <v>12320</v>
      </c>
    </row>
    <row r="1397" spans="1:17">
      <c r="A1397" t="s">
        <v>12321</v>
      </c>
      <c r="B1397" t="s">
        <v>12322</v>
      </c>
      <c r="C1397" t="s">
        <v>10327</v>
      </c>
      <c r="E1397" s="3">
        <v>85</v>
      </c>
      <c r="F1397" s="3">
        <v>199</v>
      </c>
      <c r="G1397" s="1">
        <v>0.56999999999999995</v>
      </c>
      <c r="H1397" s="8">
        <v>4.0999999999999996</v>
      </c>
      <c r="I1397" s="9">
        <v>212</v>
      </c>
      <c r="J1397" t="s">
        <v>12323</v>
      </c>
      <c r="K1397" t="s">
        <v>12324</v>
      </c>
      <c r="L1397" t="s">
        <v>12325</v>
      </c>
      <c r="M1397" t="s">
        <v>12326</v>
      </c>
      <c r="N1397" t="s">
        <v>12327</v>
      </c>
      <c r="O1397" t="s">
        <v>12328</v>
      </c>
      <c r="P1397" t="s">
        <v>12329</v>
      </c>
      <c r="Q1397" t="s">
        <v>12330</v>
      </c>
    </row>
    <row r="1398" spans="1:17">
      <c r="A1398" t="s">
        <v>12331</v>
      </c>
      <c r="B1398" t="s">
        <v>12332</v>
      </c>
      <c r="C1398" t="s">
        <v>8938</v>
      </c>
      <c r="E1398" s="3">
        <v>499</v>
      </c>
      <c r="F1398" s="3">
        <v>1299</v>
      </c>
      <c r="G1398" s="1">
        <v>0.62</v>
      </c>
      <c r="H1398" s="8">
        <v>3.9</v>
      </c>
      <c r="I1398" s="9">
        <v>65</v>
      </c>
      <c r="J1398" t="s">
        <v>12333</v>
      </c>
      <c r="K1398" t="s">
        <v>12334</v>
      </c>
      <c r="L1398" t="s">
        <v>12335</v>
      </c>
      <c r="M1398" t="s">
        <v>12336</v>
      </c>
      <c r="N1398" t="s">
        <v>12337</v>
      </c>
      <c r="O1398" t="s">
        <v>12338</v>
      </c>
      <c r="P1398" t="s">
        <v>12339</v>
      </c>
      <c r="Q1398" t="s">
        <v>12340</v>
      </c>
    </row>
    <row r="1399" spans="1:17">
      <c r="A1399" t="s">
        <v>12341</v>
      </c>
      <c r="B1399" t="s">
        <v>12342</v>
      </c>
      <c r="C1399" t="s">
        <v>8938</v>
      </c>
      <c r="E1399" s="3">
        <v>5865</v>
      </c>
      <c r="F1399" s="3">
        <v>7776</v>
      </c>
      <c r="G1399" s="1">
        <v>0.25</v>
      </c>
      <c r="H1399" s="8">
        <v>4.4000000000000004</v>
      </c>
      <c r="I1399" s="9">
        <v>2737</v>
      </c>
      <c r="J1399" t="s">
        <v>12343</v>
      </c>
      <c r="K1399" t="s">
        <v>12344</v>
      </c>
      <c r="L1399" t="s">
        <v>12345</v>
      </c>
      <c r="M1399" t="s">
        <v>12346</v>
      </c>
      <c r="N1399" t="s">
        <v>12347</v>
      </c>
      <c r="O1399" t="s">
        <v>12348</v>
      </c>
      <c r="P1399" t="s">
        <v>12349</v>
      </c>
      <c r="Q1399" t="s">
        <v>12350</v>
      </c>
    </row>
    <row r="1400" spans="1:17">
      <c r="A1400" t="s">
        <v>12351</v>
      </c>
      <c r="B1400" t="s">
        <v>12352</v>
      </c>
      <c r="C1400" t="s">
        <v>8541</v>
      </c>
      <c r="E1400" s="3">
        <v>1260</v>
      </c>
      <c r="F1400" s="3">
        <v>2299</v>
      </c>
      <c r="G1400" s="1">
        <v>0.45</v>
      </c>
      <c r="H1400" s="8">
        <v>4.3</v>
      </c>
      <c r="I1400" s="9">
        <v>55</v>
      </c>
      <c r="J1400" t="s">
        <v>12353</v>
      </c>
      <c r="K1400" t="s">
        <v>12354</v>
      </c>
      <c r="L1400" t="s">
        <v>12355</v>
      </c>
      <c r="M1400" t="s">
        <v>12356</v>
      </c>
      <c r="N1400" t="s">
        <v>12357</v>
      </c>
      <c r="O1400" t="s">
        <v>12358</v>
      </c>
      <c r="P1400" t="s">
        <v>12359</v>
      </c>
      <c r="Q1400" t="s">
        <v>12360</v>
      </c>
    </row>
    <row r="1401" spans="1:17">
      <c r="A1401" t="s">
        <v>12361</v>
      </c>
      <c r="B1401" t="s">
        <v>12362</v>
      </c>
      <c r="C1401" t="s">
        <v>12363</v>
      </c>
      <c r="E1401" s="3">
        <v>1099</v>
      </c>
      <c r="F1401" s="3">
        <v>1500</v>
      </c>
      <c r="G1401" s="1">
        <v>0.27</v>
      </c>
      <c r="H1401" s="8">
        <v>4.5</v>
      </c>
      <c r="I1401" s="9">
        <v>1065</v>
      </c>
      <c r="J1401" t="s">
        <v>12364</v>
      </c>
      <c r="K1401" t="s">
        <v>12365</v>
      </c>
      <c r="L1401" t="s">
        <v>12366</v>
      </c>
      <c r="M1401" t="s">
        <v>12367</v>
      </c>
      <c r="N1401" t="s">
        <v>12368</v>
      </c>
      <c r="O1401" t="s">
        <v>12369</v>
      </c>
      <c r="P1401" t="s">
        <v>12370</v>
      </c>
      <c r="Q1401" t="s">
        <v>12371</v>
      </c>
    </row>
    <row r="1402" spans="1:17">
      <c r="A1402" t="s">
        <v>12372</v>
      </c>
      <c r="B1402" t="s">
        <v>12373</v>
      </c>
      <c r="C1402" t="s">
        <v>9061</v>
      </c>
      <c r="E1402" s="3">
        <v>1928</v>
      </c>
      <c r="F1402" s="3">
        <v>2590</v>
      </c>
      <c r="G1402" s="1">
        <v>0.26</v>
      </c>
      <c r="H1402" s="8">
        <v>4</v>
      </c>
      <c r="I1402" s="9">
        <v>2377</v>
      </c>
      <c r="J1402" t="s">
        <v>12374</v>
      </c>
      <c r="K1402" t="s">
        <v>12375</v>
      </c>
      <c r="L1402" t="s">
        <v>12376</v>
      </c>
      <c r="M1402" t="s">
        <v>12377</v>
      </c>
      <c r="N1402" t="s">
        <v>12378</v>
      </c>
      <c r="O1402" t="s">
        <v>12379</v>
      </c>
      <c r="P1402" t="s">
        <v>12380</v>
      </c>
      <c r="Q1402" t="s">
        <v>12381</v>
      </c>
    </row>
    <row r="1403" spans="1:17">
      <c r="A1403" t="s">
        <v>12382</v>
      </c>
      <c r="B1403" t="s">
        <v>12383</v>
      </c>
      <c r="C1403" t="s">
        <v>8773</v>
      </c>
      <c r="E1403" s="3">
        <v>3249</v>
      </c>
      <c r="F1403" s="3">
        <v>6299</v>
      </c>
      <c r="G1403" s="1">
        <v>0.48</v>
      </c>
      <c r="H1403" s="8">
        <v>3.9</v>
      </c>
      <c r="I1403" s="9">
        <v>2569</v>
      </c>
      <c r="J1403" t="s">
        <v>12384</v>
      </c>
      <c r="K1403" t="s">
        <v>12385</v>
      </c>
      <c r="L1403" t="s">
        <v>12386</v>
      </c>
      <c r="M1403" t="s">
        <v>12387</v>
      </c>
      <c r="N1403" t="s">
        <v>12388</v>
      </c>
      <c r="O1403" t="s">
        <v>12389</v>
      </c>
      <c r="P1403" t="s">
        <v>12390</v>
      </c>
      <c r="Q1403" t="s">
        <v>12391</v>
      </c>
    </row>
    <row r="1404" spans="1:17">
      <c r="A1404" t="s">
        <v>12392</v>
      </c>
      <c r="B1404" t="s">
        <v>12393</v>
      </c>
      <c r="C1404" t="s">
        <v>9061</v>
      </c>
      <c r="E1404" s="3">
        <v>1199</v>
      </c>
      <c r="F1404" s="3">
        <v>1795</v>
      </c>
      <c r="G1404" s="1">
        <v>0.33</v>
      </c>
      <c r="H1404" s="8">
        <v>4.2</v>
      </c>
      <c r="I1404" s="9">
        <v>5967</v>
      </c>
      <c r="J1404" t="s">
        <v>12394</v>
      </c>
      <c r="K1404" t="s">
        <v>12395</v>
      </c>
      <c r="L1404" t="s">
        <v>12396</v>
      </c>
      <c r="M1404" t="s">
        <v>12397</v>
      </c>
      <c r="N1404" t="s">
        <v>12398</v>
      </c>
      <c r="O1404" t="s">
        <v>12399</v>
      </c>
      <c r="P1404" t="s">
        <v>12400</v>
      </c>
      <c r="Q1404" t="s">
        <v>12401</v>
      </c>
    </row>
    <row r="1405" spans="1:17">
      <c r="A1405" t="s">
        <v>12402</v>
      </c>
      <c r="B1405" t="s">
        <v>12403</v>
      </c>
      <c r="C1405" t="s">
        <v>8541</v>
      </c>
      <c r="E1405" s="3">
        <v>1456</v>
      </c>
      <c r="F1405" s="3">
        <v>3190</v>
      </c>
      <c r="G1405" s="1">
        <v>0.54</v>
      </c>
      <c r="H1405" s="8">
        <v>4.0999999999999996</v>
      </c>
      <c r="I1405" s="9">
        <v>1776</v>
      </c>
      <c r="J1405" t="s">
        <v>12404</v>
      </c>
      <c r="K1405" t="s">
        <v>12405</v>
      </c>
      <c r="L1405" t="s">
        <v>12406</v>
      </c>
      <c r="M1405" t="s">
        <v>12407</v>
      </c>
      <c r="N1405" t="s">
        <v>12408</v>
      </c>
      <c r="O1405" t="s">
        <v>12409</v>
      </c>
      <c r="P1405" t="s">
        <v>12410</v>
      </c>
      <c r="Q1405" t="s">
        <v>12411</v>
      </c>
    </row>
    <row r="1406" spans="1:17">
      <c r="A1406" t="s">
        <v>12412</v>
      </c>
      <c r="B1406" t="s">
        <v>12413</v>
      </c>
      <c r="C1406" t="s">
        <v>8938</v>
      </c>
      <c r="E1406" s="3">
        <v>3349</v>
      </c>
      <c r="F1406" s="3">
        <v>4799</v>
      </c>
      <c r="G1406" s="1">
        <v>0.3</v>
      </c>
      <c r="H1406" s="8">
        <v>3.7</v>
      </c>
      <c r="I1406" s="9">
        <v>4200</v>
      </c>
      <c r="J1406" t="s">
        <v>12414</v>
      </c>
      <c r="K1406" t="s">
        <v>12415</v>
      </c>
      <c r="L1406" t="s">
        <v>12416</v>
      </c>
      <c r="M1406" t="s">
        <v>12417</v>
      </c>
      <c r="N1406" t="s">
        <v>12418</v>
      </c>
      <c r="O1406" t="s">
        <v>12419</v>
      </c>
      <c r="P1406" t="s">
        <v>12420</v>
      </c>
      <c r="Q1406" t="s">
        <v>12421</v>
      </c>
    </row>
    <row r="1407" spans="1:17">
      <c r="A1407" t="s">
        <v>12422</v>
      </c>
      <c r="B1407" t="s">
        <v>12423</v>
      </c>
      <c r="C1407" t="s">
        <v>9386</v>
      </c>
      <c r="E1407" s="3">
        <v>4899</v>
      </c>
      <c r="F1407" s="3">
        <v>8999</v>
      </c>
      <c r="G1407" s="1">
        <v>0.46</v>
      </c>
      <c r="H1407" s="8">
        <v>4.0999999999999996</v>
      </c>
      <c r="I1407" s="9">
        <v>297</v>
      </c>
      <c r="J1407" t="s">
        <v>12424</v>
      </c>
      <c r="K1407" t="s">
        <v>12425</v>
      </c>
      <c r="L1407" t="s">
        <v>12426</v>
      </c>
      <c r="M1407" t="s">
        <v>12427</v>
      </c>
      <c r="N1407" t="s">
        <v>12428</v>
      </c>
      <c r="O1407" t="s">
        <v>12429</v>
      </c>
      <c r="P1407" t="s">
        <v>12430</v>
      </c>
      <c r="Q1407" t="s">
        <v>12431</v>
      </c>
    </row>
    <row r="1408" spans="1:17">
      <c r="A1408" t="s">
        <v>12432</v>
      </c>
      <c r="B1408" t="s">
        <v>12433</v>
      </c>
      <c r="C1408" t="s">
        <v>8762</v>
      </c>
      <c r="E1408" s="3">
        <v>1199</v>
      </c>
      <c r="F1408" s="3">
        <v>1899</v>
      </c>
      <c r="G1408" s="1">
        <v>0.37</v>
      </c>
      <c r="H1408" s="8">
        <v>4.2</v>
      </c>
      <c r="I1408" s="9">
        <v>3858</v>
      </c>
      <c r="J1408" t="s">
        <v>12434</v>
      </c>
      <c r="K1408" t="s">
        <v>12435</v>
      </c>
      <c r="L1408" t="s">
        <v>12436</v>
      </c>
      <c r="M1408" t="s">
        <v>12437</v>
      </c>
      <c r="N1408" t="s">
        <v>12438</v>
      </c>
      <c r="O1408" t="s">
        <v>12439</v>
      </c>
      <c r="P1408" t="s">
        <v>12440</v>
      </c>
      <c r="Q1408" t="s">
        <v>12441</v>
      </c>
    </row>
    <row r="1409" spans="1:17">
      <c r="A1409" t="s">
        <v>12442</v>
      </c>
      <c r="B1409" t="s">
        <v>12443</v>
      </c>
      <c r="C1409" t="s">
        <v>11105</v>
      </c>
      <c r="E1409" s="3">
        <v>3290</v>
      </c>
      <c r="F1409" s="3">
        <v>5799</v>
      </c>
      <c r="G1409" s="1">
        <v>0.43</v>
      </c>
      <c r="H1409" s="8">
        <v>4.3</v>
      </c>
      <c r="I1409" s="9">
        <v>168</v>
      </c>
      <c r="J1409" t="s">
        <v>12444</v>
      </c>
      <c r="K1409" t="s">
        <v>12445</v>
      </c>
      <c r="L1409" t="s">
        <v>12446</v>
      </c>
      <c r="M1409" t="s">
        <v>12447</v>
      </c>
      <c r="N1409" t="s">
        <v>12448</v>
      </c>
      <c r="O1409" t="s">
        <v>12449</v>
      </c>
      <c r="P1409" t="s">
        <v>12450</v>
      </c>
      <c r="Q1409" t="s">
        <v>12451</v>
      </c>
    </row>
    <row r="1410" spans="1:17">
      <c r="A1410" t="s">
        <v>12452</v>
      </c>
      <c r="B1410" t="s">
        <v>12453</v>
      </c>
      <c r="C1410" t="s">
        <v>8574</v>
      </c>
      <c r="E1410" s="3">
        <v>179</v>
      </c>
      <c r="F1410" s="3">
        <v>799</v>
      </c>
      <c r="G1410" s="1">
        <v>0.78</v>
      </c>
      <c r="H1410" s="8">
        <v>3.6</v>
      </c>
      <c r="I1410" s="9">
        <v>101</v>
      </c>
      <c r="J1410" t="s">
        <v>12454</v>
      </c>
      <c r="K1410" t="s">
        <v>12455</v>
      </c>
      <c r="L1410" t="s">
        <v>12456</v>
      </c>
      <c r="M1410" t="s">
        <v>12457</v>
      </c>
      <c r="N1410" t="s">
        <v>12458</v>
      </c>
      <c r="O1410" t="s">
        <v>12459</v>
      </c>
      <c r="P1410" t="s">
        <v>12460</v>
      </c>
      <c r="Q1410" t="s">
        <v>12461</v>
      </c>
    </row>
    <row r="1411" spans="1:17">
      <c r="A1411" t="s">
        <v>12462</v>
      </c>
      <c r="B1411" t="s">
        <v>12463</v>
      </c>
      <c r="C1411" t="s">
        <v>12122</v>
      </c>
      <c r="E1411" s="3">
        <v>149</v>
      </c>
      <c r="F1411" s="3">
        <v>300</v>
      </c>
      <c r="G1411" s="1">
        <v>0.5</v>
      </c>
      <c r="H1411" s="8">
        <v>4.0999999999999996</v>
      </c>
      <c r="I1411" s="9">
        <v>4074</v>
      </c>
      <c r="J1411" t="s">
        <v>12464</v>
      </c>
      <c r="K1411" t="s">
        <v>12465</v>
      </c>
      <c r="L1411" t="s">
        <v>12466</v>
      </c>
      <c r="M1411" t="s">
        <v>12467</v>
      </c>
      <c r="N1411" t="s">
        <v>12468</v>
      </c>
      <c r="O1411" t="s">
        <v>12469</v>
      </c>
      <c r="P1411" t="s">
        <v>12470</v>
      </c>
      <c r="Q1411" t="s">
        <v>12471</v>
      </c>
    </row>
    <row r="1412" spans="1:17">
      <c r="A1412" t="s">
        <v>12472</v>
      </c>
      <c r="B1412" t="s">
        <v>12473</v>
      </c>
      <c r="C1412" t="s">
        <v>8710</v>
      </c>
      <c r="E1412" s="3">
        <v>5490</v>
      </c>
      <c r="F1412" s="3">
        <v>7200</v>
      </c>
      <c r="G1412" s="1">
        <v>0.24</v>
      </c>
      <c r="H1412" s="8">
        <v>4.5</v>
      </c>
      <c r="I1412" s="9">
        <v>1408</v>
      </c>
      <c r="J1412" t="s">
        <v>12474</v>
      </c>
      <c r="K1412" t="s">
        <v>12475</v>
      </c>
      <c r="L1412" t="s">
        <v>12476</v>
      </c>
      <c r="M1412" t="s">
        <v>12477</v>
      </c>
      <c r="N1412" t="s">
        <v>12478</v>
      </c>
      <c r="O1412" t="s">
        <v>12479</v>
      </c>
      <c r="P1412" t="s">
        <v>12480</v>
      </c>
      <c r="Q1412" t="s">
        <v>12481</v>
      </c>
    </row>
    <row r="1413" spans="1:17">
      <c r="A1413" t="s">
        <v>12482</v>
      </c>
      <c r="B1413" t="s">
        <v>12483</v>
      </c>
      <c r="C1413" t="s">
        <v>8585</v>
      </c>
      <c r="E1413" s="3">
        <v>379</v>
      </c>
      <c r="F1413" s="3">
        <v>389</v>
      </c>
      <c r="G1413" s="1">
        <v>0.03</v>
      </c>
      <c r="H1413" s="8">
        <v>4.2</v>
      </c>
      <c r="I1413" s="9">
        <v>3739</v>
      </c>
      <c r="J1413" t="s">
        <v>12484</v>
      </c>
      <c r="K1413" t="s">
        <v>12485</v>
      </c>
      <c r="L1413" t="s">
        <v>12486</v>
      </c>
      <c r="M1413" t="s">
        <v>12487</v>
      </c>
      <c r="N1413" t="s">
        <v>12488</v>
      </c>
      <c r="O1413" t="s">
        <v>12489</v>
      </c>
      <c r="P1413" t="s">
        <v>12490</v>
      </c>
      <c r="Q1413" t="s">
        <v>12491</v>
      </c>
    </row>
    <row r="1414" spans="1:17">
      <c r="A1414" t="s">
        <v>12492</v>
      </c>
      <c r="B1414" t="s">
        <v>12493</v>
      </c>
      <c r="C1414" t="s">
        <v>10094</v>
      </c>
      <c r="E1414" s="3">
        <v>8699</v>
      </c>
      <c r="F1414" s="3">
        <v>13049</v>
      </c>
      <c r="G1414" s="1">
        <v>0.33</v>
      </c>
      <c r="H1414" s="8">
        <v>4.3</v>
      </c>
      <c r="I1414" s="9">
        <v>5891</v>
      </c>
      <c r="J1414" t="s">
        <v>12494</v>
      </c>
      <c r="K1414" t="s">
        <v>12495</v>
      </c>
      <c r="L1414" t="s">
        <v>12496</v>
      </c>
      <c r="M1414" t="s">
        <v>12497</v>
      </c>
      <c r="N1414" t="s">
        <v>12498</v>
      </c>
      <c r="O1414" t="s">
        <v>12499</v>
      </c>
      <c r="P1414" t="s">
        <v>12500</v>
      </c>
      <c r="Q1414" t="s">
        <v>12501</v>
      </c>
    </row>
    <row r="1415" spans="1:17">
      <c r="A1415" t="s">
        <v>12502</v>
      </c>
      <c r="B1415" t="s">
        <v>12503</v>
      </c>
      <c r="C1415" t="s">
        <v>8710</v>
      </c>
      <c r="E1415" s="3">
        <v>3041.67</v>
      </c>
      <c r="F1415" s="3">
        <v>5999</v>
      </c>
      <c r="G1415" s="1">
        <v>0.49</v>
      </c>
      <c r="H1415" s="8">
        <v>4</v>
      </c>
      <c r="I1415" s="9">
        <v>777</v>
      </c>
      <c r="J1415" t="s">
        <v>12504</v>
      </c>
      <c r="K1415" t="s">
        <v>12505</v>
      </c>
      <c r="L1415" t="s">
        <v>12506</v>
      </c>
      <c r="M1415" t="s">
        <v>12507</v>
      </c>
      <c r="N1415" t="s">
        <v>12508</v>
      </c>
      <c r="O1415" t="s">
        <v>12509</v>
      </c>
      <c r="P1415" t="s">
        <v>12510</v>
      </c>
      <c r="Q1415" t="s">
        <v>12511</v>
      </c>
    </row>
    <row r="1416" spans="1:17">
      <c r="A1416" t="s">
        <v>12512</v>
      </c>
      <c r="B1416" t="s">
        <v>12513</v>
      </c>
      <c r="C1416" t="s">
        <v>8688</v>
      </c>
      <c r="E1416" s="3">
        <v>1745</v>
      </c>
      <c r="F1416" s="3">
        <v>2400</v>
      </c>
      <c r="G1416" s="1">
        <v>0.27</v>
      </c>
      <c r="H1416" s="8">
        <v>4.2</v>
      </c>
      <c r="I1416" s="9">
        <v>14160</v>
      </c>
      <c r="J1416" t="s">
        <v>12514</v>
      </c>
      <c r="K1416" t="s">
        <v>12515</v>
      </c>
      <c r="L1416" t="s">
        <v>12516</v>
      </c>
      <c r="M1416" t="s">
        <v>12517</v>
      </c>
      <c r="N1416" t="s">
        <v>12518</v>
      </c>
      <c r="O1416" t="s">
        <v>12519</v>
      </c>
      <c r="P1416" t="s">
        <v>12520</v>
      </c>
      <c r="Q1416" t="s">
        <v>12521</v>
      </c>
    </row>
    <row r="1417" spans="1:17">
      <c r="A1417" t="s">
        <v>12522</v>
      </c>
      <c r="B1417" t="s">
        <v>12523</v>
      </c>
      <c r="C1417" t="s">
        <v>8647</v>
      </c>
      <c r="E1417" s="3">
        <v>3180</v>
      </c>
      <c r="F1417" s="3">
        <v>5295</v>
      </c>
      <c r="G1417" s="1">
        <v>0.4</v>
      </c>
      <c r="H1417" s="8">
        <v>4.2</v>
      </c>
      <c r="I1417" s="9">
        <v>6919</v>
      </c>
      <c r="J1417" t="s">
        <v>12524</v>
      </c>
      <c r="K1417" t="s">
        <v>12525</v>
      </c>
      <c r="L1417" t="s">
        <v>12526</v>
      </c>
      <c r="M1417" t="s">
        <v>12527</v>
      </c>
      <c r="N1417" t="s">
        <v>12528</v>
      </c>
      <c r="O1417" t="s">
        <v>12529</v>
      </c>
      <c r="P1417" t="s">
        <v>12530</v>
      </c>
      <c r="Q1417" t="s">
        <v>12531</v>
      </c>
    </row>
    <row r="1418" spans="1:17">
      <c r="A1418" t="s">
        <v>12532</v>
      </c>
      <c r="B1418" t="s">
        <v>12533</v>
      </c>
      <c r="C1418" t="s">
        <v>10094</v>
      </c>
      <c r="E1418" s="3">
        <v>4999</v>
      </c>
      <c r="F1418" s="3">
        <v>24999</v>
      </c>
      <c r="G1418" s="1">
        <v>0.8</v>
      </c>
      <c r="H1418" s="8">
        <v>4.5</v>
      </c>
      <c r="I1418" s="9">
        <v>287</v>
      </c>
      <c r="J1418" t="s">
        <v>12534</v>
      </c>
      <c r="K1418" t="s">
        <v>12535</v>
      </c>
      <c r="L1418" t="s">
        <v>12536</v>
      </c>
      <c r="M1418" t="s">
        <v>12537</v>
      </c>
      <c r="N1418" t="s">
        <v>12538</v>
      </c>
      <c r="O1418" t="s">
        <v>12539</v>
      </c>
      <c r="P1418" t="s">
        <v>12540</v>
      </c>
      <c r="Q1418" t="s">
        <v>12541</v>
      </c>
    </row>
    <row r="1419" spans="1:17">
      <c r="A1419" t="s">
        <v>12542</v>
      </c>
      <c r="B1419" t="s">
        <v>12543</v>
      </c>
      <c r="C1419" t="s">
        <v>8886</v>
      </c>
      <c r="E1419" s="3">
        <v>390</v>
      </c>
      <c r="F1419" s="3">
        <v>799</v>
      </c>
      <c r="G1419" s="1">
        <v>0.51</v>
      </c>
      <c r="H1419" s="8">
        <v>3.8</v>
      </c>
      <c r="I1419" s="9">
        <v>287</v>
      </c>
      <c r="J1419" t="s">
        <v>12544</v>
      </c>
      <c r="K1419" t="s">
        <v>12545</v>
      </c>
      <c r="L1419" t="s">
        <v>12546</v>
      </c>
      <c r="M1419" t="s">
        <v>12547</v>
      </c>
      <c r="N1419" t="s">
        <v>12548</v>
      </c>
      <c r="O1419" t="s">
        <v>12549</v>
      </c>
      <c r="P1419" t="s">
        <v>12550</v>
      </c>
      <c r="Q1419" t="s">
        <v>12551</v>
      </c>
    </row>
    <row r="1420" spans="1:17">
      <c r="A1420" t="s">
        <v>12552</v>
      </c>
      <c r="B1420" t="s">
        <v>12553</v>
      </c>
      <c r="C1420" t="s">
        <v>12554</v>
      </c>
      <c r="E1420" s="3">
        <v>1999</v>
      </c>
      <c r="F1420" s="3">
        <v>2999</v>
      </c>
      <c r="G1420" s="1">
        <v>0.33</v>
      </c>
      <c r="H1420" s="8">
        <v>4.4000000000000004</v>
      </c>
      <c r="I1420" s="9">
        <v>388</v>
      </c>
      <c r="J1420" t="s">
        <v>12555</v>
      </c>
      <c r="K1420" t="s">
        <v>12556</v>
      </c>
      <c r="L1420" t="s">
        <v>12557</v>
      </c>
      <c r="M1420" t="s">
        <v>12558</v>
      </c>
      <c r="N1420" t="s">
        <v>12559</v>
      </c>
      <c r="O1420" t="s">
        <v>12560</v>
      </c>
      <c r="P1420" t="s">
        <v>12561</v>
      </c>
      <c r="Q1420" t="s">
        <v>12562</v>
      </c>
    </row>
    <row r="1421" spans="1:17">
      <c r="A1421" t="s">
        <v>12563</v>
      </c>
      <c r="B1421" t="s">
        <v>12564</v>
      </c>
      <c r="C1421" t="s">
        <v>9030</v>
      </c>
      <c r="E1421" s="3">
        <v>1624</v>
      </c>
      <c r="F1421" s="3">
        <v>2495</v>
      </c>
      <c r="G1421" s="1">
        <v>0.35</v>
      </c>
      <c r="H1421" s="8">
        <v>4.0999999999999996</v>
      </c>
      <c r="I1421" s="9">
        <v>827</v>
      </c>
      <c r="J1421" t="s">
        <v>12565</v>
      </c>
      <c r="K1421" t="s">
        <v>12566</v>
      </c>
      <c r="L1421" t="s">
        <v>12567</v>
      </c>
      <c r="M1421" t="s">
        <v>12568</v>
      </c>
      <c r="N1421" t="s">
        <v>12569</v>
      </c>
      <c r="O1421" t="s">
        <v>12570</v>
      </c>
      <c r="P1421" t="s">
        <v>12571</v>
      </c>
      <c r="Q1421" t="s">
        <v>12572</v>
      </c>
    </row>
    <row r="1422" spans="1:17">
      <c r="A1422" t="s">
        <v>12573</v>
      </c>
      <c r="B1422" t="s">
        <v>12574</v>
      </c>
      <c r="C1422" t="s">
        <v>12122</v>
      </c>
      <c r="E1422" s="3">
        <v>184</v>
      </c>
      <c r="F1422" s="3">
        <v>450</v>
      </c>
      <c r="G1422" s="1">
        <v>0.59</v>
      </c>
      <c r="H1422" s="8">
        <v>4.2</v>
      </c>
      <c r="I1422" s="9">
        <v>4971</v>
      </c>
      <c r="J1422" t="s">
        <v>12575</v>
      </c>
      <c r="K1422" t="s">
        <v>12576</v>
      </c>
      <c r="L1422" t="s">
        <v>12577</v>
      </c>
      <c r="M1422" t="s">
        <v>12578</v>
      </c>
      <c r="N1422" t="s">
        <v>12579</v>
      </c>
      <c r="O1422" t="s">
        <v>12580</v>
      </c>
      <c r="P1422" t="s">
        <v>12581</v>
      </c>
      <c r="Q1422" t="s">
        <v>12582</v>
      </c>
    </row>
    <row r="1423" spans="1:17">
      <c r="A1423" t="s">
        <v>12583</v>
      </c>
      <c r="B1423" t="s">
        <v>12584</v>
      </c>
      <c r="C1423" t="s">
        <v>8574</v>
      </c>
      <c r="E1423" s="3">
        <v>445</v>
      </c>
      <c r="F1423" s="3">
        <v>999</v>
      </c>
      <c r="G1423" s="1">
        <v>0.55000000000000004</v>
      </c>
      <c r="H1423" s="8">
        <v>4.3</v>
      </c>
      <c r="I1423" s="9">
        <v>229</v>
      </c>
      <c r="J1423" t="s">
        <v>12585</v>
      </c>
      <c r="K1423" t="s">
        <v>12586</v>
      </c>
      <c r="L1423" t="s">
        <v>12587</v>
      </c>
      <c r="M1423" t="s">
        <v>12588</v>
      </c>
      <c r="N1423" t="s">
        <v>12589</v>
      </c>
      <c r="O1423" t="s">
        <v>12590</v>
      </c>
      <c r="P1423" t="s">
        <v>12591</v>
      </c>
      <c r="Q1423" t="s">
        <v>12592</v>
      </c>
    </row>
    <row r="1424" spans="1:17">
      <c r="A1424" t="s">
        <v>12593</v>
      </c>
      <c r="B1424" t="s">
        <v>12594</v>
      </c>
      <c r="C1424" t="s">
        <v>12595</v>
      </c>
      <c r="E1424" s="3">
        <v>699</v>
      </c>
      <c r="F1424" s="3">
        <v>1690</v>
      </c>
      <c r="G1424" s="1">
        <v>0.59</v>
      </c>
      <c r="H1424" s="8">
        <v>4.0999999999999996</v>
      </c>
      <c r="I1424" s="9">
        <v>3524</v>
      </c>
      <c r="J1424" t="s">
        <v>12596</v>
      </c>
      <c r="K1424" t="s">
        <v>12597</v>
      </c>
      <c r="L1424" t="s">
        <v>12598</v>
      </c>
      <c r="M1424" t="s">
        <v>12599</v>
      </c>
      <c r="N1424" t="s">
        <v>12600</v>
      </c>
      <c r="O1424" t="s">
        <v>12601</v>
      </c>
      <c r="P1424" t="s">
        <v>12602</v>
      </c>
      <c r="Q1424" t="s">
        <v>12603</v>
      </c>
    </row>
    <row r="1425" spans="1:17">
      <c r="A1425" t="s">
        <v>12604</v>
      </c>
      <c r="B1425" t="s">
        <v>12605</v>
      </c>
      <c r="C1425" t="s">
        <v>8647</v>
      </c>
      <c r="E1425" s="3">
        <v>1601</v>
      </c>
      <c r="F1425" s="3">
        <v>3890</v>
      </c>
      <c r="G1425" s="1">
        <v>0.59</v>
      </c>
      <c r="H1425" s="8">
        <v>4.2</v>
      </c>
      <c r="I1425" s="9">
        <v>156</v>
      </c>
      <c r="J1425" t="s">
        <v>12606</v>
      </c>
      <c r="K1425" t="s">
        <v>12607</v>
      </c>
      <c r="L1425" t="s">
        <v>12608</v>
      </c>
      <c r="M1425" t="s">
        <v>12609</v>
      </c>
      <c r="N1425" t="s">
        <v>12610</v>
      </c>
      <c r="O1425" t="s">
        <v>12611</v>
      </c>
      <c r="P1425" t="s">
        <v>12612</v>
      </c>
      <c r="Q1425" t="s">
        <v>12613</v>
      </c>
    </row>
    <row r="1426" spans="1:17">
      <c r="A1426" t="s">
        <v>12614</v>
      </c>
      <c r="B1426" t="s">
        <v>12615</v>
      </c>
      <c r="C1426" t="s">
        <v>9633</v>
      </c>
      <c r="E1426" s="3">
        <v>231</v>
      </c>
      <c r="F1426" s="3">
        <v>260</v>
      </c>
      <c r="G1426" s="1">
        <v>0.11</v>
      </c>
      <c r="H1426" s="8">
        <v>4.0999999999999996</v>
      </c>
      <c r="I1426" s="9">
        <v>490</v>
      </c>
      <c r="J1426" t="s">
        <v>12616</v>
      </c>
      <c r="K1426" t="s">
        <v>12617</v>
      </c>
      <c r="L1426" t="s">
        <v>12618</v>
      </c>
      <c r="M1426" t="s">
        <v>12619</v>
      </c>
      <c r="N1426" t="s">
        <v>12620</v>
      </c>
      <c r="O1426" t="s">
        <v>13073</v>
      </c>
      <c r="P1426" t="s">
        <v>12621</v>
      </c>
      <c r="Q1426" t="s">
        <v>12622</v>
      </c>
    </row>
    <row r="1427" spans="1:17">
      <c r="A1427" t="s">
        <v>12623</v>
      </c>
      <c r="B1427" t="s">
        <v>12624</v>
      </c>
      <c r="C1427" t="s">
        <v>8574</v>
      </c>
      <c r="E1427" s="3">
        <v>369</v>
      </c>
      <c r="F1427" s="3">
        <v>599</v>
      </c>
      <c r="G1427" s="1">
        <v>0.38</v>
      </c>
      <c r="H1427" s="8">
        <v>3.9</v>
      </c>
      <c r="I1427" s="9">
        <v>82</v>
      </c>
      <c r="J1427" t="s">
        <v>12625</v>
      </c>
      <c r="K1427" t="s">
        <v>12626</v>
      </c>
      <c r="L1427" t="s">
        <v>12627</v>
      </c>
      <c r="M1427" t="s">
        <v>12628</v>
      </c>
      <c r="N1427" t="s">
        <v>12629</v>
      </c>
      <c r="O1427" t="s">
        <v>12630</v>
      </c>
      <c r="P1427" t="s">
        <v>12631</v>
      </c>
      <c r="Q1427" t="s">
        <v>12632</v>
      </c>
    </row>
    <row r="1428" spans="1:17">
      <c r="A1428" t="s">
        <v>12633</v>
      </c>
      <c r="B1428" t="s">
        <v>12634</v>
      </c>
      <c r="C1428" t="s">
        <v>8541</v>
      </c>
      <c r="E1428" s="3">
        <v>809</v>
      </c>
      <c r="F1428" s="3">
        <v>1950</v>
      </c>
      <c r="G1428" s="1">
        <v>0.59</v>
      </c>
      <c r="H1428" s="8">
        <v>3.9</v>
      </c>
      <c r="I1428" s="9">
        <v>710</v>
      </c>
      <c r="J1428" t="s">
        <v>12635</v>
      </c>
      <c r="K1428" t="s">
        <v>12636</v>
      </c>
      <c r="L1428" t="s">
        <v>12637</v>
      </c>
      <c r="M1428" t="s">
        <v>12638</v>
      </c>
      <c r="N1428" t="s">
        <v>12639</v>
      </c>
      <c r="O1428" t="s">
        <v>12640</v>
      </c>
      <c r="P1428" t="s">
        <v>12641</v>
      </c>
      <c r="Q1428" t="s">
        <v>12642</v>
      </c>
    </row>
    <row r="1429" spans="1:17">
      <c r="A1429" t="s">
        <v>12643</v>
      </c>
      <c r="B1429" t="s">
        <v>12644</v>
      </c>
      <c r="C1429" t="s">
        <v>8710</v>
      </c>
      <c r="E1429" s="3">
        <v>1199</v>
      </c>
      <c r="F1429" s="3">
        <v>2990</v>
      </c>
      <c r="G1429" s="1">
        <v>0.6</v>
      </c>
      <c r="H1429" s="8">
        <v>3.8</v>
      </c>
      <c r="I1429" s="9">
        <v>133</v>
      </c>
      <c r="J1429" t="s">
        <v>12645</v>
      </c>
      <c r="K1429" t="s">
        <v>12646</v>
      </c>
      <c r="L1429" t="s">
        <v>12647</v>
      </c>
      <c r="M1429" t="s">
        <v>12648</v>
      </c>
      <c r="N1429" t="s">
        <v>12649</v>
      </c>
      <c r="O1429" t="s">
        <v>12650</v>
      </c>
      <c r="P1429" t="s">
        <v>12651</v>
      </c>
      <c r="Q1429" t="s">
        <v>12652</v>
      </c>
    </row>
    <row r="1430" spans="1:17">
      <c r="A1430" t="s">
        <v>12653</v>
      </c>
      <c r="B1430" t="s">
        <v>12654</v>
      </c>
      <c r="C1430" t="s">
        <v>8710</v>
      </c>
      <c r="E1430" s="3">
        <v>6120</v>
      </c>
      <c r="F1430" s="3">
        <v>8073</v>
      </c>
      <c r="G1430" s="1">
        <v>0.24</v>
      </c>
      <c r="H1430" s="8">
        <v>4.5999999999999996</v>
      </c>
      <c r="I1430" s="9">
        <v>2751</v>
      </c>
      <c r="J1430" t="s">
        <v>12655</v>
      </c>
      <c r="K1430" t="s">
        <v>12656</v>
      </c>
      <c r="L1430" t="s">
        <v>12657</v>
      </c>
      <c r="M1430" t="s">
        <v>12658</v>
      </c>
      <c r="N1430" t="s">
        <v>12659</v>
      </c>
      <c r="O1430" t="s">
        <v>12660</v>
      </c>
      <c r="P1430" t="s">
        <v>12661</v>
      </c>
      <c r="Q1430" t="s">
        <v>12662</v>
      </c>
    </row>
    <row r="1431" spans="1:17">
      <c r="A1431" t="s">
        <v>12663</v>
      </c>
      <c r="B1431" t="s">
        <v>12664</v>
      </c>
      <c r="C1431" t="s">
        <v>8897</v>
      </c>
      <c r="E1431" s="3">
        <v>1799</v>
      </c>
      <c r="F1431" s="3">
        <v>2599</v>
      </c>
      <c r="G1431" s="1">
        <v>0.31</v>
      </c>
      <c r="H1431" s="8">
        <v>3.6</v>
      </c>
      <c r="I1431" s="9">
        <v>771</v>
      </c>
      <c r="J1431" t="s">
        <v>12665</v>
      </c>
      <c r="K1431" t="s">
        <v>12666</v>
      </c>
      <c r="L1431" t="s">
        <v>12667</v>
      </c>
      <c r="M1431" t="s">
        <v>12668</v>
      </c>
      <c r="N1431" t="s">
        <v>12669</v>
      </c>
      <c r="O1431" t="s">
        <v>12670</v>
      </c>
      <c r="P1431" t="s">
        <v>12671</v>
      </c>
      <c r="Q1431" t="s">
        <v>12672</v>
      </c>
    </row>
    <row r="1432" spans="1:17">
      <c r="A1432" t="s">
        <v>12673</v>
      </c>
      <c r="B1432" t="s">
        <v>12674</v>
      </c>
      <c r="C1432" t="s">
        <v>11428</v>
      </c>
      <c r="E1432" s="3">
        <v>18999</v>
      </c>
      <c r="F1432" s="3">
        <v>29999</v>
      </c>
      <c r="G1432" s="1">
        <v>0.37</v>
      </c>
      <c r="H1432" s="8">
        <v>4.0999999999999996</v>
      </c>
      <c r="I1432" s="9">
        <v>2536</v>
      </c>
      <c r="J1432" t="s">
        <v>12675</v>
      </c>
      <c r="K1432" t="s">
        <v>12676</v>
      </c>
      <c r="L1432" t="s">
        <v>12677</v>
      </c>
      <c r="M1432" t="s">
        <v>12678</v>
      </c>
      <c r="N1432" t="s">
        <v>12679</v>
      </c>
      <c r="O1432" t="s">
        <v>12680</v>
      </c>
      <c r="P1432" t="s">
        <v>12681</v>
      </c>
      <c r="Q1432" t="s">
        <v>12682</v>
      </c>
    </row>
    <row r="1433" spans="1:17">
      <c r="A1433" t="s">
        <v>12683</v>
      </c>
      <c r="B1433" t="s">
        <v>12684</v>
      </c>
      <c r="C1433" t="s">
        <v>9591</v>
      </c>
      <c r="E1433" s="3">
        <v>1999</v>
      </c>
      <c r="F1433" s="3">
        <v>2360</v>
      </c>
      <c r="G1433" s="1">
        <v>0.15</v>
      </c>
      <c r="H1433" s="8">
        <v>4.2</v>
      </c>
      <c r="I1433" s="9">
        <v>7801</v>
      </c>
      <c r="J1433" t="s">
        <v>12685</v>
      </c>
      <c r="K1433" t="s">
        <v>12686</v>
      </c>
      <c r="L1433" t="s">
        <v>12687</v>
      </c>
      <c r="M1433" t="s">
        <v>12688</v>
      </c>
      <c r="N1433" t="s">
        <v>12689</v>
      </c>
      <c r="O1433" t="s">
        <v>12690</v>
      </c>
      <c r="P1433" t="s">
        <v>12691</v>
      </c>
      <c r="Q1433" t="s">
        <v>12692</v>
      </c>
    </row>
    <row r="1434" spans="1:17">
      <c r="A1434" t="s">
        <v>12693</v>
      </c>
      <c r="B1434" t="s">
        <v>12694</v>
      </c>
      <c r="C1434" t="s">
        <v>12695</v>
      </c>
      <c r="E1434" s="3">
        <v>5999</v>
      </c>
      <c r="F1434" s="3">
        <v>11495</v>
      </c>
      <c r="G1434" s="1">
        <v>0.48</v>
      </c>
      <c r="H1434" s="8">
        <v>4.3</v>
      </c>
      <c r="I1434" s="9">
        <v>534</v>
      </c>
      <c r="J1434" t="s">
        <v>12696</v>
      </c>
      <c r="K1434" t="s">
        <v>12697</v>
      </c>
      <c r="L1434" t="s">
        <v>12698</v>
      </c>
      <c r="M1434" t="s">
        <v>12699</v>
      </c>
      <c r="N1434" t="s">
        <v>12700</v>
      </c>
      <c r="O1434" t="s">
        <v>12701</v>
      </c>
      <c r="P1434" t="s">
        <v>12702</v>
      </c>
      <c r="Q1434" t="s">
        <v>12703</v>
      </c>
    </row>
    <row r="1435" spans="1:17">
      <c r="A1435" t="s">
        <v>12704</v>
      </c>
      <c r="B1435" t="s">
        <v>12705</v>
      </c>
      <c r="C1435" t="s">
        <v>9295</v>
      </c>
      <c r="E1435" s="3">
        <v>2599</v>
      </c>
      <c r="F1435" s="3">
        <v>4780</v>
      </c>
      <c r="G1435" s="1">
        <v>0.46</v>
      </c>
      <c r="H1435" s="8">
        <v>3.9</v>
      </c>
      <c r="I1435" s="9">
        <v>898</v>
      </c>
      <c r="J1435" t="s">
        <v>12706</v>
      </c>
      <c r="K1435" t="s">
        <v>12707</v>
      </c>
      <c r="L1435" t="s">
        <v>12708</v>
      </c>
      <c r="M1435" t="s">
        <v>12709</v>
      </c>
      <c r="N1435" t="s">
        <v>12710</v>
      </c>
      <c r="O1435" t="s">
        <v>12711</v>
      </c>
      <c r="P1435" t="s">
        <v>12712</v>
      </c>
      <c r="Q1435" t="s">
        <v>12713</v>
      </c>
    </row>
    <row r="1436" spans="1:17">
      <c r="A1436" t="s">
        <v>12714</v>
      </c>
      <c r="B1436" t="s">
        <v>12715</v>
      </c>
      <c r="C1436" t="s">
        <v>11990</v>
      </c>
      <c r="E1436" s="3">
        <v>1199</v>
      </c>
      <c r="F1436" s="3">
        <v>2400</v>
      </c>
      <c r="G1436" s="1">
        <v>0.5</v>
      </c>
      <c r="H1436" s="8">
        <v>3.9</v>
      </c>
      <c r="I1436" s="9">
        <v>1202</v>
      </c>
      <c r="J1436" t="s">
        <v>12716</v>
      </c>
      <c r="K1436" t="s">
        <v>12717</v>
      </c>
      <c r="L1436" t="s">
        <v>12718</v>
      </c>
      <c r="M1436" t="s">
        <v>12719</v>
      </c>
      <c r="N1436" t="s">
        <v>12720</v>
      </c>
      <c r="O1436" t="s">
        <v>12721</v>
      </c>
      <c r="P1436" t="s">
        <v>12722</v>
      </c>
      <c r="Q1436" t="s">
        <v>12723</v>
      </c>
    </row>
    <row r="1437" spans="1:17">
      <c r="A1437" t="s">
        <v>12724</v>
      </c>
      <c r="B1437" t="s">
        <v>12725</v>
      </c>
      <c r="C1437" t="s">
        <v>8886</v>
      </c>
      <c r="E1437" s="3">
        <v>219</v>
      </c>
      <c r="F1437" s="3">
        <v>249</v>
      </c>
      <c r="G1437" s="1">
        <v>0.12</v>
      </c>
      <c r="H1437" s="8">
        <v>4</v>
      </c>
      <c r="I1437" s="9">
        <v>1108</v>
      </c>
      <c r="J1437" t="s">
        <v>12726</v>
      </c>
      <c r="K1437" t="s">
        <v>12727</v>
      </c>
      <c r="L1437" t="s">
        <v>12728</v>
      </c>
      <c r="M1437" t="s">
        <v>12729</v>
      </c>
      <c r="N1437" t="s">
        <v>12730</v>
      </c>
      <c r="O1437" t="s">
        <v>12731</v>
      </c>
      <c r="P1437" t="s">
        <v>12732</v>
      </c>
      <c r="Q1437" t="s">
        <v>12733</v>
      </c>
    </row>
    <row r="1438" spans="1:17">
      <c r="A1438" t="s">
        <v>12734</v>
      </c>
      <c r="B1438" t="s">
        <v>12735</v>
      </c>
      <c r="C1438" t="s">
        <v>8563</v>
      </c>
      <c r="E1438" s="3">
        <v>799</v>
      </c>
      <c r="F1438" s="3">
        <v>1199</v>
      </c>
      <c r="G1438" s="1">
        <v>0.33</v>
      </c>
      <c r="H1438" s="8">
        <v>4.4000000000000004</v>
      </c>
      <c r="I1438" s="9">
        <v>17</v>
      </c>
      <c r="J1438" t="s">
        <v>9142</v>
      </c>
      <c r="K1438" t="s">
        <v>12736</v>
      </c>
      <c r="L1438" t="s">
        <v>12737</v>
      </c>
      <c r="M1438" t="s">
        <v>12738</v>
      </c>
      <c r="N1438" t="s">
        <v>12739</v>
      </c>
      <c r="O1438" t="s">
        <v>12740</v>
      </c>
      <c r="P1438" t="s">
        <v>9148</v>
      </c>
      <c r="Q1438" t="s">
        <v>12741</v>
      </c>
    </row>
    <row r="1439" spans="1:17">
      <c r="A1439" t="s">
        <v>12742</v>
      </c>
      <c r="B1439" t="s">
        <v>12743</v>
      </c>
      <c r="C1439" t="s">
        <v>9944</v>
      </c>
      <c r="E1439" s="3">
        <v>6199</v>
      </c>
      <c r="F1439" s="3">
        <v>10999</v>
      </c>
      <c r="G1439" s="1">
        <v>0.44</v>
      </c>
      <c r="H1439" s="8">
        <v>4.2</v>
      </c>
      <c r="I1439" s="9">
        <v>10429</v>
      </c>
      <c r="J1439" t="s">
        <v>12744</v>
      </c>
      <c r="K1439" t="s">
        <v>12745</v>
      </c>
      <c r="L1439" t="s">
        <v>12746</v>
      </c>
      <c r="M1439" t="s">
        <v>12747</v>
      </c>
      <c r="N1439" t="s">
        <v>12748</v>
      </c>
      <c r="O1439" t="s">
        <v>12749</v>
      </c>
      <c r="P1439" t="s">
        <v>12750</v>
      </c>
      <c r="Q1439" t="s">
        <v>12751</v>
      </c>
    </row>
    <row r="1440" spans="1:17">
      <c r="A1440" t="s">
        <v>12752</v>
      </c>
      <c r="B1440" t="s">
        <v>12753</v>
      </c>
      <c r="C1440" t="s">
        <v>8875</v>
      </c>
      <c r="E1440" s="3">
        <v>6790</v>
      </c>
      <c r="F1440" s="3">
        <v>10995</v>
      </c>
      <c r="G1440" s="1">
        <v>0.38</v>
      </c>
      <c r="H1440" s="8">
        <v>4.5</v>
      </c>
      <c r="I1440" s="9">
        <v>3192</v>
      </c>
      <c r="J1440" t="s">
        <v>12754</v>
      </c>
      <c r="K1440" t="s">
        <v>12755</v>
      </c>
      <c r="L1440" t="s">
        <v>12756</v>
      </c>
      <c r="M1440" t="s">
        <v>12757</v>
      </c>
      <c r="N1440" t="s">
        <v>12758</v>
      </c>
      <c r="O1440" t="s">
        <v>12759</v>
      </c>
      <c r="P1440" t="s">
        <v>12760</v>
      </c>
      <c r="Q1440" t="s">
        <v>12761</v>
      </c>
    </row>
    <row r="1441" spans="1:17">
      <c r="A1441" t="s">
        <v>12762</v>
      </c>
      <c r="B1441" t="s">
        <v>12763</v>
      </c>
      <c r="C1441" t="s">
        <v>12764</v>
      </c>
      <c r="E1441" s="3">
        <v>1982.84</v>
      </c>
      <c r="F1441" s="3">
        <v>3300</v>
      </c>
      <c r="G1441" s="1">
        <v>0.4</v>
      </c>
      <c r="H1441" s="8">
        <v>4.0999999999999996</v>
      </c>
      <c r="I1441" s="9">
        <v>5873</v>
      </c>
      <c r="J1441" t="s">
        <v>12765</v>
      </c>
      <c r="K1441" t="s">
        <v>12766</v>
      </c>
      <c r="L1441" t="s">
        <v>12767</v>
      </c>
      <c r="M1441" t="s">
        <v>12768</v>
      </c>
      <c r="N1441" t="s">
        <v>12769</v>
      </c>
      <c r="O1441" t="s">
        <v>12770</v>
      </c>
      <c r="P1441" t="s">
        <v>12771</v>
      </c>
      <c r="Q1441" t="s">
        <v>12772</v>
      </c>
    </row>
    <row r="1442" spans="1:17">
      <c r="A1442" t="s">
        <v>12773</v>
      </c>
      <c r="B1442" t="s">
        <v>12774</v>
      </c>
      <c r="C1442" t="s">
        <v>9633</v>
      </c>
      <c r="E1442" s="3">
        <v>199</v>
      </c>
      <c r="F1442" s="3">
        <v>400</v>
      </c>
      <c r="G1442" s="1">
        <v>0.5</v>
      </c>
      <c r="H1442" s="8">
        <v>4.0999999999999996</v>
      </c>
      <c r="I1442" s="9">
        <v>1379</v>
      </c>
      <c r="J1442" t="s">
        <v>12775</v>
      </c>
      <c r="K1442" t="s">
        <v>12776</v>
      </c>
      <c r="L1442" t="s">
        <v>12777</v>
      </c>
      <c r="M1442" t="s">
        <v>12778</v>
      </c>
      <c r="N1442" t="s">
        <v>12779</v>
      </c>
      <c r="O1442" t="s">
        <v>12780</v>
      </c>
      <c r="P1442" t="s">
        <v>12781</v>
      </c>
      <c r="Q1442" t="s">
        <v>12782</v>
      </c>
    </row>
    <row r="1443" spans="1:17">
      <c r="A1443" t="s">
        <v>12783</v>
      </c>
      <c r="B1443" t="s">
        <v>12784</v>
      </c>
      <c r="C1443" t="s">
        <v>8541</v>
      </c>
      <c r="E1443" s="3">
        <v>1180</v>
      </c>
      <c r="F1443" s="3">
        <v>1440</v>
      </c>
      <c r="G1443" s="1">
        <v>0.18</v>
      </c>
      <c r="H1443" s="8">
        <v>4.2</v>
      </c>
      <c r="I1443" s="9">
        <v>1527</v>
      </c>
      <c r="J1443" t="s">
        <v>12785</v>
      </c>
      <c r="K1443" t="s">
        <v>12786</v>
      </c>
      <c r="L1443" t="s">
        <v>12787</v>
      </c>
      <c r="M1443" t="s">
        <v>12788</v>
      </c>
      <c r="N1443" t="s">
        <v>12789</v>
      </c>
      <c r="O1443" t="s">
        <v>12790</v>
      </c>
      <c r="P1443" t="s">
        <v>12791</v>
      </c>
      <c r="Q1443" t="s">
        <v>12792</v>
      </c>
    </row>
    <row r="1444" spans="1:17">
      <c r="A1444" t="s">
        <v>12793</v>
      </c>
      <c r="B1444" t="s">
        <v>12794</v>
      </c>
      <c r="C1444" t="s">
        <v>9295</v>
      </c>
      <c r="E1444" s="3">
        <v>2199</v>
      </c>
      <c r="F1444" s="3">
        <v>3045</v>
      </c>
      <c r="G1444" s="1">
        <v>0.28000000000000003</v>
      </c>
      <c r="H1444" s="8">
        <v>4.2</v>
      </c>
      <c r="I1444" s="9">
        <v>2686</v>
      </c>
      <c r="J1444" t="s">
        <v>12795</v>
      </c>
      <c r="K1444" t="s">
        <v>12796</v>
      </c>
      <c r="L1444" t="s">
        <v>12797</v>
      </c>
      <c r="M1444" t="s">
        <v>12798</v>
      </c>
      <c r="N1444" t="s">
        <v>12799</v>
      </c>
      <c r="O1444" t="s">
        <v>12800</v>
      </c>
      <c r="P1444" t="s">
        <v>12801</v>
      </c>
      <c r="Q1444" t="s">
        <v>12802</v>
      </c>
    </row>
    <row r="1445" spans="1:17">
      <c r="A1445" t="s">
        <v>12803</v>
      </c>
      <c r="B1445" t="s">
        <v>12804</v>
      </c>
      <c r="C1445" t="s">
        <v>9612</v>
      </c>
      <c r="E1445" s="3">
        <v>2999</v>
      </c>
      <c r="F1445" s="3">
        <v>3595</v>
      </c>
      <c r="G1445" s="1">
        <v>0.17</v>
      </c>
      <c r="H1445" s="8">
        <v>4</v>
      </c>
      <c r="I1445" s="9">
        <v>178</v>
      </c>
      <c r="J1445" t="s">
        <v>12805</v>
      </c>
      <c r="K1445" t="s">
        <v>12806</v>
      </c>
      <c r="L1445" t="s">
        <v>12807</v>
      </c>
      <c r="M1445" t="s">
        <v>12808</v>
      </c>
      <c r="N1445" t="s">
        <v>12809</v>
      </c>
      <c r="O1445" t="s">
        <v>12810</v>
      </c>
      <c r="P1445" t="s">
        <v>12811</v>
      </c>
      <c r="Q1445" t="s">
        <v>12812</v>
      </c>
    </row>
    <row r="1446" spans="1:17">
      <c r="A1446" t="s">
        <v>12813</v>
      </c>
      <c r="B1446" t="s">
        <v>12814</v>
      </c>
      <c r="C1446" t="s">
        <v>12815</v>
      </c>
      <c r="E1446" s="3">
        <v>253</v>
      </c>
      <c r="F1446" s="3">
        <v>500</v>
      </c>
      <c r="G1446" s="1">
        <v>0.49</v>
      </c>
      <c r="H1446" s="8">
        <v>4.3</v>
      </c>
      <c r="I1446" s="9">
        <v>2664</v>
      </c>
      <c r="J1446" t="s">
        <v>12816</v>
      </c>
      <c r="K1446" t="s">
        <v>12817</v>
      </c>
      <c r="L1446" t="s">
        <v>12818</v>
      </c>
      <c r="M1446" t="s">
        <v>12819</v>
      </c>
      <c r="N1446" t="s">
        <v>12820</v>
      </c>
      <c r="O1446" t="s">
        <v>12821</v>
      </c>
      <c r="P1446" t="s">
        <v>12822</v>
      </c>
      <c r="Q1446" t="s">
        <v>12823</v>
      </c>
    </row>
    <row r="1447" spans="1:17">
      <c r="A1447" t="s">
        <v>12824</v>
      </c>
      <c r="B1447" t="s">
        <v>12825</v>
      </c>
      <c r="C1447" t="s">
        <v>11105</v>
      </c>
      <c r="E1447" s="3">
        <v>499</v>
      </c>
      <c r="F1447" s="3">
        <v>799</v>
      </c>
      <c r="G1447" s="1">
        <v>0.38</v>
      </c>
      <c r="H1447" s="8">
        <v>3.6</v>
      </c>
      <c r="I1447" s="9">
        <v>212</v>
      </c>
      <c r="J1447" t="s">
        <v>12826</v>
      </c>
      <c r="K1447" t="s">
        <v>12827</v>
      </c>
      <c r="L1447" t="s">
        <v>12828</v>
      </c>
      <c r="M1447" t="s">
        <v>12829</v>
      </c>
      <c r="N1447" t="s">
        <v>12830</v>
      </c>
      <c r="O1447" t="s">
        <v>12831</v>
      </c>
      <c r="P1447" t="s">
        <v>12832</v>
      </c>
      <c r="Q1447" t="s">
        <v>12833</v>
      </c>
    </row>
    <row r="1448" spans="1:17">
      <c r="A1448" t="s">
        <v>12834</v>
      </c>
      <c r="B1448" t="s">
        <v>12835</v>
      </c>
      <c r="C1448" t="s">
        <v>8552</v>
      </c>
      <c r="E1448" s="3">
        <v>1149</v>
      </c>
      <c r="F1448" s="3">
        <v>1899</v>
      </c>
      <c r="G1448" s="1">
        <v>0.39</v>
      </c>
      <c r="H1448" s="8">
        <v>3.5</v>
      </c>
      <c r="I1448" s="9">
        <v>24</v>
      </c>
      <c r="J1448" t="s">
        <v>12836</v>
      </c>
      <c r="K1448" t="s">
        <v>12837</v>
      </c>
      <c r="L1448" t="s">
        <v>12838</v>
      </c>
      <c r="M1448" t="s">
        <v>12839</v>
      </c>
      <c r="N1448" t="s">
        <v>12840</v>
      </c>
      <c r="O1448" t="s">
        <v>12841</v>
      </c>
      <c r="P1448" t="s">
        <v>12842</v>
      </c>
      <c r="Q1448" t="s">
        <v>12843</v>
      </c>
    </row>
    <row r="1449" spans="1:17">
      <c r="A1449" t="s">
        <v>12844</v>
      </c>
      <c r="B1449" t="s">
        <v>12845</v>
      </c>
      <c r="C1449" t="s">
        <v>8699</v>
      </c>
      <c r="E1449" s="3">
        <v>457</v>
      </c>
      <c r="F1449" s="3">
        <v>799</v>
      </c>
      <c r="G1449" s="1">
        <v>0.43</v>
      </c>
      <c r="H1449" s="8">
        <v>4.3</v>
      </c>
      <c r="I1449" s="9">
        <v>1868</v>
      </c>
      <c r="J1449" t="s">
        <v>12846</v>
      </c>
      <c r="K1449" t="s">
        <v>12847</v>
      </c>
      <c r="L1449" t="s">
        <v>12848</v>
      </c>
      <c r="M1449" t="s">
        <v>12849</v>
      </c>
      <c r="N1449" t="s">
        <v>12850</v>
      </c>
      <c r="O1449" t="s">
        <v>12851</v>
      </c>
      <c r="P1449" t="s">
        <v>12852</v>
      </c>
      <c r="Q1449" t="s">
        <v>12853</v>
      </c>
    </row>
    <row r="1450" spans="1:17">
      <c r="A1450" t="s">
        <v>12854</v>
      </c>
      <c r="B1450" t="s">
        <v>12855</v>
      </c>
      <c r="C1450" t="s">
        <v>11064</v>
      </c>
      <c r="E1450" s="3">
        <v>229</v>
      </c>
      <c r="F1450" s="3">
        <v>399</v>
      </c>
      <c r="G1450" s="1">
        <v>0.43</v>
      </c>
      <c r="H1450" s="8">
        <v>3.6</v>
      </c>
      <c r="I1450" s="9">
        <v>451</v>
      </c>
      <c r="J1450" t="s">
        <v>12856</v>
      </c>
      <c r="K1450" t="s">
        <v>12857</v>
      </c>
      <c r="L1450" t="s">
        <v>12858</v>
      </c>
      <c r="M1450" t="s">
        <v>12859</v>
      </c>
      <c r="N1450" t="s">
        <v>12860</v>
      </c>
      <c r="O1450" t="s">
        <v>12861</v>
      </c>
      <c r="P1450" t="s">
        <v>12862</v>
      </c>
      <c r="Q1450" t="s">
        <v>12863</v>
      </c>
    </row>
    <row r="1451" spans="1:17">
      <c r="A1451" t="s">
        <v>12864</v>
      </c>
      <c r="B1451" t="s">
        <v>12865</v>
      </c>
      <c r="C1451" t="s">
        <v>9633</v>
      </c>
      <c r="E1451" s="3">
        <v>199</v>
      </c>
      <c r="F1451" s="3">
        <v>699</v>
      </c>
      <c r="G1451" s="1">
        <v>0.72</v>
      </c>
      <c r="H1451" s="8">
        <v>2.9</v>
      </c>
      <c r="I1451" s="9">
        <v>159</v>
      </c>
      <c r="J1451" t="s">
        <v>12866</v>
      </c>
      <c r="K1451" t="s">
        <v>12867</v>
      </c>
      <c r="L1451" t="s">
        <v>12868</v>
      </c>
      <c r="M1451" t="s">
        <v>12869</v>
      </c>
      <c r="N1451" t="s">
        <v>12870</v>
      </c>
      <c r="O1451" t="s">
        <v>12871</v>
      </c>
      <c r="P1451" t="s">
        <v>12872</v>
      </c>
      <c r="Q1451" t="s">
        <v>12873</v>
      </c>
    </row>
    <row r="1452" spans="1:17">
      <c r="A1452" t="s">
        <v>12874</v>
      </c>
      <c r="B1452" t="s">
        <v>12875</v>
      </c>
      <c r="C1452" t="s">
        <v>11990</v>
      </c>
      <c r="E1452" s="3">
        <v>899</v>
      </c>
      <c r="F1452" s="3">
        <v>1999</v>
      </c>
      <c r="G1452" s="1">
        <v>0.55000000000000004</v>
      </c>
      <c r="H1452" s="8">
        <v>4.2</v>
      </c>
      <c r="I1452" s="9">
        <v>39</v>
      </c>
      <c r="J1452" t="s">
        <v>12876</v>
      </c>
      <c r="K1452" t="s">
        <v>12877</v>
      </c>
      <c r="L1452" t="s">
        <v>12878</v>
      </c>
      <c r="M1452" t="s">
        <v>12879</v>
      </c>
      <c r="N1452" t="s">
        <v>12880</v>
      </c>
      <c r="O1452" t="s">
        <v>12881</v>
      </c>
      <c r="P1452" t="s">
        <v>12882</v>
      </c>
      <c r="Q1452" t="s">
        <v>12883</v>
      </c>
    </row>
    <row r="1453" spans="1:17">
      <c r="A1453" t="s">
        <v>12884</v>
      </c>
      <c r="B1453" t="s">
        <v>12885</v>
      </c>
      <c r="C1453" t="s">
        <v>10358</v>
      </c>
      <c r="E1453" s="3">
        <v>1499</v>
      </c>
      <c r="F1453" s="3">
        <v>2199</v>
      </c>
      <c r="G1453" s="1">
        <v>0.32</v>
      </c>
      <c r="H1453" s="8">
        <v>4.4000000000000004</v>
      </c>
      <c r="I1453" s="9">
        <v>6531</v>
      </c>
      <c r="J1453" t="s">
        <v>12886</v>
      </c>
      <c r="K1453" t="s">
        <v>12887</v>
      </c>
      <c r="L1453" t="s">
        <v>12888</v>
      </c>
      <c r="M1453" t="s">
        <v>12889</v>
      </c>
      <c r="N1453" t="s">
        <v>12890</v>
      </c>
      <c r="O1453" t="s">
        <v>12891</v>
      </c>
      <c r="P1453" t="s">
        <v>12892</v>
      </c>
      <c r="Q1453" t="s">
        <v>12893</v>
      </c>
    </row>
    <row r="1454" spans="1:17">
      <c r="A1454" t="s">
        <v>12894</v>
      </c>
      <c r="B1454" t="s">
        <v>12895</v>
      </c>
      <c r="C1454" t="s">
        <v>8688</v>
      </c>
      <c r="E1454" s="3">
        <v>426</v>
      </c>
      <c r="F1454" s="3">
        <v>999</v>
      </c>
      <c r="G1454" s="1">
        <v>0.56999999999999995</v>
      </c>
      <c r="H1454" s="8">
        <v>4.0999999999999996</v>
      </c>
      <c r="I1454" s="9">
        <v>222</v>
      </c>
      <c r="J1454" t="s">
        <v>12896</v>
      </c>
      <c r="K1454" t="s">
        <v>12897</v>
      </c>
      <c r="L1454" t="s">
        <v>12898</v>
      </c>
      <c r="M1454" t="s">
        <v>12899</v>
      </c>
      <c r="N1454" t="s">
        <v>12900</v>
      </c>
      <c r="O1454" t="s">
        <v>12901</v>
      </c>
      <c r="P1454" t="s">
        <v>12902</v>
      </c>
      <c r="Q1454" t="s">
        <v>12903</v>
      </c>
    </row>
    <row r="1455" spans="1:17">
      <c r="A1455" t="s">
        <v>12904</v>
      </c>
      <c r="B1455" t="s">
        <v>12905</v>
      </c>
      <c r="C1455" t="s">
        <v>8563</v>
      </c>
      <c r="E1455" s="3">
        <v>2320</v>
      </c>
      <c r="F1455" s="3">
        <v>3290</v>
      </c>
      <c r="G1455" s="1">
        <v>0.28999999999999998</v>
      </c>
      <c r="H1455" s="8">
        <v>3.8</v>
      </c>
      <c r="I1455" s="9">
        <v>195</v>
      </c>
      <c r="J1455" t="s">
        <v>12906</v>
      </c>
      <c r="K1455" t="s">
        <v>12907</v>
      </c>
      <c r="L1455" t="s">
        <v>12908</v>
      </c>
      <c r="M1455" t="s">
        <v>12909</v>
      </c>
      <c r="N1455" t="s">
        <v>12910</v>
      </c>
      <c r="O1455" t="s">
        <v>12911</v>
      </c>
      <c r="P1455" t="s">
        <v>12912</v>
      </c>
      <c r="Q1455" t="s">
        <v>12913</v>
      </c>
    </row>
    <row r="1456" spans="1:17">
      <c r="A1456" t="s">
        <v>12914</v>
      </c>
      <c r="B1456" t="s">
        <v>12915</v>
      </c>
      <c r="C1456" t="s">
        <v>10266</v>
      </c>
      <c r="E1456" s="3">
        <v>1563</v>
      </c>
      <c r="F1456" s="3">
        <v>3098</v>
      </c>
      <c r="G1456" s="1">
        <v>0.5</v>
      </c>
      <c r="H1456" s="8">
        <v>3.5</v>
      </c>
      <c r="I1456" s="9">
        <v>2283</v>
      </c>
      <c r="J1456" t="s">
        <v>12916</v>
      </c>
      <c r="K1456" t="s">
        <v>12917</v>
      </c>
      <c r="L1456" t="s">
        <v>12918</v>
      </c>
      <c r="M1456" t="s">
        <v>12919</v>
      </c>
      <c r="N1456" t="s">
        <v>12920</v>
      </c>
      <c r="O1456" t="s">
        <v>12921</v>
      </c>
      <c r="P1456" t="s">
        <v>12922</v>
      </c>
      <c r="Q1456" t="s">
        <v>12923</v>
      </c>
    </row>
    <row r="1457" spans="1:17">
      <c r="A1457" t="s">
        <v>12924</v>
      </c>
      <c r="B1457" t="s">
        <v>12925</v>
      </c>
      <c r="C1457" t="s">
        <v>8552</v>
      </c>
      <c r="E1457" s="3">
        <v>3487.77</v>
      </c>
      <c r="F1457" s="3">
        <v>4990</v>
      </c>
      <c r="G1457" s="1">
        <v>0.3</v>
      </c>
      <c r="H1457" s="8">
        <v>4.0999999999999996</v>
      </c>
      <c r="I1457" s="9">
        <v>1127</v>
      </c>
      <c r="J1457" t="s">
        <v>12926</v>
      </c>
      <c r="K1457" t="s">
        <v>12927</v>
      </c>
      <c r="L1457" t="s">
        <v>12928</v>
      </c>
      <c r="M1457" t="s">
        <v>12929</v>
      </c>
      <c r="N1457" t="s">
        <v>12930</v>
      </c>
      <c r="O1457" t="s">
        <v>12931</v>
      </c>
      <c r="P1457" t="s">
        <v>12932</v>
      </c>
      <c r="Q1457" t="s">
        <v>12933</v>
      </c>
    </row>
    <row r="1458" spans="1:17">
      <c r="A1458" t="s">
        <v>12934</v>
      </c>
      <c r="B1458" t="s">
        <v>12935</v>
      </c>
      <c r="C1458" t="s">
        <v>9192</v>
      </c>
      <c r="E1458" s="3">
        <v>498</v>
      </c>
      <c r="F1458" s="3">
        <v>1200</v>
      </c>
      <c r="G1458" s="1">
        <v>0.59</v>
      </c>
      <c r="H1458" s="8">
        <v>3.2</v>
      </c>
      <c r="I1458" s="9">
        <v>113</v>
      </c>
      <c r="J1458" t="s">
        <v>12936</v>
      </c>
      <c r="K1458" t="s">
        <v>12937</v>
      </c>
      <c r="L1458" t="s">
        <v>12938</v>
      </c>
      <c r="M1458" t="s">
        <v>12939</v>
      </c>
      <c r="N1458" t="s">
        <v>12940</v>
      </c>
      <c r="O1458" t="s">
        <v>12941</v>
      </c>
      <c r="P1458" t="s">
        <v>12942</v>
      </c>
      <c r="Q1458" t="s">
        <v>12943</v>
      </c>
    </row>
    <row r="1459" spans="1:17">
      <c r="A1459" t="s">
        <v>12944</v>
      </c>
      <c r="B1459" t="s">
        <v>12945</v>
      </c>
      <c r="C1459" t="s">
        <v>8541</v>
      </c>
      <c r="E1459" s="3">
        <v>2695</v>
      </c>
      <c r="F1459" s="3">
        <v>2695</v>
      </c>
      <c r="G1459" s="1">
        <v>0</v>
      </c>
      <c r="H1459" s="8">
        <v>4.4000000000000004</v>
      </c>
      <c r="I1459" s="9">
        <v>2518</v>
      </c>
      <c r="J1459" t="s">
        <v>12946</v>
      </c>
      <c r="K1459" t="s">
        <v>12947</v>
      </c>
      <c r="L1459" t="s">
        <v>12948</v>
      </c>
      <c r="M1459" t="s">
        <v>12949</v>
      </c>
      <c r="N1459" t="s">
        <v>12950</v>
      </c>
      <c r="O1459" t="s">
        <v>12951</v>
      </c>
      <c r="P1459" t="s">
        <v>12952</v>
      </c>
      <c r="Q1459" t="s">
        <v>12953</v>
      </c>
    </row>
    <row r="1460" spans="1:17">
      <c r="A1460" t="s">
        <v>12954</v>
      </c>
      <c r="B1460" t="s">
        <v>12955</v>
      </c>
      <c r="C1460" t="s">
        <v>8552</v>
      </c>
      <c r="E1460" s="3">
        <v>949</v>
      </c>
      <c r="F1460" s="3">
        <v>2299</v>
      </c>
      <c r="G1460" s="1">
        <v>0.59</v>
      </c>
      <c r="H1460" s="8">
        <v>3.6</v>
      </c>
      <c r="I1460" s="9">
        <v>550</v>
      </c>
      <c r="J1460" t="s">
        <v>12956</v>
      </c>
      <c r="K1460" t="s">
        <v>12957</v>
      </c>
      <c r="L1460" t="s">
        <v>12958</v>
      </c>
      <c r="M1460" t="s">
        <v>12959</v>
      </c>
      <c r="N1460" t="s">
        <v>12960</v>
      </c>
      <c r="O1460" t="s">
        <v>12961</v>
      </c>
      <c r="P1460" t="s">
        <v>12962</v>
      </c>
      <c r="Q1460" t="s">
        <v>12963</v>
      </c>
    </row>
    <row r="1461" spans="1:17">
      <c r="A1461" t="s">
        <v>12964</v>
      </c>
      <c r="B1461" t="s">
        <v>12965</v>
      </c>
      <c r="C1461" t="s">
        <v>8574</v>
      </c>
      <c r="E1461" s="3">
        <v>199</v>
      </c>
      <c r="F1461" s="3">
        <v>999</v>
      </c>
      <c r="G1461" s="1">
        <v>0.8</v>
      </c>
      <c r="H1461" s="8">
        <v>3.1</v>
      </c>
      <c r="I1461" s="9">
        <v>2</v>
      </c>
      <c r="J1461" t="s">
        <v>12966</v>
      </c>
      <c r="K1461" t="s">
        <v>12967</v>
      </c>
      <c r="L1461" t="s">
        <v>12968</v>
      </c>
      <c r="M1461" t="s">
        <v>12969</v>
      </c>
      <c r="N1461" t="s">
        <v>12970</v>
      </c>
      <c r="O1461" t="s">
        <v>12971</v>
      </c>
      <c r="P1461" t="s">
        <v>12972</v>
      </c>
      <c r="Q1461" t="s">
        <v>12973</v>
      </c>
    </row>
    <row r="1462" spans="1:17">
      <c r="A1462" t="s">
        <v>12974</v>
      </c>
      <c r="B1462" t="s">
        <v>12975</v>
      </c>
      <c r="C1462" t="s">
        <v>9633</v>
      </c>
      <c r="E1462" s="3">
        <v>379</v>
      </c>
      <c r="F1462" s="3">
        <v>919</v>
      </c>
      <c r="G1462" s="1">
        <v>0.59</v>
      </c>
      <c r="H1462" s="8">
        <v>4</v>
      </c>
      <c r="I1462" s="9">
        <v>1090</v>
      </c>
      <c r="J1462" t="s">
        <v>12976</v>
      </c>
      <c r="K1462" t="s">
        <v>12977</v>
      </c>
      <c r="L1462" t="s">
        <v>12978</v>
      </c>
      <c r="M1462" t="s">
        <v>12979</v>
      </c>
      <c r="N1462" t="s">
        <v>12980</v>
      </c>
      <c r="O1462" t="s">
        <v>12981</v>
      </c>
      <c r="P1462" t="s">
        <v>12982</v>
      </c>
      <c r="Q1462" t="s">
        <v>12983</v>
      </c>
    </row>
    <row r="1463" spans="1:17">
      <c r="A1463" t="s">
        <v>12984</v>
      </c>
      <c r="B1463" t="s">
        <v>12985</v>
      </c>
      <c r="C1463" t="s">
        <v>9695</v>
      </c>
      <c r="E1463" s="3">
        <v>2280</v>
      </c>
      <c r="F1463" s="3">
        <v>3045</v>
      </c>
      <c r="G1463" s="1">
        <v>0.25</v>
      </c>
      <c r="H1463" s="8">
        <v>4.0999999999999996</v>
      </c>
      <c r="I1463" s="9">
        <v>4118</v>
      </c>
      <c r="J1463" t="s">
        <v>12986</v>
      </c>
      <c r="K1463" t="s">
        <v>12987</v>
      </c>
      <c r="L1463" t="s">
        <v>12988</v>
      </c>
      <c r="M1463" t="s">
        <v>12989</v>
      </c>
      <c r="N1463" t="s">
        <v>12990</v>
      </c>
      <c r="O1463" t="s">
        <v>12991</v>
      </c>
      <c r="P1463" t="s">
        <v>12992</v>
      </c>
      <c r="Q1463" t="s">
        <v>12993</v>
      </c>
    </row>
    <row r="1464" spans="1:17">
      <c r="A1464" t="s">
        <v>12994</v>
      </c>
      <c r="B1464" t="s">
        <v>12995</v>
      </c>
      <c r="C1464" t="s">
        <v>9479</v>
      </c>
      <c r="E1464" s="3">
        <v>2219</v>
      </c>
      <c r="F1464" s="3">
        <v>3080</v>
      </c>
      <c r="G1464" s="1">
        <v>0.28000000000000003</v>
      </c>
      <c r="H1464" s="8">
        <v>3.6</v>
      </c>
      <c r="I1464" s="9">
        <v>468</v>
      </c>
      <c r="J1464" t="s">
        <v>12996</v>
      </c>
      <c r="K1464" t="s">
        <v>12997</v>
      </c>
      <c r="L1464" t="s">
        <v>12998</v>
      </c>
      <c r="M1464" t="s">
        <v>12999</v>
      </c>
      <c r="N1464" t="s">
        <v>13000</v>
      </c>
      <c r="O1464" t="s">
        <v>13001</v>
      </c>
      <c r="P1464" t="s">
        <v>13002</v>
      </c>
      <c r="Q1464" t="s">
        <v>13003</v>
      </c>
    </row>
    <row r="1465" spans="1:17">
      <c r="A1465" t="s">
        <v>13004</v>
      </c>
      <c r="B1465" t="s">
        <v>13005</v>
      </c>
      <c r="C1465" t="s">
        <v>9591</v>
      </c>
      <c r="E1465" s="3">
        <v>1399</v>
      </c>
      <c r="F1465" s="3">
        <v>1890</v>
      </c>
      <c r="G1465" s="1">
        <v>0.26</v>
      </c>
      <c r="H1465" s="8">
        <v>4</v>
      </c>
      <c r="I1465" s="9">
        <v>8031</v>
      </c>
      <c r="J1465" t="s">
        <v>13006</v>
      </c>
      <c r="K1465" t="s">
        <v>13007</v>
      </c>
      <c r="L1465" t="s">
        <v>13008</v>
      </c>
      <c r="M1465" t="s">
        <v>13009</v>
      </c>
      <c r="N1465" t="s">
        <v>13010</v>
      </c>
      <c r="O1465" t="s">
        <v>13011</v>
      </c>
      <c r="P1465" t="s">
        <v>13012</v>
      </c>
      <c r="Q1465" t="s">
        <v>13013</v>
      </c>
    </row>
    <row r="1466" spans="1:17">
      <c r="A1466" t="s">
        <v>13014</v>
      </c>
      <c r="B1466" t="s">
        <v>13015</v>
      </c>
      <c r="C1466" t="s">
        <v>9061</v>
      </c>
      <c r="E1466" s="3">
        <v>2863</v>
      </c>
      <c r="F1466" s="3">
        <v>3690</v>
      </c>
      <c r="G1466" s="1">
        <v>0.22</v>
      </c>
      <c r="H1466" s="8">
        <v>4.3</v>
      </c>
      <c r="I1466" s="9">
        <v>6987</v>
      </c>
      <c r="J1466" t="s">
        <v>13016</v>
      </c>
      <c r="K1466" t="s">
        <v>13017</v>
      </c>
      <c r="L1466" t="s">
        <v>13018</v>
      </c>
      <c r="M1466" t="s">
        <v>13019</v>
      </c>
      <c r="N1466" t="s">
        <v>13020</v>
      </c>
      <c r="O1466" t="s">
        <v>13074</v>
      </c>
      <c r="P1466" t="s">
        <v>13021</v>
      </c>
      <c r="Q1466" t="s">
        <v>13022</v>
      </c>
    </row>
  </sheetData>
  <autoFilter ref="A1:Q1466" xr:uid="{4E08112D-6B47-4F15-9F8E-408782EAB776}"/>
  <pageMargins left="0.75" right="0.75" top="1" bottom="1" header="0.5" footer="0.5"/>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FAC01-92AA-437A-BDAA-5C1F791EE3B7}">
  <dimension ref="A3:E13"/>
  <sheetViews>
    <sheetView workbookViewId="0">
      <selection activeCell="A16" sqref="A16"/>
    </sheetView>
  </sheetViews>
  <sheetFormatPr defaultRowHeight="15"/>
  <cols>
    <col min="1" max="1" width="21.6640625" bestFit="1" customWidth="1"/>
    <col min="2" max="2" width="15.109375" bestFit="1" customWidth="1"/>
    <col min="4" max="4" width="21.6640625" bestFit="1" customWidth="1"/>
    <col min="5" max="5" width="12.21875" bestFit="1" customWidth="1"/>
  </cols>
  <sheetData>
    <row r="3" spans="1:5" ht="15.75">
      <c r="A3" s="17" t="s">
        <v>13872</v>
      </c>
      <c r="B3" t="s">
        <v>13882</v>
      </c>
      <c r="D3" s="22" t="s">
        <v>13891</v>
      </c>
      <c r="E3" t="s">
        <v>13881</v>
      </c>
    </row>
    <row r="4" spans="1:5" ht="15.75">
      <c r="A4" s="10" t="s">
        <v>13651</v>
      </c>
      <c r="B4" s="18">
        <v>4472000</v>
      </c>
      <c r="D4" s="10" t="s">
        <v>13651</v>
      </c>
      <c r="E4" s="24">
        <f>GETPIVOTDATA("Revenue",$A3,"category","Car &amp; Motorbike")</f>
        <v>4472000</v>
      </c>
    </row>
    <row r="5" spans="1:5" ht="15.75">
      <c r="A5" s="10" t="s">
        <v>13644</v>
      </c>
      <c r="B5" s="18">
        <v>11628233809</v>
      </c>
      <c r="D5" s="10" t="s">
        <v>13644</v>
      </c>
      <c r="E5" s="24">
        <f>GETPIVOTDATA("Revenue",$A$3,"category","Computers &amp; Accessories")</f>
        <v>11628233809</v>
      </c>
    </row>
    <row r="6" spans="1:5" ht="15.75">
      <c r="A6" s="10" t="s">
        <v>13127</v>
      </c>
      <c r="B6" s="18">
        <v>91323918321</v>
      </c>
      <c r="D6" s="10" t="s">
        <v>13127</v>
      </c>
      <c r="E6" s="24">
        <f>GETPIVOTDATA("Revenue",$A$3,"category","Electronics")</f>
        <v>91323918321</v>
      </c>
    </row>
    <row r="7" spans="1:5" ht="15.75">
      <c r="A7" s="10" t="s">
        <v>13649</v>
      </c>
      <c r="B7" s="18">
        <v>6959700</v>
      </c>
      <c r="D7" s="10" t="s">
        <v>13649</v>
      </c>
      <c r="E7" s="24">
        <f>GETPIVOTDATA("Revenue",$A$3,"category","Health &amp; Personal Care")</f>
        <v>6959700</v>
      </c>
    </row>
    <row r="8" spans="1:5" ht="15.75">
      <c r="A8" s="10" t="s">
        <v>13645</v>
      </c>
      <c r="B8" s="18">
        <v>10459722337</v>
      </c>
      <c r="D8" s="10" t="s">
        <v>13645</v>
      </c>
      <c r="E8" s="24">
        <f>GETPIVOTDATA("Revenue",$A$3,"category","Home &amp; Kitchen")</f>
        <v>10459722337</v>
      </c>
    </row>
    <row r="9" spans="1:5" ht="15.75">
      <c r="A9" s="10" t="s">
        <v>13650</v>
      </c>
      <c r="B9" s="18">
        <v>6163434</v>
      </c>
      <c r="D9" s="10" t="s">
        <v>13650</v>
      </c>
      <c r="E9" s="24">
        <f>GETPIVOTDATA("Revenue",$A$3,"category","Home Improvement")</f>
        <v>6163434</v>
      </c>
    </row>
    <row r="10" spans="1:5" ht="15.75">
      <c r="A10" s="10" t="s">
        <v>13648</v>
      </c>
      <c r="B10" s="18">
        <v>151117062</v>
      </c>
      <c r="D10" s="10" t="s">
        <v>13648</v>
      </c>
      <c r="E10" s="24">
        <f>GETPIVOTDATA("Revenue",$A$3,"category","Musical Instruments")</f>
        <v>151117062</v>
      </c>
    </row>
    <row r="11" spans="1:5" ht="15.75">
      <c r="A11" s="10" t="s">
        <v>13646</v>
      </c>
      <c r="B11" s="18">
        <v>60778817</v>
      </c>
      <c r="D11" s="10" t="s">
        <v>13646</v>
      </c>
      <c r="E11" s="24">
        <f>GETPIVOTDATA("Revenue",$A$3,"category","Office Products")</f>
        <v>60778817</v>
      </c>
    </row>
    <row r="12" spans="1:5" ht="15.75">
      <c r="A12" s="10" t="s">
        <v>13647</v>
      </c>
      <c r="B12" s="18">
        <v>2380050</v>
      </c>
      <c r="D12" s="10" t="s">
        <v>13647</v>
      </c>
      <c r="E12" s="24">
        <f>GETPIVOTDATA("Revenue",$A$3,"category","Toys &amp; Games")</f>
        <v>2380050</v>
      </c>
    </row>
    <row r="13" spans="1:5">
      <c r="A13" s="10" t="s">
        <v>13873</v>
      </c>
      <c r="B13" s="18">
        <v>113643745530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5916B-FE4F-441E-B44D-BAB377D7E96E}">
  <dimension ref="A1:U1352"/>
  <sheetViews>
    <sheetView workbookViewId="0"/>
  </sheetViews>
  <sheetFormatPr defaultRowHeight="15"/>
  <cols>
    <col min="1" max="1" width="11.33203125" bestFit="1" customWidth="1"/>
    <col min="2" max="2" width="55.77734375" bestFit="1" customWidth="1"/>
    <col min="3" max="3" width="18.33203125" bestFit="1" customWidth="1"/>
    <col min="4" max="4" width="14.33203125" customWidth="1"/>
    <col min="5" max="5" width="10.77734375" customWidth="1"/>
    <col min="6" max="6" width="16.88671875" style="25" customWidth="1"/>
    <col min="7" max="8" width="6.44140625" style="25" customWidth="1"/>
    <col min="9" max="9" width="11.109375" customWidth="1"/>
    <col min="10" max="10" width="10.5546875" bestFit="1" customWidth="1"/>
    <col min="11" max="11" width="10.88671875" customWidth="1"/>
    <col min="12" max="13" width="10.5546875" customWidth="1"/>
    <col min="14" max="14" width="255.77734375" bestFit="1" customWidth="1"/>
    <col min="15" max="15" width="221.5546875" bestFit="1" customWidth="1"/>
    <col min="16" max="16" width="106.44140625" bestFit="1" customWidth="1"/>
    <col min="17" max="17" width="109.77734375" bestFit="1" customWidth="1"/>
    <col min="18" max="19" width="255.77734375" bestFit="1" customWidth="1"/>
    <col min="20" max="20" width="93.33203125" bestFit="1" customWidth="1"/>
    <col min="21" max="21" width="155.109375" bestFit="1" customWidth="1"/>
  </cols>
  <sheetData>
    <row r="1" spans="1:21" ht="15.75">
      <c r="A1" s="16" t="s">
        <v>0</v>
      </c>
      <c r="B1" s="16" t="s">
        <v>1</v>
      </c>
      <c r="C1" s="16" t="s">
        <v>2</v>
      </c>
      <c r="D1" s="16" t="s">
        <v>3</v>
      </c>
      <c r="E1" s="16" t="s">
        <v>4</v>
      </c>
      <c r="F1" s="51" t="s">
        <v>5</v>
      </c>
      <c r="G1" s="51" t="s">
        <v>6</v>
      </c>
      <c r="H1" s="51" t="s">
        <v>13906</v>
      </c>
      <c r="I1" s="16" t="s">
        <v>7</v>
      </c>
      <c r="J1" s="16" t="s">
        <v>13881</v>
      </c>
      <c r="K1" s="19" t="s">
        <v>13883</v>
      </c>
      <c r="L1" s="19" t="s">
        <v>13887</v>
      </c>
      <c r="M1" s="19" t="s">
        <v>13888</v>
      </c>
      <c r="N1" s="16" t="s">
        <v>8</v>
      </c>
      <c r="O1" s="16" t="s">
        <v>9</v>
      </c>
      <c r="P1" s="16" t="s">
        <v>10</v>
      </c>
      <c r="Q1" s="16" t="s">
        <v>11</v>
      </c>
      <c r="R1" s="16" t="s">
        <v>12</v>
      </c>
      <c r="S1" s="16" t="s">
        <v>13</v>
      </c>
      <c r="T1" s="16" t="s">
        <v>14</v>
      </c>
      <c r="U1" s="16" t="s">
        <v>15</v>
      </c>
    </row>
    <row r="2" spans="1:21" ht="15.75">
      <c r="A2" s="16" t="s">
        <v>445</v>
      </c>
      <c r="B2" s="50" t="s">
        <v>13912</v>
      </c>
      <c r="C2" s="16" t="s">
        <v>13644</v>
      </c>
      <c r="D2" s="19">
        <v>507</v>
      </c>
      <c r="E2" s="19">
        <v>1208</v>
      </c>
      <c r="F2" s="52">
        <v>0.57999999999999996</v>
      </c>
      <c r="G2" s="51">
        <v>4.0999999999999996</v>
      </c>
      <c r="H2" s="52" t="str">
        <f>IF(G2&lt;=1,"1.0",IF(G2&lt;=2,"2.0",IF(G2&lt;=3,"3.0",IF(G2&lt;=4,"4.0","5.0"))))</f>
        <v>5.0</v>
      </c>
      <c r="I2" s="16">
        <v>8131</v>
      </c>
      <c r="J2" s="19">
        <f>Transformed_Data!E2*Transformed_Data!I2</f>
        <v>9822248</v>
      </c>
      <c r="K2" s="19" t="str">
        <f>IF(E2&lt;200,"&lt;200",IF(E2&lt;=500,"200–500","&gt;500"))</f>
        <v>&gt;500</v>
      </c>
      <c r="L2" s="19">
        <f>G2*I2</f>
        <v>33337.1</v>
      </c>
      <c r="M2" s="19">
        <f t="shared" ref="M2:M65" si="0">SUM(G2:I2)</f>
        <v>8135.1</v>
      </c>
      <c r="N2" s="16" t="s">
        <v>447</v>
      </c>
      <c r="O2" s="16" t="s">
        <v>448</v>
      </c>
      <c r="P2" s="16" t="s">
        <v>449</v>
      </c>
      <c r="Q2" s="16" t="s">
        <v>450</v>
      </c>
      <c r="R2" s="16" t="s">
        <v>451</v>
      </c>
      <c r="S2" s="16" t="s">
        <v>452</v>
      </c>
      <c r="T2" s="16" t="s">
        <v>453</v>
      </c>
      <c r="U2" s="16" t="s">
        <v>454</v>
      </c>
    </row>
    <row r="3" spans="1:21" ht="15.75">
      <c r="A3" s="16" t="s">
        <v>1287</v>
      </c>
      <c r="B3" s="16" t="s">
        <v>13913</v>
      </c>
      <c r="C3" s="16" t="s">
        <v>13644</v>
      </c>
      <c r="D3" s="19">
        <v>749</v>
      </c>
      <c r="E3" s="19">
        <v>1339</v>
      </c>
      <c r="F3" s="52">
        <v>0.44</v>
      </c>
      <c r="G3" s="51">
        <v>4.2</v>
      </c>
      <c r="H3" s="52" t="str">
        <f t="shared" ref="H3:H65" si="1">IF(G3&lt;=1,"1.0",IF(G3&lt;=2,"2.0",IF(G3&lt;=3,"3.0",IF(G3&lt;=4,"4.0","5.0"))))</f>
        <v>5.0</v>
      </c>
      <c r="I3" s="16">
        <v>179692</v>
      </c>
      <c r="J3" s="19">
        <f>Transformed_Data!E3*Transformed_Data!I3</f>
        <v>240607588</v>
      </c>
      <c r="K3" s="19" t="str">
        <f>IF(E3&lt;200,"&lt;200",IF(E3&lt;=500,"200–500","&gt;500"))</f>
        <v>&gt;500</v>
      </c>
      <c r="L3" s="19">
        <f>G3*I3</f>
        <v>754706.4</v>
      </c>
      <c r="M3" s="19">
        <f t="shared" si="0"/>
        <v>179696.2</v>
      </c>
      <c r="N3" s="16" t="s">
        <v>1289</v>
      </c>
      <c r="O3" s="16" t="s">
        <v>100</v>
      </c>
      <c r="P3" s="16" t="s">
        <v>101</v>
      </c>
      <c r="Q3" s="16" t="s">
        <v>102</v>
      </c>
      <c r="R3" s="16" t="s">
        <v>103</v>
      </c>
      <c r="S3" s="16" t="s">
        <v>13126</v>
      </c>
      <c r="T3" s="16" t="s">
        <v>1290</v>
      </c>
      <c r="U3" s="16" t="s">
        <v>1291</v>
      </c>
    </row>
    <row r="4" spans="1:21" ht="15.75">
      <c r="A4" s="16" t="s">
        <v>5923</v>
      </c>
      <c r="B4" s="16" t="s">
        <v>13914</v>
      </c>
      <c r="C4" s="16" t="s">
        <v>13127</v>
      </c>
      <c r="D4" s="19">
        <v>399</v>
      </c>
      <c r="E4" s="19">
        <v>499</v>
      </c>
      <c r="F4" s="52">
        <v>0.2</v>
      </c>
      <c r="G4" s="51">
        <v>4.3</v>
      </c>
      <c r="H4" s="52" t="str">
        <f t="shared" si="1"/>
        <v>5.0</v>
      </c>
      <c r="I4" s="16">
        <v>27201</v>
      </c>
      <c r="J4" s="19">
        <f>Transformed_Data!E4*Transformed_Data!I4</f>
        <v>13573299</v>
      </c>
      <c r="K4" s="19" t="str">
        <f>IF(E4&lt;200,"&lt;200",IF(E4&lt;=500,"200–500","&gt;500"))</f>
        <v>200–500</v>
      </c>
      <c r="L4" s="19">
        <f>G4*I4</f>
        <v>116964.29999999999</v>
      </c>
      <c r="M4" s="19">
        <f t="shared" si="0"/>
        <v>27205.3</v>
      </c>
      <c r="N4" s="16" t="s">
        <v>5925</v>
      </c>
      <c r="O4" s="16" t="s">
        <v>5926</v>
      </c>
      <c r="P4" s="16" t="s">
        <v>5927</v>
      </c>
      <c r="Q4" s="16" t="s">
        <v>5928</v>
      </c>
      <c r="R4" s="16" t="s">
        <v>5929</v>
      </c>
      <c r="S4" s="16" t="s">
        <v>13128</v>
      </c>
      <c r="T4" s="16" t="s">
        <v>5931</v>
      </c>
      <c r="U4" s="16" t="s">
        <v>5932</v>
      </c>
    </row>
    <row r="5" spans="1:21" ht="15.75">
      <c r="A5" s="16" t="s">
        <v>5937</v>
      </c>
      <c r="B5" s="16" t="s">
        <v>13915</v>
      </c>
      <c r="C5" s="16" t="s">
        <v>13644</v>
      </c>
      <c r="D5" s="19">
        <v>279</v>
      </c>
      <c r="E5" s="19">
        <v>375</v>
      </c>
      <c r="F5" s="52">
        <v>0.26</v>
      </c>
      <c r="G5" s="51">
        <v>4.3</v>
      </c>
      <c r="H5" s="52" t="str">
        <f t="shared" si="1"/>
        <v>5.0</v>
      </c>
      <c r="I5" s="16">
        <v>31534</v>
      </c>
      <c r="J5" s="19">
        <f>Transformed_Data!E5*Transformed_Data!I5</f>
        <v>11825250</v>
      </c>
      <c r="K5" s="19" t="str">
        <f>IF(E5&lt;200,"&lt;200",IF(E5&lt;=500,"200–500","&gt;500"))</f>
        <v>200–500</v>
      </c>
      <c r="L5" s="19">
        <f>G5*I5</f>
        <v>135596.19999999998</v>
      </c>
      <c r="M5" s="19">
        <f t="shared" si="0"/>
        <v>31538.3</v>
      </c>
      <c r="N5" s="16" t="s">
        <v>5939</v>
      </c>
      <c r="O5" s="16" t="s">
        <v>5940</v>
      </c>
      <c r="P5" s="16" t="s">
        <v>5941</v>
      </c>
      <c r="Q5" s="16" t="s">
        <v>5942</v>
      </c>
      <c r="R5" s="16" t="s">
        <v>5943</v>
      </c>
      <c r="S5" s="16" t="s">
        <v>5944</v>
      </c>
      <c r="T5" s="16" t="s">
        <v>5945</v>
      </c>
      <c r="U5" s="16" t="s">
        <v>5946</v>
      </c>
    </row>
    <row r="6" spans="1:21" ht="15.75">
      <c r="A6" s="16" t="s">
        <v>6016</v>
      </c>
      <c r="B6" s="16" t="s">
        <v>13916</v>
      </c>
      <c r="C6" s="16" t="s">
        <v>13644</v>
      </c>
      <c r="D6" s="19">
        <v>699</v>
      </c>
      <c r="E6" s="19">
        <v>995</v>
      </c>
      <c r="F6" s="52">
        <v>0.3</v>
      </c>
      <c r="G6" s="51">
        <v>4.5</v>
      </c>
      <c r="H6" s="52" t="str">
        <f t="shared" si="1"/>
        <v>5.0</v>
      </c>
      <c r="I6" s="16">
        <v>54405</v>
      </c>
      <c r="J6" s="19">
        <f>Transformed_Data!E6*Transformed_Data!I6</f>
        <v>54132975</v>
      </c>
      <c r="K6" s="19" t="str">
        <f>IF(E6&lt;200,"&lt;200",IF(E6&lt;=500,"200–500","&gt;500"))</f>
        <v>&gt;500</v>
      </c>
      <c r="L6" s="19">
        <f>G6*I6</f>
        <v>244822.5</v>
      </c>
      <c r="M6" s="19">
        <f t="shared" si="0"/>
        <v>54409.5</v>
      </c>
      <c r="N6" s="16" t="s">
        <v>6018</v>
      </c>
      <c r="O6" s="16" t="s">
        <v>6019</v>
      </c>
      <c r="P6" s="16" t="s">
        <v>6020</v>
      </c>
      <c r="Q6" s="16" t="s">
        <v>6021</v>
      </c>
      <c r="R6" s="16" t="s">
        <v>6022</v>
      </c>
      <c r="S6" s="16" t="s">
        <v>13129</v>
      </c>
      <c r="T6" s="16" t="s">
        <v>6024</v>
      </c>
      <c r="U6" s="16" t="s">
        <v>6025</v>
      </c>
    </row>
    <row r="7" spans="1:21" ht="15.75">
      <c r="A7" s="16" t="s">
        <v>4832</v>
      </c>
      <c r="B7" s="16" t="s">
        <v>13917</v>
      </c>
      <c r="C7" s="16" t="s">
        <v>13644</v>
      </c>
      <c r="D7" s="19">
        <v>289</v>
      </c>
      <c r="E7" s="19">
        <v>650</v>
      </c>
      <c r="F7" s="52">
        <v>0.56000000000000005</v>
      </c>
      <c r="G7" s="51">
        <v>4.3</v>
      </c>
      <c r="H7" s="52" t="str">
        <f t="shared" si="1"/>
        <v>5.0</v>
      </c>
      <c r="I7" s="16">
        <v>253105</v>
      </c>
      <c r="J7" s="19">
        <f>Transformed_Data!E7*Transformed_Data!I7</f>
        <v>164518250</v>
      </c>
      <c r="K7" s="19" t="str">
        <f>IF(E7&lt;200,"&lt;200",IF(E7&lt;=500,"200–500","&gt;500"))</f>
        <v>&gt;500</v>
      </c>
      <c r="L7" s="19">
        <f>G7*I7</f>
        <v>1088351.5</v>
      </c>
      <c r="M7" s="19">
        <f t="shared" si="0"/>
        <v>253109.3</v>
      </c>
      <c r="N7" s="16" t="s">
        <v>4835</v>
      </c>
      <c r="O7" s="16" t="s">
        <v>4836</v>
      </c>
      <c r="P7" s="16" t="s">
        <v>4837</v>
      </c>
      <c r="Q7" s="16" t="s">
        <v>4838</v>
      </c>
      <c r="R7" s="16" t="s">
        <v>4839</v>
      </c>
      <c r="S7" s="16" t="s">
        <v>4840</v>
      </c>
      <c r="T7" s="16" t="s">
        <v>4841</v>
      </c>
      <c r="U7" s="16" t="s">
        <v>4842</v>
      </c>
    </row>
    <row r="8" spans="1:21" ht="15.75">
      <c r="A8" s="16" t="s">
        <v>1331</v>
      </c>
      <c r="B8" s="16" t="s">
        <v>13918</v>
      </c>
      <c r="C8" s="16" t="s">
        <v>13127</v>
      </c>
      <c r="D8" s="19">
        <v>416</v>
      </c>
      <c r="E8" s="19">
        <v>599</v>
      </c>
      <c r="F8" s="52">
        <v>0.31</v>
      </c>
      <c r="G8" s="51">
        <v>4.2</v>
      </c>
      <c r="H8" s="52" t="str">
        <f t="shared" si="1"/>
        <v>5.0</v>
      </c>
      <c r="I8" s="16">
        <v>30023</v>
      </c>
      <c r="J8" s="19">
        <f>Transformed_Data!E8*Transformed_Data!I8</f>
        <v>17983777</v>
      </c>
      <c r="K8" s="19" t="str">
        <f>IF(E8&lt;200,"&lt;200",IF(E8&lt;=500,"200–500","&gt;500"))</f>
        <v>&gt;500</v>
      </c>
      <c r="L8" s="19">
        <f>G8*I8</f>
        <v>126096.6</v>
      </c>
      <c r="M8" s="19">
        <f t="shared" si="0"/>
        <v>30027.200000000001</v>
      </c>
      <c r="N8" s="16" t="s">
        <v>1334</v>
      </c>
      <c r="O8" s="16" t="s">
        <v>1335</v>
      </c>
      <c r="P8" s="16" t="s">
        <v>1336</v>
      </c>
      <c r="Q8" s="16" t="s">
        <v>1337</v>
      </c>
      <c r="R8" s="16" t="s">
        <v>1338</v>
      </c>
      <c r="S8" s="16" t="s">
        <v>1339</v>
      </c>
      <c r="T8" s="16" t="s">
        <v>1340</v>
      </c>
      <c r="U8" s="16" t="s">
        <v>1341</v>
      </c>
    </row>
    <row r="9" spans="1:21" ht="15.75">
      <c r="A9" s="16" t="s">
        <v>1671</v>
      </c>
      <c r="B9" s="16" t="s">
        <v>13919</v>
      </c>
      <c r="C9" s="16" t="s">
        <v>13127</v>
      </c>
      <c r="D9" s="19">
        <v>486</v>
      </c>
      <c r="E9" s="19">
        <v>1999</v>
      </c>
      <c r="F9" s="52">
        <v>0.76</v>
      </c>
      <c r="G9" s="51">
        <v>4.2</v>
      </c>
      <c r="H9" s="52" t="str">
        <f t="shared" si="1"/>
        <v>5.0</v>
      </c>
      <c r="I9" s="16">
        <v>30023</v>
      </c>
      <c r="J9" s="19">
        <f>Transformed_Data!E9*Transformed_Data!I9</f>
        <v>60015977</v>
      </c>
      <c r="K9" s="19" t="str">
        <f>IF(E9&lt;200,"&lt;200",IF(E9&lt;=500,"200–500","&gt;500"))</f>
        <v>&gt;500</v>
      </c>
      <c r="L9" s="19">
        <f>G9*I9</f>
        <v>126096.6</v>
      </c>
      <c r="M9" s="19">
        <f t="shared" si="0"/>
        <v>30027.200000000001</v>
      </c>
      <c r="N9" s="16" t="s">
        <v>1673</v>
      </c>
      <c r="O9" s="16" t="s">
        <v>1335</v>
      </c>
      <c r="P9" s="16" t="s">
        <v>1336</v>
      </c>
      <c r="Q9" s="16" t="s">
        <v>1337</v>
      </c>
      <c r="R9" s="16" t="s">
        <v>1338</v>
      </c>
      <c r="S9" s="16" t="s">
        <v>1339</v>
      </c>
      <c r="T9" s="16" t="s">
        <v>1674</v>
      </c>
      <c r="U9" s="16" t="s">
        <v>1675</v>
      </c>
    </row>
    <row r="10" spans="1:21" ht="15.75">
      <c r="A10" s="16" t="s">
        <v>2128</v>
      </c>
      <c r="B10" s="16" t="s">
        <v>13920</v>
      </c>
      <c r="C10" s="16" t="s">
        <v>13127</v>
      </c>
      <c r="D10" s="19">
        <v>399</v>
      </c>
      <c r="E10" s="19">
        <v>795</v>
      </c>
      <c r="F10" s="52">
        <v>0.5</v>
      </c>
      <c r="G10" s="51">
        <v>4.4000000000000004</v>
      </c>
      <c r="H10" s="52" t="str">
        <f t="shared" si="1"/>
        <v>5.0</v>
      </c>
      <c r="I10" s="16">
        <v>12091</v>
      </c>
      <c r="J10" s="19">
        <f>Transformed_Data!E10*Transformed_Data!I10</f>
        <v>9612345</v>
      </c>
      <c r="K10" s="19" t="str">
        <f>IF(E10&lt;200,"&lt;200",IF(E10&lt;=500,"200–500","&gt;500"))</f>
        <v>&gt;500</v>
      </c>
      <c r="L10" s="19">
        <f>G10*I10</f>
        <v>53200.4</v>
      </c>
      <c r="M10" s="19">
        <f t="shared" si="0"/>
        <v>12095.4</v>
      </c>
      <c r="N10" s="16" t="s">
        <v>2131</v>
      </c>
      <c r="O10" s="16" t="s">
        <v>2132</v>
      </c>
      <c r="P10" s="16" t="s">
        <v>2133</v>
      </c>
      <c r="Q10" s="16" t="s">
        <v>2134</v>
      </c>
      <c r="R10" s="16" t="s">
        <v>2135</v>
      </c>
      <c r="S10" s="16" t="s">
        <v>13130</v>
      </c>
      <c r="T10" s="16" t="s">
        <v>2137</v>
      </c>
      <c r="U10" s="16" t="s">
        <v>2138</v>
      </c>
    </row>
    <row r="11" spans="1:21" ht="15.75">
      <c r="A11" s="16" t="s">
        <v>10164</v>
      </c>
      <c r="B11" s="16" t="s">
        <v>13921</v>
      </c>
      <c r="C11" s="16" t="s">
        <v>13645</v>
      </c>
      <c r="D11" s="19">
        <v>1499</v>
      </c>
      <c r="E11" s="19">
        <v>1499</v>
      </c>
      <c r="F11" s="52">
        <v>0</v>
      </c>
      <c r="G11" s="51">
        <v>4.3</v>
      </c>
      <c r="H11" s="52" t="str">
        <f t="shared" si="1"/>
        <v>5.0</v>
      </c>
      <c r="I11" s="16">
        <v>9331</v>
      </c>
      <c r="J11" s="19">
        <f>Transformed_Data!E11*Transformed_Data!I11</f>
        <v>13987169</v>
      </c>
      <c r="K11" s="19" t="str">
        <f>IF(E11&lt;200,"&lt;200",IF(E11&lt;=500,"200–500","&gt;500"))</f>
        <v>&gt;500</v>
      </c>
      <c r="L11" s="19">
        <f>G11*I11</f>
        <v>40123.299999999996</v>
      </c>
      <c r="M11" s="19">
        <f t="shared" si="0"/>
        <v>9335.2999999999993</v>
      </c>
      <c r="N11" s="16" t="s">
        <v>10166</v>
      </c>
      <c r="O11" s="16" t="s">
        <v>10167</v>
      </c>
      <c r="P11" s="16" t="s">
        <v>10168</v>
      </c>
      <c r="Q11" s="16" t="s">
        <v>10169</v>
      </c>
      <c r="R11" s="16" t="s">
        <v>10170</v>
      </c>
      <c r="S11" s="16" t="s">
        <v>10171</v>
      </c>
      <c r="T11" s="16" t="s">
        <v>10172</v>
      </c>
      <c r="U11" s="16" t="s">
        <v>10173</v>
      </c>
    </row>
    <row r="12" spans="1:21" ht="15.75">
      <c r="A12" s="16" t="s">
        <v>8111</v>
      </c>
      <c r="B12" s="16" t="s">
        <v>13922</v>
      </c>
      <c r="C12" s="16" t="s">
        <v>13127</v>
      </c>
      <c r="D12" s="19">
        <v>1289</v>
      </c>
      <c r="E12" s="19">
        <v>1499</v>
      </c>
      <c r="F12" s="52">
        <v>0.14000000000000001</v>
      </c>
      <c r="G12" s="51">
        <v>4.5</v>
      </c>
      <c r="H12" s="52" t="str">
        <f t="shared" si="1"/>
        <v>5.0</v>
      </c>
      <c r="I12" s="16">
        <v>20668</v>
      </c>
      <c r="J12" s="19">
        <f>Transformed_Data!E12*Transformed_Data!I12</f>
        <v>30981332</v>
      </c>
      <c r="K12" s="19" t="str">
        <f>IF(E12&lt;200,"&lt;200",IF(E12&lt;=500,"200–500","&gt;500"))</f>
        <v>&gt;500</v>
      </c>
      <c r="L12" s="19">
        <f>G12*I12</f>
        <v>93006</v>
      </c>
      <c r="M12" s="19">
        <f t="shared" si="0"/>
        <v>20672.5</v>
      </c>
      <c r="N12" s="16" t="s">
        <v>8114</v>
      </c>
      <c r="O12" s="16" t="s">
        <v>8115</v>
      </c>
      <c r="P12" s="16" t="s">
        <v>8116</v>
      </c>
      <c r="Q12" s="16" t="s">
        <v>8117</v>
      </c>
      <c r="R12" s="16" t="s">
        <v>8118</v>
      </c>
      <c r="S12" s="16" t="s">
        <v>8119</v>
      </c>
      <c r="T12" s="16" t="s">
        <v>8120</v>
      </c>
      <c r="U12" s="16" t="s">
        <v>8121</v>
      </c>
    </row>
    <row r="13" spans="1:21" ht="15.75">
      <c r="A13" s="16" t="s">
        <v>7295</v>
      </c>
      <c r="B13" s="16" t="s">
        <v>13923</v>
      </c>
      <c r="C13" s="16" t="s">
        <v>13644</v>
      </c>
      <c r="D13" s="19">
        <v>899</v>
      </c>
      <c r="E13" s="19">
        <v>1800</v>
      </c>
      <c r="F13" s="52">
        <v>0.5</v>
      </c>
      <c r="G13" s="51">
        <v>4.0999999999999996</v>
      </c>
      <c r="H13" s="52" t="str">
        <f t="shared" si="1"/>
        <v>5.0</v>
      </c>
      <c r="I13" s="16">
        <v>22375</v>
      </c>
      <c r="J13" s="19">
        <f>Transformed_Data!E13*Transformed_Data!I13</f>
        <v>40275000</v>
      </c>
      <c r="K13" s="19" t="str">
        <f>IF(E13&lt;200,"&lt;200",IF(E13&lt;=500,"200–500","&gt;500"))</f>
        <v>&gt;500</v>
      </c>
      <c r="L13" s="19">
        <f>G13*I13</f>
        <v>91737.499999999985</v>
      </c>
      <c r="M13" s="19">
        <f t="shared" si="0"/>
        <v>22379.1</v>
      </c>
      <c r="N13" s="16" t="s">
        <v>7297</v>
      </c>
      <c r="O13" s="16" t="s">
        <v>7298</v>
      </c>
      <c r="P13" s="16" t="s">
        <v>7299</v>
      </c>
      <c r="Q13" s="16" t="s">
        <v>7300</v>
      </c>
      <c r="R13" s="16" t="s">
        <v>7301</v>
      </c>
      <c r="S13" s="16" t="s">
        <v>7302</v>
      </c>
      <c r="T13" s="16" t="s">
        <v>7303</v>
      </c>
      <c r="U13" s="16" t="s">
        <v>7304</v>
      </c>
    </row>
    <row r="14" spans="1:21" ht="15.75">
      <c r="A14" s="16" t="s">
        <v>11696</v>
      </c>
      <c r="B14" s="16" t="s">
        <v>13924</v>
      </c>
      <c r="C14" s="16" t="s">
        <v>13645</v>
      </c>
      <c r="D14" s="19">
        <v>765</v>
      </c>
      <c r="E14" s="19">
        <v>970</v>
      </c>
      <c r="F14" s="52">
        <v>0.21</v>
      </c>
      <c r="G14" s="51">
        <v>4.2</v>
      </c>
      <c r="H14" s="52" t="str">
        <f t="shared" si="1"/>
        <v>5.0</v>
      </c>
      <c r="I14" s="16">
        <v>6055</v>
      </c>
      <c r="J14" s="19">
        <f>Transformed_Data!E14*Transformed_Data!I14</f>
        <v>5873350</v>
      </c>
      <c r="K14" s="19" t="str">
        <f>IF(E14&lt;200,"&lt;200",IF(E14&lt;=500,"200–500","&gt;500"))</f>
        <v>&gt;500</v>
      </c>
      <c r="L14" s="19">
        <f>G14*I14</f>
        <v>25431</v>
      </c>
      <c r="M14" s="19">
        <f t="shared" si="0"/>
        <v>6059.2</v>
      </c>
      <c r="N14" s="16" t="s">
        <v>11698</v>
      </c>
      <c r="O14" s="16" t="s">
        <v>11699</v>
      </c>
      <c r="P14" s="16" t="s">
        <v>11700</v>
      </c>
      <c r="Q14" s="16" t="s">
        <v>11701</v>
      </c>
      <c r="R14" s="16" t="s">
        <v>11702</v>
      </c>
      <c r="S14" s="16" t="s">
        <v>13131</v>
      </c>
      <c r="T14" s="16" t="s">
        <v>11704</v>
      </c>
      <c r="U14" s="16" t="s">
        <v>11705</v>
      </c>
    </row>
    <row r="15" spans="1:21" ht="15.75">
      <c r="A15" s="16" t="s">
        <v>536</v>
      </c>
      <c r="B15" s="16" t="s">
        <v>13925</v>
      </c>
      <c r="C15" s="16" t="s">
        <v>13644</v>
      </c>
      <c r="D15" s="19">
        <v>649</v>
      </c>
      <c r="E15" s="19">
        <v>1399</v>
      </c>
      <c r="F15" s="52">
        <v>0.54</v>
      </c>
      <c r="G15" s="51">
        <v>4.2</v>
      </c>
      <c r="H15" s="52" t="str">
        <f t="shared" si="1"/>
        <v>5.0</v>
      </c>
      <c r="I15" s="16">
        <v>179691</v>
      </c>
      <c r="J15" s="19">
        <f>Transformed_Data!E15*Transformed_Data!I15</f>
        <v>251387709</v>
      </c>
      <c r="K15" s="19" t="str">
        <f>IF(E15&lt;200,"&lt;200",IF(E15&lt;=500,"200–500","&gt;500"))</f>
        <v>&gt;500</v>
      </c>
      <c r="L15" s="19">
        <f>G15*I15</f>
        <v>754702.20000000007</v>
      </c>
      <c r="M15" s="19">
        <f t="shared" si="0"/>
        <v>179695.2</v>
      </c>
      <c r="N15" s="16" t="s">
        <v>538</v>
      </c>
      <c r="O15" s="16" t="s">
        <v>100</v>
      </c>
      <c r="P15" s="16" t="s">
        <v>101</v>
      </c>
      <c r="Q15" s="16" t="s">
        <v>102</v>
      </c>
      <c r="R15" s="16" t="s">
        <v>103</v>
      </c>
      <c r="S15" s="16" t="s">
        <v>13126</v>
      </c>
      <c r="T15" s="16" t="s">
        <v>539</v>
      </c>
      <c r="U15" s="16" t="s">
        <v>540</v>
      </c>
    </row>
    <row r="16" spans="1:21" ht="15.75">
      <c r="A16" s="16" t="s">
        <v>330</v>
      </c>
      <c r="B16" s="16" t="s">
        <v>13926</v>
      </c>
      <c r="C16" s="16" t="s">
        <v>13644</v>
      </c>
      <c r="D16" s="19">
        <v>599</v>
      </c>
      <c r="E16" s="19">
        <v>599</v>
      </c>
      <c r="F16" s="52">
        <v>0</v>
      </c>
      <c r="G16" s="51">
        <v>4.3</v>
      </c>
      <c r="H16" s="52" t="str">
        <f t="shared" si="1"/>
        <v>5.0</v>
      </c>
      <c r="I16" s="16">
        <v>355</v>
      </c>
      <c r="J16" s="19">
        <f>Transformed_Data!E16*Transformed_Data!I16</f>
        <v>212645</v>
      </c>
      <c r="K16" s="19" t="str">
        <f>IF(E16&lt;200,"&lt;200",IF(E16&lt;=500,"200–500","&gt;500"))</f>
        <v>&gt;500</v>
      </c>
      <c r="L16" s="19">
        <f>G16*I16</f>
        <v>1526.5</v>
      </c>
      <c r="M16" s="19">
        <f t="shared" si="0"/>
        <v>359.3</v>
      </c>
      <c r="N16" s="16" t="s">
        <v>332</v>
      </c>
      <c r="O16" s="16" t="s">
        <v>333</v>
      </c>
      <c r="P16" s="16" t="s">
        <v>334</v>
      </c>
      <c r="Q16" s="16" t="s">
        <v>335</v>
      </c>
      <c r="R16" s="16" t="s">
        <v>336</v>
      </c>
      <c r="S16" s="16" t="s">
        <v>337</v>
      </c>
      <c r="T16" s="16" t="s">
        <v>338</v>
      </c>
      <c r="U16" s="16" t="s">
        <v>339</v>
      </c>
    </row>
    <row r="17" spans="1:21" ht="15.75">
      <c r="A17" s="16" t="s">
        <v>96</v>
      </c>
      <c r="B17" s="16" t="s">
        <v>13927</v>
      </c>
      <c r="C17" s="16" t="s">
        <v>13644</v>
      </c>
      <c r="D17" s="19">
        <v>499</v>
      </c>
      <c r="E17" s="19">
        <v>999</v>
      </c>
      <c r="F17" s="52">
        <v>0.5</v>
      </c>
      <c r="G17" s="51">
        <v>4.2</v>
      </c>
      <c r="H17" s="52" t="str">
        <f t="shared" si="1"/>
        <v>5.0</v>
      </c>
      <c r="I17" s="16">
        <v>179691</v>
      </c>
      <c r="J17" s="19">
        <f>Transformed_Data!E17*Transformed_Data!I17</f>
        <v>179511309</v>
      </c>
      <c r="K17" s="19" t="str">
        <f>IF(E17&lt;200,"&lt;200",IF(E17&lt;=500,"200–500","&gt;500"))</f>
        <v>&gt;500</v>
      </c>
      <c r="L17" s="19">
        <f>G17*I17</f>
        <v>754702.20000000007</v>
      </c>
      <c r="M17" s="19">
        <f t="shared" si="0"/>
        <v>179695.2</v>
      </c>
      <c r="N17" s="16" t="s">
        <v>99</v>
      </c>
      <c r="O17" s="16" t="s">
        <v>100</v>
      </c>
      <c r="P17" s="16" t="s">
        <v>101</v>
      </c>
      <c r="Q17" s="16" t="s">
        <v>102</v>
      </c>
      <c r="R17" s="16" t="s">
        <v>103</v>
      </c>
      <c r="S17" s="16" t="s">
        <v>13126</v>
      </c>
      <c r="T17" s="16" t="s">
        <v>105</v>
      </c>
      <c r="U17" s="16" t="s">
        <v>106</v>
      </c>
    </row>
    <row r="18" spans="1:21" ht="15.75">
      <c r="A18" s="16" t="s">
        <v>10429</v>
      </c>
      <c r="B18" s="16" t="s">
        <v>13928</v>
      </c>
      <c r="C18" s="16" t="s">
        <v>13645</v>
      </c>
      <c r="D18" s="19">
        <v>1849</v>
      </c>
      <c r="E18" s="19">
        <v>2095</v>
      </c>
      <c r="F18" s="52">
        <v>0.12</v>
      </c>
      <c r="G18" s="51">
        <v>4.3</v>
      </c>
      <c r="H18" s="52" t="str">
        <f t="shared" si="1"/>
        <v>5.0</v>
      </c>
      <c r="I18" s="16">
        <v>7681</v>
      </c>
      <c r="J18" s="19">
        <f>Transformed_Data!E18*Transformed_Data!I18</f>
        <v>16091695</v>
      </c>
      <c r="K18" s="19" t="str">
        <f>IF(E18&lt;200,"&lt;200",IF(E18&lt;=500,"200–500","&gt;500"))</f>
        <v>&gt;500</v>
      </c>
      <c r="L18" s="19">
        <f>G18*I18</f>
        <v>33028.299999999996</v>
      </c>
      <c r="M18" s="19">
        <f t="shared" si="0"/>
        <v>7685.3</v>
      </c>
      <c r="N18" s="16" t="s">
        <v>10431</v>
      </c>
      <c r="O18" s="16" t="s">
        <v>10432</v>
      </c>
      <c r="P18" s="16" t="s">
        <v>10433</v>
      </c>
      <c r="Q18" s="16" t="s">
        <v>10434</v>
      </c>
      <c r="R18" s="16" t="s">
        <v>10435</v>
      </c>
      <c r="S18" s="16" t="s">
        <v>10436</v>
      </c>
      <c r="T18" s="16" t="s">
        <v>10437</v>
      </c>
      <c r="U18" s="16" t="s">
        <v>10438</v>
      </c>
    </row>
    <row r="19" spans="1:21" ht="15.75">
      <c r="A19" s="16" t="s">
        <v>10960</v>
      </c>
      <c r="B19" s="16" t="s">
        <v>13929</v>
      </c>
      <c r="C19" s="16" t="s">
        <v>13645</v>
      </c>
      <c r="D19" s="19">
        <v>4799</v>
      </c>
      <c r="E19" s="19">
        <v>5795</v>
      </c>
      <c r="F19" s="52">
        <v>0.17</v>
      </c>
      <c r="G19" s="51">
        <v>3.9</v>
      </c>
      <c r="H19" s="52" t="str">
        <f t="shared" si="1"/>
        <v>4.0</v>
      </c>
      <c r="I19" s="16">
        <v>3815</v>
      </c>
      <c r="J19" s="19">
        <f>Transformed_Data!E19*Transformed_Data!I19</f>
        <v>22107925</v>
      </c>
      <c r="K19" s="19" t="str">
        <f>IF(E19&lt;200,"&lt;200",IF(E19&lt;=500,"200–500","&gt;500"))</f>
        <v>&gt;500</v>
      </c>
      <c r="L19" s="19">
        <f>G19*I19</f>
        <v>14878.5</v>
      </c>
      <c r="M19" s="19">
        <f t="shared" si="0"/>
        <v>3818.9</v>
      </c>
      <c r="N19" s="16" t="s">
        <v>10963</v>
      </c>
      <c r="O19" s="16" t="s">
        <v>10964</v>
      </c>
      <c r="P19" s="16" t="s">
        <v>10965</v>
      </c>
      <c r="Q19" s="16" t="s">
        <v>10966</v>
      </c>
      <c r="R19" s="16" t="s">
        <v>10967</v>
      </c>
      <c r="S19" s="16" t="s">
        <v>13132</v>
      </c>
      <c r="T19" s="16" t="s">
        <v>10969</v>
      </c>
      <c r="U19" s="16" t="s">
        <v>10970</v>
      </c>
    </row>
    <row r="20" spans="1:21" ht="15.75">
      <c r="A20" s="16" t="s">
        <v>6575</v>
      </c>
      <c r="B20" s="16" t="s">
        <v>13930</v>
      </c>
      <c r="C20" s="16" t="s">
        <v>13644</v>
      </c>
      <c r="D20" s="19">
        <v>1990</v>
      </c>
      <c r="E20" s="19">
        <v>2595</v>
      </c>
      <c r="F20" s="52">
        <v>0.23</v>
      </c>
      <c r="G20" s="51">
        <v>4.3</v>
      </c>
      <c r="H20" s="52" t="str">
        <f t="shared" si="1"/>
        <v>5.0</v>
      </c>
      <c r="I20" s="16">
        <v>20398</v>
      </c>
      <c r="J20" s="19">
        <f>Transformed_Data!E20*Transformed_Data!I20</f>
        <v>52932810</v>
      </c>
      <c r="K20" s="19" t="str">
        <f>IF(E20&lt;200,"&lt;200",IF(E20&lt;=500,"200–500","&gt;500"))</f>
        <v>&gt;500</v>
      </c>
      <c r="L20" s="19">
        <f>G20*I20</f>
        <v>87711.4</v>
      </c>
      <c r="M20" s="19">
        <f t="shared" si="0"/>
        <v>20402.3</v>
      </c>
      <c r="N20" s="16" t="s">
        <v>6578</v>
      </c>
      <c r="O20" s="16" t="s">
        <v>6579</v>
      </c>
      <c r="P20" s="16" t="s">
        <v>6580</v>
      </c>
      <c r="Q20" s="16" t="s">
        <v>6581</v>
      </c>
      <c r="R20" s="16" t="s">
        <v>6582</v>
      </c>
      <c r="S20" s="16" t="s">
        <v>13133</v>
      </c>
      <c r="T20" s="16" t="s">
        <v>6583</v>
      </c>
      <c r="U20" s="16" t="s">
        <v>6584</v>
      </c>
    </row>
    <row r="21" spans="1:21" ht="15.75">
      <c r="A21" s="16" t="s">
        <v>8895</v>
      </c>
      <c r="B21" s="16" t="s">
        <v>13931</v>
      </c>
      <c r="C21" s="16" t="s">
        <v>13645</v>
      </c>
      <c r="D21" s="19">
        <v>1614</v>
      </c>
      <c r="E21" s="19">
        <v>1745</v>
      </c>
      <c r="F21" s="52">
        <v>0.08</v>
      </c>
      <c r="G21" s="51">
        <v>4.3</v>
      </c>
      <c r="H21" s="52" t="str">
        <f t="shared" si="1"/>
        <v>5.0</v>
      </c>
      <c r="I21" s="16">
        <v>37974</v>
      </c>
      <c r="J21" s="19">
        <f>Transformed_Data!E21*Transformed_Data!I21</f>
        <v>66264630</v>
      </c>
      <c r="K21" s="19" t="str">
        <f>IF(E21&lt;200,"&lt;200",IF(E21&lt;=500,"200–500","&gt;500"))</f>
        <v>&gt;500</v>
      </c>
      <c r="L21" s="19">
        <f>G21*I21</f>
        <v>163288.19999999998</v>
      </c>
      <c r="M21" s="19">
        <f t="shared" si="0"/>
        <v>37978.300000000003</v>
      </c>
      <c r="N21" s="16" t="s">
        <v>8898</v>
      </c>
      <c r="O21" s="16" t="s">
        <v>8899</v>
      </c>
      <c r="P21" s="16" t="s">
        <v>8900</v>
      </c>
      <c r="Q21" s="16" t="s">
        <v>8901</v>
      </c>
      <c r="R21" s="16" t="s">
        <v>8902</v>
      </c>
      <c r="S21" s="16" t="s">
        <v>13134</v>
      </c>
      <c r="T21" s="16" t="s">
        <v>8904</v>
      </c>
      <c r="U21" s="16" t="s">
        <v>8905</v>
      </c>
    </row>
    <row r="22" spans="1:21" ht="15.75">
      <c r="A22" s="16" t="s">
        <v>9714</v>
      </c>
      <c r="B22" s="16" t="s">
        <v>13932</v>
      </c>
      <c r="C22" s="16" t="s">
        <v>13645</v>
      </c>
      <c r="D22" s="19">
        <v>616</v>
      </c>
      <c r="E22" s="19">
        <v>1190</v>
      </c>
      <c r="F22" s="52">
        <v>0.48</v>
      </c>
      <c r="G22" s="51">
        <v>4.0999999999999996</v>
      </c>
      <c r="H22" s="52" t="str">
        <f t="shared" si="1"/>
        <v>5.0</v>
      </c>
      <c r="I22" s="16">
        <v>37126</v>
      </c>
      <c r="J22" s="19">
        <f>Transformed_Data!E22*Transformed_Data!I22</f>
        <v>44179940</v>
      </c>
      <c r="K22" s="19" t="str">
        <f>IF(E22&lt;200,"&lt;200",IF(E22&lt;=500,"200–500","&gt;500"))</f>
        <v>&gt;500</v>
      </c>
      <c r="L22" s="19">
        <f>G22*I22</f>
        <v>152216.59999999998</v>
      </c>
      <c r="M22" s="19">
        <f t="shared" si="0"/>
        <v>37130.1</v>
      </c>
      <c r="N22" s="16" t="s">
        <v>9716</v>
      </c>
      <c r="O22" s="16" t="s">
        <v>9717</v>
      </c>
      <c r="P22" s="16" t="s">
        <v>9718</v>
      </c>
      <c r="Q22" s="16" t="s">
        <v>9719</v>
      </c>
      <c r="R22" s="16" t="s">
        <v>9720</v>
      </c>
      <c r="S22" s="16" t="s">
        <v>9721</v>
      </c>
      <c r="T22" s="16" t="s">
        <v>9722</v>
      </c>
      <c r="U22" s="16" t="s">
        <v>9723</v>
      </c>
    </row>
    <row r="23" spans="1:21" ht="15.75">
      <c r="A23" s="16" t="s">
        <v>9110</v>
      </c>
      <c r="B23" s="16" t="s">
        <v>13933</v>
      </c>
      <c r="C23" s="16" t="s">
        <v>13645</v>
      </c>
      <c r="D23" s="19">
        <v>775</v>
      </c>
      <c r="E23" s="19">
        <v>875</v>
      </c>
      <c r="F23" s="52">
        <v>0.11</v>
      </c>
      <c r="G23" s="51">
        <v>4.2</v>
      </c>
      <c r="H23" s="52" t="str">
        <f t="shared" si="1"/>
        <v>5.0</v>
      </c>
      <c r="I23" s="16">
        <v>46647</v>
      </c>
      <c r="J23" s="19">
        <f>Transformed_Data!E23*Transformed_Data!I23</f>
        <v>40816125</v>
      </c>
      <c r="K23" s="19" t="str">
        <f>IF(E23&lt;200,"&lt;200",IF(E23&lt;=500,"200–500","&gt;500"))</f>
        <v>&gt;500</v>
      </c>
      <c r="L23" s="19">
        <f>G23*I23</f>
        <v>195917.4</v>
      </c>
      <c r="M23" s="19">
        <f t="shared" si="0"/>
        <v>46651.199999999997</v>
      </c>
      <c r="N23" s="16" t="s">
        <v>9112</v>
      </c>
      <c r="O23" s="16" t="s">
        <v>9113</v>
      </c>
      <c r="P23" s="16" t="s">
        <v>9114</v>
      </c>
      <c r="Q23" s="16" t="s">
        <v>9115</v>
      </c>
      <c r="R23" s="16" t="s">
        <v>9116</v>
      </c>
      <c r="S23" s="16" t="s">
        <v>9117</v>
      </c>
      <c r="T23" s="16" t="s">
        <v>9118</v>
      </c>
      <c r="U23" s="16" t="s">
        <v>9119</v>
      </c>
    </row>
    <row r="24" spans="1:21" ht="15.75">
      <c r="A24" s="16" t="s">
        <v>9794</v>
      </c>
      <c r="B24" s="16" t="s">
        <v>13934</v>
      </c>
      <c r="C24" s="16" t="s">
        <v>13645</v>
      </c>
      <c r="D24" s="19">
        <v>2719</v>
      </c>
      <c r="E24" s="19">
        <v>3945</v>
      </c>
      <c r="F24" s="52">
        <v>0.31</v>
      </c>
      <c r="G24" s="51">
        <v>3.7</v>
      </c>
      <c r="H24" s="52" t="str">
        <f t="shared" si="1"/>
        <v>4.0</v>
      </c>
      <c r="I24" s="16">
        <v>13406</v>
      </c>
      <c r="J24" s="19">
        <f>Transformed_Data!E24*Transformed_Data!I24</f>
        <v>52886670</v>
      </c>
      <c r="K24" s="19" t="str">
        <f>IF(E24&lt;200,"&lt;200",IF(E24&lt;=500,"200–500","&gt;500"))</f>
        <v>&gt;500</v>
      </c>
      <c r="L24" s="19">
        <f>G24*I24</f>
        <v>49602.200000000004</v>
      </c>
      <c r="M24" s="19">
        <f t="shared" si="0"/>
        <v>13409.7</v>
      </c>
      <c r="N24" s="16" t="s">
        <v>9796</v>
      </c>
      <c r="O24" s="16" t="s">
        <v>9797</v>
      </c>
      <c r="P24" s="16" t="s">
        <v>9798</v>
      </c>
      <c r="Q24" s="16" t="s">
        <v>9799</v>
      </c>
      <c r="R24" s="16" t="s">
        <v>9800</v>
      </c>
      <c r="S24" s="16" t="s">
        <v>9801</v>
      </c>
      <c r="T24" s="16" t="s">
        <v>9802</v>
      </c>
      <c r="U24" s="16" t="s">
        <v>9803</v>
      </c>
    </row>
    <row r="25" spans="1:21" ht="15.75">
      <c r="A25" s="16" t="s">
        <v>12392</v>
      </c>
      <c r="B25" s="16" t="s">
        <v>13935</v>
      </c>
      <c r="C25" s="16" t="s">
        <v>13645</v>
      </c>
      <c r="D25" s="19">
        <v>1199</v>
      </c>
      <c r="E25" s="19">
        <v>1795</v>
      </c>
      <c r="F25" s="52">
        <v>0.33</v>
      </c>
      <c r="G25" s="51">
        <v>4.2</v>
      </c>
      <c r="H25" s="52" t="str">
        <f t="shared" si="1"/>
        <v>5.0</v>
      </c>
      <c r="I25" s="16">
        <v>5967</v>
      </c>
      <c r="J25" s="19">
        <f>Transformed_Data!E25*Transformed_Data!I25</f>
        <v>10710765</v>
      </c>
      <c r="K25" s="19" t="str">
        <f>IF(E25&lt;200,"&lt;200",IF(E25&lt;=500,"200–500","&gt;500"))</f>
        <v>&gt;500</v>
      </c>
      <c r="L25" s="19">
        <f>G25*I25</f>
        <v>25061.4</v>
      </c>
      <c r="M25" s="19">
        <f t="shared" si="0"/>
        <v>5971.2</v>
      </c>
      <c r="N25" s="16" t="s">
        <v>12394</v>
      </c>
      <c r="O25" s="16" t="s">
        <v>12395</v>
      </c>
      <c r="P25" s="16" t="s">
        <v>12396</v>
      </c>
      <c r="Q25" s="16" t="s">
        <v>12397</v>
      </c>
      <c r="R25" s="16" t="s">
        <v>12398</v>
      </c>
      <c r="S25" s="16" t="s">
        <v>12399</v>
      </c>
      <c r="T25" s="16" t="s">
        <v>12400</v>
      </c>
      <c r="U25" s="16" t="s">
        <v>12401</v>
      </c>
    </row>
    <row r="26" spans="1:21" ht="15.75">
      <c r="A26" s="16" t="s">
        <v>10184</v>
      </c>
      <c r="B26" s="16" t="s">
        <v>13936</v>
      </c>
      <c r="C26" s="16" t="s">
        <v>13645</v>
      </c>
      <c r="D26" s="19">
        <v>1699</v>
      </c>
      <c r="E26" s="19">
        <v>1900</v>
      </c>
      <c r="F26" s="52">
        <v>0.11</v>
      </c>
      <c r="G26" s="51">
        <v>3.6</v>
      </c>
      <c r="H26" s="52" t="str">
        <f t="shared" si="1"/>
        <v>4.0</v>
      </c>
      <c r="I26" s="16">
        <v>11456</v>
      </c>
      <c r="J26" s="19">
        <f>Transformed_Data!E26*Transformed_Data!I26</f>
        <v>21766400</v>
      </c>
      <c r="K26" s="19" t="str">
        <f>IF(E26&lt;200,"&lt;200",IF(E26&lt;=500,"200–500","&gt;500"))</f>
        <v>&gt;500</v>
      </c>
      <c r="L26" s="19">
        <f>G26*I26</f>
        <v>41241.599999999999</v>
      </c>
      <c r="M26" s="19">
        <f t="shared" si="0"/>
        <v>11459.6</v>
      </c>
      <c r="N26" s="16" t="s">
        <v>10186</v>
      </c>
      <c r="O26" s="16" t="s">
        <v>10187</v>
      </c>
      <c r="P26" s="16" t="s">
        <v>10188</v>
      </c>
      <c r="Q26" s="16" t="s">
        <v>10189</v>
      </c>
      <c r="R26" s="16" t="s">
        <v>10190</v>
      </c>
      <c r="S26" s="16" t="s">
        <v>10191</v>
      </c>
      <c r="T26" s="16" t="s">
        <v>10192</v>
      </c>
      <c r="U26" s="16" t="s">
        <v>10193</v>
      </c>
    </row>
    <row r="27" spans="1:21" ht="15.75">
      <c r="A27" s="16" t="s">
        <v>7569</v>
      </c>
      <c r="B27" s="16" t="s">
        <v>13937</v>
      </c>
      <c r="C27" s="16" t="s">
        <v>13644</v>
      </c>
      <c r="D27" s="19">
        <v>649</v>
      </c>
      <c r="E27" s="19">
        <v>999</v>
      </c>
      <c r="F27" s="52">
        <v>0.35</v>
      </c>
      <c r="G27" s="51">
        <v>3.5</v>
      </c>
      <c r="H27" s="52" t="str">
        <f t="shared" si="1"/>
        <v>4.0</v>
      </c>
      <c r="I27" s="16">
        <v>7222</v>
      </c>
      <c r="J27" s="19">
        <f>Transformed_Data!E27*Transformed_Data!I27</f>
        <v>7214778</v>
      </c>
      <c r="K27" s="19" t="str">
        <f>IF(E27&lt;200,"&lt;200",IF(E27&lt;=500,"200–500","&gt;500"))</f>
        <v>&gt;500</v>
      </c>
      <c r="L27" s="19">
        <f>G27*I27</f>
        <v>25277</v>
      </c>
      <c r="M27" s="19">
        <f t="shared" si="0"/>
        <v>7225.5</v>
      </c>
      <c r="N27" s="16" t="s">
        <v>7572</v>
      </c>
      <c r="O27" s="16" t="s">
        <v>7573</v>
      </c>
      <c r="P27" s="16" t="s">
        <v>7574</v>
      </c>
      <c r="Q27" s="16" t="s">
        <v>7575</v>
      </c>
      <c r="R27" s="16" t="s">
        <v>7576</v>
      </c>
      <c r="S27" s="16" t="s">
        <v>7577</v>
      </c>
      <c r="T27" s="16" t="s">
        <v>7578</v>
      </c>
      <c r="U27" s="16" t="s">
        <v>7579</v>
      </c>
    </row>
    <row r="28" spans="1:21" ht="15.75">
      <c r="A28" s="16" t="s">
        <v>10449</v>
      </c>
      <c r="B28" s="16" t="s">
        <v>13938</v>
      </c>
      <c r="C28" s="16" t="s">
        <v>13645</v>
      </c>
      <c r="D28" s="19">
        <v>1099</v>
      </c>
      <c r="E28" s="19">
        <v>1920</v>
      </c>
      <c r="F28" s="52">
        <v>0.43</v>
      </c>
      <c r="G28" s="51">
        <v>4.2</v>
      </c>
      <c r="H28" s="52" t="str">
        <f t="shared" si="1"/>
        <v>5.0</v>
      </c>
      <c r="I28" s="16">
        <v>9772</v>
      </c>
      <c r="J28" s="19">
        <f>Transformed_Data!E28*Transformed_Data!I28</f>
        <v>18762240</v>
      </c>
      <c r="K28" s="19" t="str">
        <f>IF(E28&lt;200,"&lt;200",IF(E28&lt;=500,"200–500","&gt;500"))</f>
        <v>&gt;500</v>
      </c>
      <c r="L28" s="19">
        <f>G28*I28</f>
        <v>41042.400000000001</v>
      </c>
      <c r="M28" s="19">
        <f t="shared" si="0"/>
        <v>9776.2000000000007</v>
      </c>
      <c r="N28" s="16" t="s">
        <v>10451</v>
      </c>
      <c r="O28" s="16" t="s">
        <v>10452</v>
      </c>
      <c r="P28" s="16" t="s">
        <v>10453</v>
      </c>
      <c r="Q28" s="16" t="s">
        <v>10454</v>
      </c>
      <c r="R28" s="16" t="s">
        <v>10455</v>
      </c>
      <c r="S28" s="16" t="s">
        <v>10456</v>
      </c>
      <c r="T28" s="16" t="s">
        <v>10457</v>
      </c>
      <c r="U28" s="16" t="s">
        <v>10458</v>
      </c>
    </row>
    <row r="29" spans="1:21" ht="15.75">
      <c r="A29" s="16" t="s">
        <v>12994</v>
      </c>
      <c r="B29" s="16" t="s">
        <v>13939</v>
      </c>
      <c r="C29" s="16" t="s">
        <v>13645</v>
      </c>
      <c r="D29" s="19">
        <v>2219</v>
      </c>
      <c r="E29" s="19">
        <v>3080</v>
      </c>
      <c r="F29" s="52">
        <v>0.28000000000000003</v>
      </c>
      <c r="G29" s="51">
        <v>3.6</v>
      </c>
      <c r="H29" s="52" t="str">
        <f t="shared" si="1"/>
        <v>4.0</v>
      </c>
      <c r="I29" s="16">
        <v>468</v>
      </c>
      <c r="J29" s="19">
        <f>Transformed_Data!E29*Transformed_Data!I29</f>
        <v>1441440</v>
      </c>
      <c r="K29" s="19" t="str">
        <f>IF(E29&lt;200,"&lt;200",IF(E29&lt;=500,"200–500","&gt;500"))</f>
        <v>&gt;500</v>
      </c>
      <c r="L29" s="19">
        <f>G29*I29</f>
        <v>1684.8</v>
      </c>
      <c r="M29" s="19">
        <f t="shared" si="0"/>
        <v>471.6</v>
      </c>
      <c r="N29" s="16" t="s">
        <v>12996</v>
      </c>
      <c r="O29" s="16" t="s">
        <v>12997</v>
      </c>
      <c r="P29" s="16" t="s">
        <v>12998</v>
      </c>
      <c r="Q29" s="16" t="s">
        <v>12999</v>
      </c>
      <c r="R29" s="16" t="s">
        <v>13000</v>
      </c>
      <c r="S29" s="16" t="s">
        <v>13001</v>
      </c>
      <c r="T29" s="16" t="s">
        <v>13002</v>
      </c>
      <c r="U29" s="16" t="s">
        <v>13003</v>
      </c>
    </row>
    <row r="30" spans="1:21" ht="15.75">
      <c r="A30" s="16" t="s">
        <v>9314</v>
      </c>
      <c r="B30" s="16" t="s">
        <v>13940</v>
      </c>
      <c r="C30" s="16" t="s">
        <v>13645</v>
      </c>
      <c r="D30" s="19">
        <v>2169</v>
      </c>
      <c r="E30" s="19">
        <v>3279</v>
      </c>
      <c r="F30" s="52">
        <v>0.34</v>
      </c>
      <c r="G30" s="51">
        <v>4.0999999999999996</v>
      </c>
      <c r="H30" s="52" t="str">
        <f t="shared" si="1"/>
        <v>5.0</v>
      </c>
      <c r="I30" s="16">
        <v>1716</v>
      </c>
      <c r="J30" s="19">
        <f>Transformed_Data!E30*Transformed_Data!I30</f>
        <v>5626764</v>
      </c>
      <c r="K30" s="19" t="str">
        <f>IF(E30&lt;200,"&lt;200",IF(E30&lt;=500,"200–500","&gt;500"))</f>
        <v>&gt;500</v>
      </c>
      <c r="L30" s="19">
        <f>G30*I30</f>
        <v>7035.5999999999995</v>
      </c>
      <c r="M30" s="19">
        <f t="shared" si="0"/>
        <v>1720.1</v>
      </c>
      <c r="N30" s="16" t="s">
        <v>9316</v>
      </c>
      <c r="O30" s="16" t="s">
        <v>9317</v>
      </c>
      <c r="P30" s="16" t="s">
        <v>9318</v>
      </c>
      <c r="Q30" s="16" t="s">
        <v>9319</v>
      </c>
      <c r="R30" s="16" t="s">
        <v>9320</v>
      </c>
      <c r="S30" s="16" t="s">
        <v>9321</v>
      </c>
      <c r="T30" s="16" t="s">
        <v>9322</v>
      </c>
      <c r="U30" s="16" t="s">
        <v>9323</v>
      </c>
    </row>
    <row r="31" spans="1:21" ht="15.75">
      <c r="A31" s="16" t="s">
        <v>9008</v>
      </c>
      <c r="B31" s="16" t="s">
        <v>13941</v>
      </c>
      <c r="C31" s="16" t="s">
        <v>13645</v>
      </c>
      <c r="D31" s="19">
        <v>749</v>
      </c>
      <c r="E31" s="19">
        <v>1129</v>
      </c>
      <c r="F31" s="52">
        <v>0.34</v>
      </c>
      <c r="G31" s="51">
        <v>4</v>
      </c>
      <c r="H31" s="52" t="str">
        <f t="shared" si="1"/>
        <v>4.0</v>
      </c>
      <c r="I31" s="16">
        <v>2446</v>
      </c>
      <c r="J31" s="19">
        <f>Transformed_Data!E31*Transformed_Data!I31</f>
        <v>2761534</v>
      </c>
      <c r="K31" s="19" t="str">
        <f>IF(E31&lt;200,"&lt;200",IF(E31&lt;=500,"200–500","&gt;500"))</f>
        <v>&gt;500</v>
      </c>
      <c r="L31" s="19">
        <f>G31*I31</f>
        <v>9784</v>
      </c>
      <c r="M31" s="19">
        <f t="shared" si="0"/>
        <v>2450</v>
      </c>
      <c r="N31" s="16" t="s">
        <v>9010</v>
      </c>
      <c r="O31" s="16" t="s">
        <v>9011</v>
      </c>
      <c r="P31" s="16" t="s">
        <v>9012</v>
      </c>
      <c r="Q31" s="16" t="s">
        <v>9013</v>
      </c>
      <c r="R31" s="16" t="s">
        <v>9014</v>
      </c>
      <c r="S31" s="16" t="s">
        <v>13135</v>
      </c>
      <c r="T31" s="16" t="s">
        <v>9016</v>
      </c>
      <c r="U31" s="16" t="s">
        <v>9017</v>
      </c>
    </row>
    <row r="32" spans="1:21" ht="15.75">
      <c r="A32" s="16" t="s">
        <v>9395</v>
      </c>
      <c r="B32" s="16" t="s">
        <v>13942</v>
      </c>
      <c r="C32" s="16" t="s">
        <v>13645</v>
      </c>
      <c r="D32" s="19">
        <v>1409</v>
      </c>
      <c r="E32" s="19">
        <v>1639</v>
      </c>
      <c r="F32" s="52">
        <v>0.14000000000000001</v>
      </c>
      <c r="G32" s="51">
        <v>3.7</v>
      </c>
      <c r="H32" s="52" t="str">
        <f t="shared" si="1"/>
        <v>4.0</v>
      </c>
      <c r="I32" s="16">
        <v>787</v>
      </c>
      <c r="J32" s="19">
        <f>Transformed_Data!E32*Transformed_Data!I32</f>
        <v>1289893</v>
      </c>
      <c r="K32" s="19" t="str">
        <f>IF(E32&lt;200,"&lt;200",IF(E32&lt;=500,"200–500","&gt;500"))</f>
        <v>&gt;500</v>
      </c>
      <c r="L32" s="19">
        <f>G32*I32</f>
        <v>2911.9</v>
      </c>
      <c r="M32" s="19">
        <f t="shared" si="0"/>
        <v>790.7</v>
      </c>
      <c r="N32" s="16" t="s">
        <v>9398</v>
      </c>
      <c r="O32" s="16" t="s">
        <v>9399</v>
      </c>
      <c r="P32" s="16" t="s">
        <v>9400</v>
      </c>
      <c r="Q32" s="16" t="s">
        <v>9401</v>
      </c>
      <c r="R32" s="16" t="s">
        <v>9402</v>
      </c>
      <c r="S32" s="16" t="s">
        <v>13136</v>
      </c>
      <c r="T32" s="16" t="s">
        <v>9404</v>
      </c>
      <c r="U32" s="16" t="s">
        <v>9405</v>
      </c>
    </row>
    <row r="33" spans="1:21" ht="15.75">
      <c r="A33" s="16" t="s">
        <v>11385</v>
      </c>
      <c r="B33" s="16" t="s">
        <v>13943</v>
      </c>
      <c r="C33" s="16" t="s">
        <v>13645</v>
      </c>
      <c r="D33" s="19">
        <v>949</v>
      </c>
      <c r="E33" s="19">
        <v>975</v>
      </c>
      <c r="F33" s="52">
        <v>0.03</v>
      </c>
      <c r="G33" s="51">
        <v>4.3</v>
      </c>
      <c r="H33" s="52" t="str">
        <f t="shared" si="1"/>
        <v>5.0</v>
      </c>
      <c r="I33" s="16">
        <v>7223</v>
      </c>
      <c r="J33" s="19">
        <f>Transformed_Data!E33*Transformed_Data!I33</f>
        <v>7042425</v>
      </c>
      <c r="K33" s="19" t="str">
        <f>IF(E33&lt;200,"&lt;200",IF(E33&lt;=500,"200–500","&gt;500"))</f>
        <v>&gt;500</v>
      </c>
      <c r="L33" s="19">
        <f>G33*I33</f>
        <v>31058.899999999998</v>
      </c>
      <c r="M33" s="19">
        <f t="shared" si="0"/>
        <v>7227.3</v>
      </c>
      <c r="N33" s="16" t="s">
        <v>11387</v>
      </c>
      <c r="O33" s="16" t="s">
        <v>11388</v>
      </c>
      <c r="P33" s="16" t="s">
        <v>11389</v>
      </c>
      <c r="Q33" s="16" t="s">
        <v>11390</v>
      </c>
      <c r="R33" s="16" t="s">
        <v>11391</v>
      </c>
      <c r="S33" s="16" t="s">
        <v>11392</v>
      </c>
      <c r="T33" s="16" t="s">
        <v>11393</v>
      </c>
      <c r="U33" s="16" t="s">
        <v>11394</v>
      </c>
    </row>
    <row r="34" spans="1:21" ht="15.75">
      <c r="A34" s="16" t="s">
        <v>4970</v>
      </c>
      <c r="B34" s="16" t="s">
        <v>13944</v>
      </c>
      <c r="C34" s="16" t="s">
        <v>13644</v>
      </c>
      <c r="D34" s="19">
        <v>269</v>
      </c>
      <c r="E34" s="19">
        <v>649</v>
      </c>
      <c r="F34" s="52">
        <v>0.59</v>
      </c>
      <c r="G34" s="51">
        <v>4.3</v>
      </c>
      <c r="H34" s="52" t="str">
        <f t="shared" si="1"/>
        <v>5.0</v>
      </c>
      <c r="I34" s="16">
        <v>54315</v>
      </c>
      <c r="J34" s="19">
        <f>Transformed_Data!E34*Transformed_Data!I34</f>
        <v>35250435</v>
      </c>
      <c r="K34" s="19" t="str">
        <f>IF(E34&lt;200,"&lt;200",IF(E34&lt;=500,"200–500","&gt;500"))</f>
        <v>&gt;500</v>
      </c>
      <c r="L34" s="19">
        <f>G34*I34</f>
        <v>233554.5</v>
      </c>
      <c r="M34" s="19">
        <f t="shared" si="0"/>
        <v>54319.3</v>
      </c>
      <c r="N34" s="16" t="s">
        <v>4972</v>
      </c>
      <c r="O34" s="16" t="s">
        <v>4973</v>
      </c>
      <c r="P34" s="16" t="s">
        <v>4974</v>
      </c>
      <c r="Q34" s="16" t="s">
        <v>4975</v>
      </c>
      <c r="R34" s="16" t="s">
        <v>4976</v>
      </c>
      <c r="S34" s="16" t="s">
        <v>4977</v>
      </c>
      <c r="T34" s="16" t="s">
        <v>4978</v>
      </c>
      <c r="U34" s="16" t="s">
        <v>4979</v>
      </c>
    </row>
    <row r="35" spans="1:21" ht="15.75">
      <c r="A35" s="16" t="s">
        <v>5743</v>
      </c>
      <c r="B35" s="16" t="s">
        <v>13945</v>
      </c>
      <c r="C35" s="16" t="s">
        <v>13644</v>
      </c>
      <c r="D35" s="19">
        <v>1469</v>
      </c>
      <c r="E35" s="19">
        <v>2499</v>
      </c>
      <c r="F35" s="52">
        <v>0.41</v>
      </c>
      <c r="G35" s="51">
        <v>4.2</v>
      </c>
      <c r="H35" s="52" t="str">
        <f t="shared" si="1"/>
        <v>5.0</v>
      </c>
      <c r="I35" s="16">
        <v>156638</v>
      </c>
      <c r="J35" s="19">
        <f>Transformed_Data!E35*Transformed_Data!I35</f>
        <v>391438362</v>
      </c>
      <c r="K35" s="19" t="str">
        <f>IF(E35&lt;200,"&lt;200",IF(E35&lt;=500,"200–500","&gt;500"))</f>
        <v>&gt;500</v>
      </c>
      <c r="L35" s="19">
        <f>G35*I35</f>
        <v>657879.6</v>
      </c>
      <c r="M35" s="19">
        <f t="shared" si="0"/>
        <v>156642.20000000001</v>
      </c>
      <c r="N35" s="16" t="s">
        <v>5745</v>
      </c>
      <c r="O35" s="16" t="s">
        <v>5746</v>
      </c>
      <c r="P35" s="16" t="s">
        <v>5747</v>
      </c>
      <c r="Q35" s="16" t="s">
        <v>5748</v>
      </c>
      <c r="R35" s="16" t="s">
        <v>5749</v>
      </c>
      <c r="S35" s="16" t="s">
        <v>13137</v>
      </c>
      <c r="T35" s="16" t="s">
        <v>5751</v>
      </c>
      <c r="U35" s="16" t="s">
        <v>5752</v>
      </c>
    </row>
    <row r="36" spans="1:21" ht="15.75">
      <c r="A36" s="16" t="s">
        <v>11646</v>
      </c>
      <c r="B36" s="16" t="s">
        <v>13946</v>
      </c>
      <c r="C36" s="16" t="s">
        <v>13645</v>
      </c>
      <c r="D36" s="19">
        <v>2976</v>
      </c>
      <c r="E36" s="19">
        <v>3945</v>
      </c>
      <c r="F36" s="52">
        <v>0.25</v>
      </c>
      <c r="G36" s="51">
        <v>4.2</v>
      </c>
      <c r="H36" s="52" t="str">
        <f t="shared" si="1"/>
        <v>5.0</v>
      </c>
      <c r="I36" s="16">
        <v>3740</v>
      </c>
      <c r="J36" s="19">
        <f>Transformed_Data!E36*Transformed_Data!I36</f>
        <v>14754300</v>
      </c>
      <c r="K36" s="19" t="str">
        <f>IF(E36&lt;200,"&lt;200",IF(E36&lt;=500,"200–500","&gt;500"))</f>
        <v>&gt;500</v>
      </c>
      <c r="L36" s="19">
        <f>G36*I36</f>
        <v>15708</v>
      </c>
      <c r="M36" s="19">
        <f t="shared" si="0"/>
        <v>3744.2</v>
      </c>
      <c r="N36" s="16" t="s">
        <v>11648</v>
      </c>
      <c r="O36" s="16" t="s">
        <v>11649</v>
      </c>
      <c r="P36" s="16" t="s">
        <v>11650</v>
      </c>
      <c r="Q36" s="16" t="s">
        <v>11651</v>
      </c>
      <c r="R36" s="16" t="s">
        <v>11652</v>
      </c>
      <c r="S36" s="16" t="s">
        <v>11653</v>
      </c>
      <c r="T36" s="16" t="s">
        <v>11654</v>
      </c>
      <c r="U36" s="16" t="s">
        <v>11655</v>
      </c>
    </row>
    <row r="37" spans="1:21" ht="15.75">
      <c r="A37" s="16" t="s">
        <v>9406</v>
      </c>
      <c r="B37" s="16" t="s">
        <v>13947</v>
      </c>
      <c r="C37" s="16" t="s">
        <v>13645</v>
      </c>
      <c r="D37" s="19">
        <v>753</v>
      </c>
      <c r="E37" s="19">
        <v>899</v>
      </c>
      <c r="F37" s="52">
        <v>0.16</v>
      </c>
      <c r="G37" s="51">
        <v>4.2</v>
      </c>
      <c r="H37" s="52" t="str">
        <f t="shared" si="1"/>
        <v>5.0</v>
      </c>
      <c r="I37" s="16">
        <v>18462</v>
      </c>
      <c r="J37" s="19">
        <f>Transformed_Data!E37*Transformed_Data!I37</f>
        <v>16597338</v>
      </c>
      <c r="K37" s="19" t="str">
        <f>IF(E37&lt;200,"&lt;200",IF(E37&lt;=500,"200–500","&gt;500"))</f>
        <v>&gt;500</v>
      </c>
      <c r="L37" s="19">
        <f>G37*I37</f>
        <v>77540.400000000009</v>
      </c>
      <c r="M37" s="19">
        <f t="shared" si="0"/>
        <v>18466.2</v>
      </c>
      <c r="N37" s="16" t="s">
        <v>9408</v>
      </c>
      <c r="O37" s="16" t="s">
        <v>9409</v>
      </c>
      <c r="P37" s="16" t="s">
        <v>9410</v>
      </c>
      <c r="Q37" s="16" t="s">
        <v>9411</v>
      </c>
      <c r="R37" s="16" t="s">
        <v>9412</v>
      </c>
      <c r="S37" s="16" t="s">
        <v>9413</v>
      </c>
      <c r="T37" s="16" t="s">
        <v>9414</v>
      </c>
      <c r="U37" s="16" t="s">
        <v>9415</v>
      </c>
    </row>
    <row r="38" spans="1:21" ht="15.75">
      <c r="A38" s="16" t="s">
        <v>8842</v>
      </c>
      <c r="B38" s="16" t="s">
        <v>13948</v>
      </c>
      <c r="C38" s="16" t="s">
        <v>13645</v>
      </c>
      <c r="D38" s="19">
        <v>539</v>
      </c>
      <c r="E38" s="19">
        <v>720</v>
      </c>
      <c r="F38" s="52">
        <v>0.25</v>
      </c>
      <c r="G38" s="51">
        <v>4.0999999999999996</v>
      </c>
      <c r="H38" s="52" t="str">
        <f t="shared" si="1"/>
        <v>5.0</v>
      </c>
      <c r="I38" s="16">
        <v>36017</v>
      </c>
      <c r="J38" s="19">
        <f>Transformed_Data!E38*Transformed_Data!I38</f>
        <v>25932240</v>
      </c>
      <c r="K38" s="19" t="str">
        <f>IF(E38&lt;200,"&lt;200",IF(E38&lt;=500,"200–500","&gt;500"))</f>
        <v>&gt;500</v>
      </c>
      <c r="L38" s="19">
        <f>G38*I38</f>
        <v>147669.69999999998</v>
      </c>
      <c r="M38" s="19">
        <f t="shared" si="0"/>
        <v>36021.1</v>
      </c>
      <c r="N38" s="16" t="s">
        <v>8845</v>
      </c>
      <c r="O38" s="16" t="s">
        <v>8846</v>
      </c>
      <c r="P38" s="16" t="s">
        <v>8847</v>
      </c>
      <c r="Q38" s="16" t="s">
        <v>8848</v>
      </c>
      <c r="R38" s="16" t="s">
        <v>8849</v>
      </c>
      <c r="S38" s="16" t="s">
        <v>8850</v>
      </c>
      <c r="T38" s="16" t="s">
        <v>8851</v>
      </c>
      <c r="U38" s="16" t="s">
        <v>8852</v>
      </c>
    </row>
    <row r="39" spans="1:21" ht="15.75">
      <c r="A39" s="16" t="s">
        <v>5400</v>
      </c>
      <c r="B39" s="16" t="s">
        <v>13949</v>
      </c>
      <c r="C39" s="16" t="s">
        <v>13646</v>
      </c>
      <c r="D39" s="19">
        <v>522</v>
      </c>
      <c r="E39" s="19">
        <v>550</v>
      </c>
      <c r="F39" s="52">
        <v>0.05</v>
      </c>
      <c r="G39" s="51">
        <v>4.4000000000000004</v>
      </c>
      <c r="H39" s="52" t="str">
        <f t="shared" si="1"/>
        <v>5.0</v>
      </c>
      <c r="I39" s="16">
        <v>12179</v>
      </c>
      <c r="J39" s="19">
        <f>Transformed_Data!E39*Transformed_Data!I39</f>
        <v>6698450</v>
      </c>
      <c r="K39" s="19" t="str">
        <f>IF(E39&lt;200,"&lt;200",IF(E39&lt;=500,"200–500","&gt;500"))</f>
        <v>&gt;500</v>
      </c>
      <c r="L39" s="19">
        <f>G39*I39</f>
        <v>53587.600000000006</v>
      </c>
      <c r="M39" s="19">
        <f t="shared" si="0"/>
        <v>12183.4</v>
      </c>
      <c r="N39" s="16" t="s">
        <v>5402</v>
      </c>
      <c r="O39" s="16" t="s">
        <v>5403</v>
      </c>
      <c r="P39" s="16" t="s">
        <v>5404</v>
      </c>
      <c r="Q39" s="16" t="s">
        <v>5405</v>
      </c>
      <c r="R39" s="16" t="s">
        <v>5406</v>
      </c>
      <c r="S39" s="16" t="s">
        <v>5407</v>
      </c>
      <c r="T39" s="16" t="s">
        <v>5408</v>
      </c>
      <c r="U39" s="16" t="s">
        <v>5409</v>
      </c>
    </row>
    <row r="40" spans="1:21" ht="15.75">
      <c r="A40" s="16" t="s">
        <v>11042</v>
      </c>
      <c r="B40" s="16" t="s">
        <v>13950</v>
      </c>
      <c r="C40" s="16" t="s">
        <v>13645</v>
      </c>
      <c r="D40" s="19">
        <v>980</v>
      </c>
      <c r="E40" s="19">
        <v>980</v>
      </c>
      <c r="F40" s="52">
        <v>0</v>
      </c>
      <c r="G40" s="51">
        <v>4.2</v>
      </c>
      <c r="H40" s="52" t="str">
        <f t="shared" si="1"/>
        <v>5.0</v>
      </c>
      <c r="I40" s="16">
        <v>4740</v>
      </c>
      <c r="J40" s="19">
        <f>Transformed_Data!E40*Transformed_Data!I40</f>
        <v>4645200</v>
      </c>
      <c r="K40" s="19" t="str">
        <f>IF(E40&lt;200,"&lt;200",IF(E40&lt;=500,"200–500","&gt;500"))</f>
        <v>&gt;500</v>
      </c>
      <c r="L40" s="19">
        <f>G40*I40</f>
        <v>19908</v>
      </c>
      <c r="M40" s="19">
        <f t="shared" si="0"/>
        <v>4744.2</v>
      </c>
      <c r="N40" s="16" t="s">
        <v>11044</v>
      </c>
      <c r="O40" s="16" t="s">
        <v>11045</v>
      </c>
      <c r="P40" s="16" t="s">
        <v>11046</v>
      </c>
      <c r="Q40" s="16" t="s">
        <v>11047</v>
      </c>
      <c r="R40" s="16" t="s">
        <v>11048</v>
      </c>
      <c r="S40" s="16" t="s">
        <v>11049</v>
      </c>
      <c r="T40" s="16" t="s">
        <v>11050</v>
      </c>
      <c r="U40" s="16" t="s">
        <v>11051</v>
      </c>
    </row>
    <row r="41" spans="1:21" ht="15.75">
      <c r="A41" s="16" t="s">
        <v>11738</v>
      </c>
      <c r="B41" s="16" t="s">
        <v>13951</v>
      </c>
      <c r="C41" s="16" t="s">
        <v>13645</v>
      </c>
      <c r="D41" s="19">
        <v>699</v>
      </c>
      <c r="E41" s="19">
        <v>850</v>
      </c>
      <c r="F41" s="52">
        <v>0.18</v>
      </c>
      <c r="G41" s="51">
        <v>4.0999999999999996</v>
      </c>
      <c r="H41" s="52" t="str">
        <f t="shared" si="1"/>
        <v>5.0</v>
      </c>
      <c r="I41" s="16">
        <v>1106</v>
      </c>
      <c r="J41" s="19">
        <f>Transformed_Data!E41*Transformed_Data!I41</f>
        <v>940100</v>
      </c>
      <c r="K41" s="19" t="str">
        <f>IF(E41&lt;200,"&lt;200",IF(E41&lt;=500,"200–500","&gt;500"))</f>
        <v>&gt;500</v>
      </c>
      <c r="L41" s="19">
        <f>G41*I41</f>
        <v>4534.5999999999995</v>
      </c>
      <c r="M41" s="19">
        <f t="shared" si="0"/>
        <v>1110.0999999999999</v>
      </c>
      <c r="N41" s="16" t="s">
        <v>11740</v>
      </c>
      <c r="O41" s="16" t="s">
        <v>11741</v>
      </c>
      <c r="P41" s="16" t="s">
        <v>11742</v>
      </c>
      <c r="Q41" s="16" t="s">
        <v>11743</v>
      </c>
      <c r="R41" s="16" t="s">
        <v>13071</v>
      </c>
      <c r="S41" s="16" t="s">
        <v>13072</v>
      </c>
      <c r="T41" s="16" t="s">
        <v>11744</v>
      </c>
      <c r="U41" s="16" t="s">
        <v>11745</v>
      </c>
    </row>
    <row r="42" spans="1:21" ht="15.75">
      <c r="A42" s="16" t="s">
        <v>6971</v>
      </c>
      <c r="B42" s="16" t="s">
        <v>13952</v>
      </c>
      <c r="C42" s="16" t="s">
        <v>13127</v>
      </c>
      <c r="D42" s="19">
        <v>250</v>
      </c>
      <c r="E42" s="19">
        <v>250</v>
      </c>
      <c r="F42" s="52">
        <v>0</v>
      </c>
      <c r="G42" s="51">
        <v>3.9</v>
      </c>
      <c r="H42" s="52" t="str">
        <f t="shared" si="1"/>
        <v>4.0</v>
      </c>
      <c r="I42" s="16">
        <v>13971</v>
      </c>
      <c r="J42" s="19">
        <f>Transformed_Data!E42*Transformed_Data!I42</f>
        <v>3492750</v>
      </c>
      <c r="K42" s="19" t="str">
        <f>IF(E42&lt;200,"&lt;200",IF(E42&lt;=500,"200–500","&gt;500"))</f>
        <v>200–500</v>
      </c>
      <c r="L42" s="19">
        <f>G42*I42</f>
        <v>54486.9</v>
      </c>
      <c r="M42" s="19">
        <f t="shared" si="0"/>
        <v>13974.9</v>
      </c>
      <c r="N42" s="16" t="s">
        <v>6973</v>
      </c>
      <c r="O42" s="16" t="s">
        <v>6974</v>
      </c>
      <c r="P42" s="16" t="s">
        <v>6975</v>
      </c>
      <c r="Q42" s="16" t="s">
        <v>6976</v>
      </c>
      <c r="R42" s="16" t="s">
        <v>6977</v>
      </c>
      <c r="S42" s="16" t="s">
        <v>13056</v>
      </c>
      <c r="T42" s="16" t="s">
        <v>6978</v>
      </c>
      <c r="U42" s="16" t="s">
        <v>6979</v>
      </c>
    </row>
    <row r="43" spans="1:21" ht="15.75">
      <c r="A43" s="16" t="s">
        <v>8327</v>
      </c>
      <c r="B43" s="16" t="s">
        <v>13953</v>
      </c>
      <c r="C43" s="16" t="s">
        <v>13644</v>
      </c>
      <c r="D43" s="19">
        <v>249</v>
      </c>
      <c r="E43" s="19">
        <v>499</v>
      </c>
      <c r="F43" s="52">
        <v>0.5</v>
      </c>
      <c r="G43" s="51">
        <v>4.2</v>
      </c>
      <c r="H43" s="52" t="str">
        <f t="shared" si="1"/>
        <v>5.0</v>
      </c>
      <c r="I43" s="16">
        <v>22860</v>
      </c>
      <c r="J43" s="19">
        <f>Transformed_Data!E43*Transformed_Data!I43</f>
        <v>11407140</v>
      </c>
      <c r="K43" s="19" t="str">
        <f>IF(E43&lt;200,"&lt;200",IF(E43&lt;=500,"200–500","&gt;500"))</f>
        <v>200–500</v>
      </c>
      <c r="L43" s="19">
        <f>G43*I43</f>
        <v>96012</v>
      </c>
      <c r="M43" s="19">
        <f t="shared" si="0"/>
        <v>22864.2</v>
      </c>
      <c r="N43" s="16" t="s">
        <v>8329</v>
      </c>
      <c r="O43" s="16" t="s">
        <v>8330</v>
      </c>
      <c r="P43" s="16" t="s">
        <v>8331</v>
      </c>
      <c r="Q43" s="16" t="s">
        <v>8332</v>
      </c>
      <c r="R43" s="16" t="s">
        <v>8333</v>
      </c>
      <c r="S43" s="16" t="s">
        <v>8334</v>
      </c>
      <c r="T43" s="16" t="s">
        <v>8335</v>
      </c>
      <c r="U43" s="16" t="s">
        <v>8336</v>
      </c>
    </row>
    <row r="44" spans="1:21" ht="15.75">
      <c r="A44" s="16" t="s">
        <v>6917</v>
      </c>
      <c r="B44" s="16" t="s">
        <v>13954</v>
      </c>
      <c r="C44" s="16" t="s">
        <v>13644</v>
      </c>
      <c r="D44" s="19">
        <v>1345</v>
      </c>
      <c r="E44" s="19">
        <v>2295</v>
      </c>
      <c r="F44" s="52">
        <v>0.41</v>
      </c>
      <c r="G44" s="51">
        <v>4.2</v>
      </c>
      <c r="H44" s="52" t="str">
        <f t="shared" si="1"/>
        <v>5.0</v>
      </c>
      <c r="I44" s="16">
        <v>17413</v>
      </c>
      <c r="J44" s="19">
        <f>Transformed_Data!E44*Transformed_Data!I44</f>
        <v>39962835</v>
      </c>
      <c r="K44" s="19" t="str">
        <f>IF(E44&lt;200,"&lt;200",IF(E44&lt;=500,"200–500","&gt;500"))</f>
        <v>&gt;500</v>
      </c>
      <c r="L44" s="19">
        <f>G44*I44</f>
        <v>73134.600000000006</v>
      </c>
      <c r="M44" s="19">
        <f t="shared" si="0"/>
        <v>17417.2</v>
      </c>
      <c r="N44" s="16" t="s">
        <v>13138</v>
      </c>
      <c r="O44" s="16" t="s">
        <v>6920</v>
      </c>
      <c r="P44" s="16" t="s">
        <v>6921</v>
      </c>
      <c r="Q44" s="16" t="s">
        <v>6922</v>
      </c>
      <c r="R44" s="16" t="s">
        <v>6923</v>
      </c>
      <c r="S44" s="16" t="s">
        <v>13139</v>
      </c>
      <c r="T44" s="16" t="s">
        <v>6925</v>
      </c>
      <c r="U44" s="16" t="s">
        <v>6926</v>
      </c>
    </row>
    <row r="45" spans="1:21" ht="15.75">
      <c r="A45" s="16" t="s">
        <v>7732</v>
      </c>
      <c r="B45" s="16" t="s">
        <v>13955</v>
      </c>
      <c r="C45" s="16" t="s">
        <v>13647</v>
      </c>
      <c r="D45" s="19">
        <v>150</v>
      </c>
      <c r="E45" s="19">
        <v>150</v>
      </c>
      <c r="F45" s="52">
        <v>0</v>
      </c>
      <c r="G45" s="51">
        <v>4.3</v>
      </c>
      <c r="H45" s="52" t="str">
        <f t="shared" si="1"/>
        <v>5.0</v>
      </c>
      <c r="I45" s="16">
        <v>15867</v>
      </c>
      <c r="J45" s="19">
        <f>Transformed_Data!E45*Transformed_Data!I45</f>
        <v>2380050</v>
      </c>
      <c r="K45" s="19" t="str">
        <f>IF(E45&lt;200,"&lt;200",IF(E45&lt;=500,"200–500","&gt;500"))</f>
        <v>&lt;200</v>
      </c>
      <c r="L45" s="19">
        <f>G45*I45</f>
        <v>68228.099999999991</v>
      </c>
      <c r="M45" s="19">
        <f t="shared" si="0"/>
        <v>15871.3</v>
      </c>
      <c r="N45" s="16" t="s">
        <v>7735</v>
      </c>
      <c r="O45" s="16" t="s">
        <v>7736</v>
      </c>
      <c r="P45" s="16" t="s">
        <v>7737</v>
      </c>
      <c r="Q45" s="16" t="s">
        <v>7738</v>
      </c>
      <c r="R45" s="16" t="s">
        <v>7739</v>
      </c>
      <c r="S45" s="16" t="s">
        <v>7740</v>
      </c>
      <c r="T45" s="16" t="s">
        <v>7741</v>
      </c>
      <c r="U45" s="16" t="s">
        <v>7742</v>
      </c>
    </row>
    <row r="46" spans="1:21" ht="15.75">
      <c r="A46" s="16" t="s">
        <v>6960</v>
      </c>
      <c r="B46" s="16" t="s">
        <v>13956</v>
      </c>
      <c r="C46" s="16" t="s">
        <v>13127</v>
      </c>
      <c r="D46" s="19">
        <v>879</v>
      </c>
      <c r="E46" s="19">
        <v>1109</v>
      </c>
      <c r="F46" s="52">
        <v>0.21</v>
      </c>
      <c r="G46" s="51">
        <v>4.4000000000000004</v>
      </c>
      <c r="H46" s="52" t="str">
        <f t="shared" si="1"/>
        <v>5.0</v>
      </c>
      <c r="I46" s="16">
        <v>31599</v>
      </c>
      <c r="J46" s="19">
        <f>Transformed_Data!E46*Transformed_Data!I46</f>
        <v>35043291</v>
      </c>
      <c r="K46" s="19" t="str">
        <f>IF(E46&lt;200,"&lt;200",IF(E46&lt;=500,"200–500","&gt;500"))</f>
        <v>&gt;500</v>
      </c>
      <c r="L46" s="19">
        <f>G46*I46</f>
        <v>139035.6</v>
      </c>
      <c r="M46" s="19">
        <f t="shared" si="0"/>
        <v>31603.4</v>
      </c>
      <c r="N46" s="16" t="s">
        <v>6962</v>
      </c>
      <c r="O46" s="16" t="s">
        <v>6963</v>
      </c>
      <c r="P46" s="16" t="s">
        <v>6964</v>
      </c>
      <c r="Q46" s="16" t="s">
        <v>6965</v>
      </c>
      <c r="R46" s="16" t="s">
        <v>6966</v>
      </c>
      <c r="S46" s="16" t="s">
        <v>6967</v>
      </c>
      <c r="T46" s="16" t="s">
        <v>6968</v>
      </c>
      <c r="U46" s="16" t="s">
        <v>6969</v>
      </c>
    </row>
    <row r="47" spans="1:21" ht="15.75">
      <c r="A47" s="16" t="s">
        <v>9631</v>
      </c>
      <c r="B47" s="16" t="s">
        <v>13957</v>
      </c>
      <c r="C47" s="16" t="s">
        <v>13645</v>
      </c>
      <c r="D47" s="19">
        <v>600</v>
      </c>
      <c r="E47" s="19">
        <v>600</v>
      </c>
      <c r="F47" s="52">
        <v>0</v>
      </c>
      <c r="G47" s="51">
        <v>4.0999999999999996</v>
      </c>
      <c r="H47" s="52" t="str">
        <f t="shared" si="1"/>
        <v>5.0</v>
      </c>
      <c r="I47" s="16">
        <v>10907</v>
      </c>
      <c r="J47" s="19">
        <f>Transformed_Data!E47*Transformed_Data!I47</f>
        <v>6544200</v>
      </c>
      <c r="K47" s="19" t="str">
        <f>IF(E47&lt;200,"&lt;200",IF(E47&lt;=500,"200–500","&gt;500"))</f>
        <v>&gt;500</v>
      </c>
      <c r="L47" s="19">
        <f>G47*I47</f>
        <v>44718.7</v>
      </c>
      <c r="M47" s="19">
        <f t="shared" si="0"/>
        <v>10911.1</v>
      </c>
      <c r="N47" s="16" t="s">
        <v>9634</v>
      </c>
      <c r="O47" s="16" t="s">
        <v>9635</v>
      </c>
      <c r="P47" s="16" t="s">
        <v>9636</v>
      </c>
      <c r="Q47" s="16" t="s">
        <v>9637</v>
      </c>
      <c r="R47" s="16" t="s">
        <v>9638</v>
      </c>
      <c r="S47" s="16" t="s">
        <v>9639</v>
      </c>
      <c r="T47" s="16" t="s">
        <v>9640</v>
      </c>
      <c r="U47" s="16" t="s">
        <v>9641</v>
      </c>
    </row>
    <row r="48" spans="1:21" ht="15.75">
      <c r="A48" s="16" t="s">
        <v>8978</v>
      </c>
      <c r="B48" s="16" t="s">
        <v>13958</v>
      </c>
      <c r="C48" s="16" t="s">
        <v>13645</v>
      </c>
      <c r="D48" s="19">
        <v>3229</v>
      </c>
      <c r="E48" s="19">
        <v>5295</v>
      </c>
      <c r="F48" s="52">
        <v>0.39</v>
      </c>
      <c r="G48" s="51">
        <v>4.2</v>
      </c>
      <c r="H48" s="52" t="str">
        <f t="shared" si="1"/>
        <v>5.0</v>
      </c>
      <c r="I48" s="16">
        <v>39724</v>
      </c>
      <c r="J48" s="19">
        <f>Transformed_Data!E48*Transformed_Data!I48</f>
        <v>210338580</v>
      </c>
      <c r="K48" s="19" t="str">
        <f>IF(E48&lt;200,"&lt;200",IF(E48&lt;=500,"200–500","&gt;500"))</f>
        <v>&gt;500</v>
      </c>
      <c r="L48" s="19">
        <f>G48*I48</f>
        <v>166840.80000000002</v>
      </c>
      <c r="M48" s="19">
        <f t="shared" si="0"/>
        <v>39728.199999999997</v>
      </c>
      <c r="N48" s="16" t="s">
        <v>8980</v>
      </c>
      <c r="O48" s="16" t="s">
        <v>8981</v>
      </c>
      <c r="P48" s="16" t="s">
        <v>8982</v>
      </c>
      <c r="Q48" s="16" t="s">
        <v>8983</v>
      </c>
      <c r="R48" s="16" t="s">
        <v>8984</v>
      </c>
      <c r="S48" s="16" t="s">
        <v>13140</v>
      </c>
      <c r="T48" s="16" t="s">
        <v>8986</v>
      </c>
      <c r="U48" s="16" t="s">
        <v>8987</v>
      </c>
    </row>
    <row r="49" spans="1:21" ht="15.75">
      <c r="A49" s="16" t="s">
        <v>8346</v>
      </c>
      <c r="B49" s="16" t="s">
        <v>13959</v>
      </c>
      <c r="C49" s="16" t="s">
        <v>13644</v>
      </c>
      <c r="D49" s="19">
        <v>1599</v>
      </c>
      <c r="E49" s="19">
        <v>3599</v>
      </c>
      <c r="F49" s="52">
        <v>0.56000000000000005</v>
      </c>
      <c r="G49" s="51">
        <v>4.2</v>
      </c>
      <c r="H49" s="52" t="str">
        <f t="shared" si="1"/>
        <v>5.0</v>
      </c>
      <c r="I49" s="16">
        <v>16182</v>
      </c>
      <c r="J49" s="19">
        <f>Transformed_Data!E49*Transformed_Data!I49</f>
        <v>58239018</v>
      </c>
      <c r="K49" s="19" t="str">
        <f>IF(E49&lt;200,"&lt;200",IF(E49&lt;=500,"200–500","&gt;500"))</f>
        <v>&gt;500</v>
      </c>
      <c r="L49" s="19">
        <f>G49*I49</f>
        <v>67964.400000000009</v>
      </c>
      <c r="M49" s="19">
        <f t="shared" si="0"/>
        <v>16186.2</v>
      </c>
      <c r="N49" s="16" t="s">
        <v>8348</v>
      </c>
      <c r="O49" s="16" t="s">
        <v>8349</v>
      </c>
      <c r="P49" s="16" t="s">
        <v>8350</v>
      </c>
      <c r="Q49" s="16" t="s">
        <v>8351</v>
      </c>
      <c r="R49" s="16" t="s">
        <v>8352</v>
      </c>
      <c r="S49" s="16" t="s">
        <v>13141</v>
      </c>
      <c r="T49" s="16" t="s">
        <v>8354</v>
      </c>
      <c r="U49" s="16" t="s">
        <v>8355</v>
      </c>
    </row>
    <row r="50" spans="1:21" ht="15.75">
      <c r="A50" s="16" t="s">
        <v>9365</v>
      </c>
      <c r="B50" s="16" t="s">
        <v>13960</v>
      </c>
      <c r="C50" s="16" t="s">
        <v>13645</v>
      </c>
      <c r="D50" s="19">
        <v>499</v>
      </c>
      <c r="E50" s="19">
        <v>625</v>
      </c>
      <c r="F50" s="52">
        <v>0.2</v>
      </c>
      <c r="G50" s="51">
        <v>4.2</v>
      </c>
      <c r="H50" s="52" t="str">
        <f t="shared" si="1"/>
        <v>5.0</v>
      </c>
      <c r="I50" s="16">
        <v>5355</v>
      </c>
      <c r="J50" s="19">
        <f>Transformed_Data!E50*Transformed_Data!I50</f>
        <v>3346875</v>
      </c>
      <c r="K50" s="19" t="str">
        <f>IF(E50&lt;200,"&lt;200",IF(E50&lt;=500,"200–500","&gt;500"))</f>
        <v>&gt;500</v>
      </c>
      <c r="L50" s="19">
        <f>G50*I50</f>
        <v>22491</v>
      </c>
      <c r="M50" s="19">
        <f t="shared" si="0"/>
        <v>5359.2</v>
      </c>
      <c r="N50" s="16" t="s">
        <v>9367</v>
      </c>
      <c r="O50" s="16" t="s">
        <v>9368</v>
      </c>
      <c r="P50" s="16" t="s">
        <v>9369</v>
      </c>
      <c r="Q50" s="16" t="s">
        <v>9370</v>
      </c>
      <c r="R50" s="16" t="s">
        <v>9371</v>
      </c>
      <c r="S50" s="16" t="s">
        <v>9372</v>
      </c>
      <c r="T50" s="16" t="s">
        <v>9373</v>
      </c>
      <c r="U50" s="16" t="s">
        <v>9374</v>
      </c>
    </row>
    <row r="51" spans="1:21" ht="15.75">
      <c r="A51" s="16" t="s">
        <v>1606</v>
      </c>
      <c r="B51" s="16" t="s">
        <v>13961</v>
      </c>
      <c r="C51" s="16" t="s">
        <v>13644</v>
      </c>
      <c r="D51" s="19">
        <v>299</v>
      </c>
      <c r="E51" s="19">
        <v>699</v>
      </c>
      <c r="F51" s="52">
        <v>0.56999999999999995</v>
      </c>
      <c r="G51" s="51">
        <v>4.0999999999999996</v>
      </c>
      <c r="H51" s="52" t="str">
        <f t="shared" si="1"/>
        <v>5.0</v>
      </c>
      <c r="I51" s="16">
        <v>2957</v>
      </c>
      <c r="J51" s="19">
        <f>Transformed_Data!E51*Transformed_Data!I51</f>
        <v>2066943</v>
      </c>
      <c r="K51" s="19" t="str">
        <f>IF(E51&lt;200,"&lt;200",IF(E51&lt;=500,"200–500","&gt;500"))</f>
        <v>&gt;500</v>
      </c>
      <c r="L51" s="19">
        <f>G51*I51</f>
        <v>12123.699999999999</v>
      </c>
      <c r="M51" s="19">
        <f t="shared" si="0"/>
        <v>2961.1</v>
      </c>
      <c r="N51" s="16" t="s">
        <v>1608</v>
      </c>
      <c r="O51" s="16" t="s">
        <v>1609</v>
      </c>
      <c r="P51" s="16" t="s">
        <v>1610</v>
      </c>
      <c r="Q51" s="16" t="s">
        <v>1611</v>
      </c>
      <c r="R51" s="16" t="s">
        <v>1612</v>
      </c>
      <c r="S51" s="16" t="s">
        <v>1613</v>
      </c>
      <c r="T51" s="16" t="s">
        <v>1614</v>
      </c>
      <c r="U51" s="16" t="s">
        <v>1615</v>
      </c>
    </row>
    <row r="52" spans="1:21" ht="15.75">
      <c r="A52" s="16" t="s">
        <v>1794</v>
      </c>
      <c r="B52" s="16" t="s">
        <v>13962</v>
      </c>
      <c r="C52" s="16" t="s">
        <v>13127</v>
      </c>
      <c r="D52" s="19">
        <v>467</v>
      </c>
      <c r="E52" s="19">
        <v>599</v>
      </c>
      <c r="F52" s="52">
        <v>0.22</v>
      </c>
      <c r="G52" s="51">
        <v>4.4000000000000004</v>
      </c>
      <c r="H52" s="52" t="str">
        <f t="shared" si="1"/>
        <v>5.0</v>
      </c>
      <c r="I52" s="16">
        <v>44054</v>
      </c>
      <c r="J52" s="19">
        <f>Transformed_Data!E52*Transformed_Data!I52</f>
        <v>26388346</v>
      </c>
      <c r="K52" s="19" t="str">
        <f>IF(E52&lt;200,"&lt;200",IF(E52&lt;=500,"200–500","&gt;500"))</f>
        <v>&gt;500</v>
      </c>
      <c r="L52" s="19">
        <f>G52*I52</f>
        <v>193837.6</v>
      </c>
      <c r="M52" s="19">
        <f t="shared" si="0"/>
        <v>44058.400000000001</v>
      </c>
      <c r="N52" s="16" t="s">
        <v>1796</v>
      </c>
      <c r="O52" s="16" t="s">
        <v>1797</v>
      </c>
      <c r="P52" s="16" t="s">
        <v>1798</v>
      </c>
      <c r="Q52" s="16" t="s">
        <v>1799</v>
      </c>
      <c r="R52" s="16" t="s">
        <v>1800</v>
      </c>
      <c r="S52" s="16" t="s">
        <v>1801</v>
      </c>
      <c r="T52" s="16" t="s">
        <v>1802</v>
      </c>
      <c r="U52" s="16" t="s">
        <v>1803</v>
      </c>
    </row>
    <row r="53" spans="1:21" ht="15.75">
      <c r="A53" s="16" t="s">
        <v>1764</v>
      </c>
      <c r="B53" s="16" t="s">
        <v>13963</v>
      </c>
      <c r="C53" s="16" t="s">
        <v>13644</v>
      </c>
      <c r="D53" s="19">
        <v>259</v>
      </c>
      <c r="E53" s="19">
        <v>699</v>
      </c>
      <c r="F53" s="52">
        <v>0.63</v>
      </c>
      <c r="G53" s="51">
        <v>3.8</v>
      </c>
      <c r="H53" s="52" t="str">
        <f t="shared" si="1"/>
        <v>4.0</v>
      </c>
      <c r="I53" s="16">
        <v>2399</v>
      </c>
      <c r="J53" s="19">
        <f>Transformed_Data!E53*Transformed_Data!I53</f>
        <v>1676901</v>
      </c>
      <c r="K53" s="19" t="str">
        <f>IF(E53&lt;200,"&lt;200",IF(E53&lt;=500,"200–500","&gt;500"))</f>
        <v>&gt;500</v>
      </c>
      <c r="L53" s="19">
        <f>G53*I53</f>
        <v>9116.1999999999989</v>
      </c>
      <c r="M53" s="19">
        <f t="shared" si="0"/>
        <v>2402.8000000000002</v>
      </c>
      <c r="N53" s="16" t="s">
        <v>1766</v>
      </c>
      <c r="O53" s="16" t="s">
        <v>1767</v>
      </c>
      <c r="P53" s="16" t="s">
        <v>1768</v>
      </c>
      <c r="Q53" s="16" t="s">
        <v>1769</v>
      </c>
      <c r="R53" s="16" t="s">
        <v>1770</v>
      </c>
      <c r="S53" s="16" t="s">
        <v>1771</v>
      </c>
      <c r="T53" s="16" t="s">
        <v>1772</v>
      </c>
      <c r="U53" s="16" t="s">
        <v>1773</v>
      </c>
    </row>
    <row r="54" spans="1:21" ht="15.75">
      <c r="A54" s="16" t="s">
        <v>2841</v>
      </c>
      <c r="B54" s="16" t="s">
        <v>13964</v>
      </c>
      <c r="C54" s="16" t="s">
        <v>13644</v>
      </c>
      <c r="D54" s="19">
        <v>299</v>
      </c>
      <c r="E54" s="19">
        <v>699</v>
      </c>
      <c r="F54" s="52">
        <v>0.56999999999999995</v>
      </c>
      <c r="G54" s="51">
        <v>3.9</v>
      </c>
      <c r="H54" s="52" t="str">
        <f t="shared" si="1"/>
        <v>4.0</v>
      </c>
      <c r="I54" s="16">
        <v>1454</v>
      </c>
      <c r="J54" s="19">
        <f>Transformed_Data!E54*Transformed_Data!I54</f>
        <v>1016346</v>
      </c>
      <c r="K54" s="19" t="str">
        <f>IF(E54&lt;200,"&lt;200",IF(E54&lt;=500,"200–500","&gt;500"))</f>
        <v>&gt;500</v>
      </c>
      <c r="L54" s="19">
        <f>G54*I54</f>
        <v>5670.5999999999995</v>
      </c>
      <c r="M54" s="19">
        <f t="shared" si="0"/>
        <v>1457.9</v>
      </c>
      <c r="N54" s="16" t="s">
        <v>2843</v>
      </c>
      <c r="O54" s="16" t="s">
        <v>2844</v>
      </c>
      <c r="P54" s="16" t="s">
        <v>2845</v>
      </c>
      <c r="Q54" s="16" t="s">
        <v>2846</v>
      </c>
      <c r="R54" s="16" t="s">
        <v>2847</v>
      </c>
      <c r="S54" s="16" t="s">
        <v>2848</v>
      </c>
      <c r="T54" s="16" t="s">
        <v>2849</v>
      </c>
      <c r="U54" s="16" t="s">
        <v>2850</v>
      </c>
    </row>
    <row r="55" spans="1:21" ht="15.75">
      <c r="A55" s="16" t="s">
        <v>12924</v>
      </c>
      <c r="B55" s="16" t="s">
        <v>13965</v>
      </c>
      <c r="C55" s="16" t="s">
        <v>13645</v>
      </c>
      <c r="D55" s="19">
        <v>3488</v>
      </c>
      <c r="E55" s="19">
        <v>4990</v>
      </c>
      <c r="F55" s="52">
        <v>0.3</v>
      </c>
      <c r="G55" s="51">
        <v>4.0999999999999996</v>
      </c>
      <c r="H55" s="52" t="str">
        <f t="shared" si="1"/>
        <v>5.0</v>
      </c>
      <c r="I55" s="16">
        <v>1127</v>
      </c>
      <c r="J55" s="19">
        <f>Transformed_Data!E55*Transformed_Data!I55</f>
        <v>5623730</v>
      </c>
      <c r="K55" s="19" t="str">
        <f>IF(E55&lt;200,"&lt;200",IF(E55&lt;=500,"200–500","&gt;500"))</f>
        <v>&gt;500</v>
      </c>
      <c r="L55" s="19">
        <f>G55*I55</f>
        <v>4620.7</v>
      </c>
      <c r="M55" s="19">
        <f t="shared" si="0"/>
        <v>1131.0999999999999</v>
      </c>
      <c r="N55" s="16" t="s">
        <v>12926</v>
      </c>
      <c r="O55" s="16" t="s">
        <v>12927</v>
      </c>
      <c r="P55" s="16" t="s">
        <v>12928</v>
      </c>
      <c r="Q55" s="16" t="s">
        <v>12929</v>
      </c>
      <c r="R55" s="16" t="s">
        <v>12930</v>
      </c>
      <c r="S55" s="16" t="s">
        <v>12931</v>
      </c>
      <c r="T55" s="16" t="s">
        <v>12932</v>
      </c>
      <c r="U55" s="16" t="s">
        <v>12933</v>
      </c>
    </row>
    <row r="56" spans="1:21" ht="15.75">
      <c r="A56" s="16" t="s">
        <v>6338</v>
      </c>
      <c r="B56" s="16" t="s">
        <v>13966</v>
      </c>
      <c r="C56" s="16" t="s">
        <v>13644</v>
      </c>
      <c r="D56" s="19">
        <v>238</v>
      </c>
      <c r="E56" s="19">
        <v>699</v>
      </c>
      <c r="F56" s="52">
        <v>0.66</v>
      </c>
      <c r="G56" s="51">
        <v>4.4000000000000004</v>
      </c>
      <c r="H56" s="52" t="str">
        <f t="shared" si="1"/>
        <v>5.0</v>
      </c>
      <c r="I56" s="16">
        <v>8372</v>
      </c>
      <c r="J56" s="19">
        <f>Transformed_Data!E56*Transformed_Data!I56</f>
        <v>5852028</v>
      </c>
      <c r="K56" s="19" t="str">
        <f>IF(E56&lt;200,"&lt;200",IF(E56&lt;=500,"200–500","&gt;500"))</f>
        <v>&gt;500</v>
      </c>
      <c r="L56" s="19">
        <f>G56*I56</f>
        <v>36836.800000000003</v>
      </c>
      <c r="M56" s="19">
        <f t="shared" si="0"/>
        <v>8376.4</v>
      </c>
      <c r="N56" s="16" t="s">
        <v>13142</v>
      </c>
      <c r="O56" s="16" t="s">
        <v>6342</v>
      </c>
      <c r="P56" s="16" t="s">
        <v>6343</v>
      </c>
      <c r="Q56" s="16" t="s">
        <v>6344</v>
      </c>
      <c r="R56" s="16" t="s">
        <v>6345</v>
      </c>
      <c r="S56" s="16" t="s">
        <v>6346</v>
      </c>
      <c r="T56" s="16" t="s">
        <v>6347</v>
      </c>
      <c r="U56" s="16" t="s">
        <v>6348</v>
      </c>
    </row>
    <row r="57" spans="1:21" ht="15.75">
      <c r="A57" s="16" t="s">
        <v>9477</v>
      </c>
      <c r="B57" s="16" t="s">
        <v>13967</v>
      </c>
      <c r="C57" s="16" t="s">
        <v>13645</v>
      </c>
      <c r="D57" s="19">
        <v>2199</v>
      </c>
      <c r="E57" s="19">
        <v>2990</v>
      </c>
      <c r="F57" s="52">
        <v>0.26</v>
      </c>
      <c r="G57" s="51">
        <v>3.8</v>
      </c>
      <c r="H57" s="52" t="str">
        <f t="shared" si="1"/>
        <v>4.0</v>
      </c>
      <c r="I57" s="16">
        <v>1558</v>
      </c>
      <c r="J57" s="19">
        <f>Transformed_Data!E57*Transformed_Data!I57</f>
        <v>4658420</v>
      </c>
      <c r="K57" s="19" t="str">
        <f>IF(E57&lt;200,"&lt;200",IF(E57&lt;=500,"200–500","&gt;500"))</f>
        <v>&gt;500</v>
      </c>
      <c r="L57" s="19">
        <f>G57*I57</f>
        <v>5920.4</v>
      </c>
      <c r="M57" s="19">
        <f t="shared" si="0"/>
        <v>1561.8</v>
      </c>
      <c r="N57" s="16" t="s">
        <v>9480</v>
      </c>
      <c r="O57" s="16" t="s">
        <v>9481</v>
      </c>
      <c r="P57" s="16" t="s">
        <v>9482</v>
      </c>
      <c r="Q57" s="16" t="s">
        <v>9483</v>
      </c>
      <c r="R57" s="16" t="s">
        <v>9484</v>
      </c>
      <c r="S57" s="16" t="s">
        <v>13143</v>
      </c>
      <c r="T57" s="16" t="s">
        <v>9486</v>
      </c>
      <c r="U57" s="16" t="s">
        <v>9487</v>
      </c>
    </row>
    <row r="58" spans="1:21" ht="15.75">
      <c r="A58" s="16" t="s">
        <v>9642</v>
      </c>
      <c r="B58" s="16" t="s">
        <v>13957</v>
      </c>
      <c r="C58" s="16" t="s">
        <v>13645</v>
      </c>
      <c r="D58" s="19">
        <v>1130</v>
      </c>
      <c r="E58" s="19">
        <v>1130</v>
      </c>
      <c r="F58" s="52">
        <v>0</v>
      </c>
      <c r="G58" s="51">
        <v>4.2</v>
      </c>
      <c r="H58" s="52" t="str">
        <f t="shared" si="1"/>
        <v>5.0</v>
      </c>
      <c r="I58" s="16">
        <v>13250</v>
      </c>
      <c r="J58" s="19">
        <f>Transformed_Data!E58*Transformed_Data!I58</f>
        <v>14972500</v>
      </c>
      <c r="K58" s="19" t="str">
        <f>IF(E58&lt;200,"&lt;200",IF(E58&lt;=500,"200–500","&gt;500"))</f>
        <v>&gt;500</v>
      </c>
      <c r="L58" s="19">
        <f>G58*I58</f>
        <v>55650</v>
      </c>
      <c r="M58" s="19">
        <f t="shared" si="0"/>
        <v>13254.2</v>
      </c>
      <c r="N58" s="16" t="s">
        <v>9645</v>
      </c>
      <c r="O58" s="16" t="s">
        <v>9646</v>
      </c>
      <c r="P58" s="16" t="s">
        <v>9647</v>
      </c>
      <c r="Q58" s="16" t="s">
        <v>9648</v>
      </c>
      <c r="R58" s="16" t="s">
        <v>9649</v>
      </c>
      <c r="S58" s="16" t="s">
        <v>9650</v>
      </c>
      <c r="T58" s="16" t="s">
        <v>9651</v>
      </c>
      <c r="U58" s="16" t="s">
        <v>9652</v>
      </c>
    </row>
    <row r="59" spans="1:21" ht="15.75">
      <c r="A59" s="16" t="s">
        <v>8550</v>
      </c>
      <c r="B59" s="16" t="s">
        <v>13968</v>
      </c>
      <c r="C59" s="16" t="s">
        <v>13645</v>
      </c>
      <c r="D59" s="19">
        <v>1199</v>
      </c>
      <c r="E59" s="19">
        <v>1695</v>
      </c>
      <c r="F59" s="52">
        <v>0.28999999999999998</v>
      </c>
      <c r="G59" s="51">
        <v>3.6</v>
      </c>
      <c r="H59" s="52" t="str">
        <f t="shared" si="1"/>
        <v>4.0</v>
      </c>
      <c r="I59" s="16">
        <v>13300</v>
      </c>
      <c r="J59" s="19">
        <f>Transformed_Data!E59*Transformed_Data!I59</f>
        <v>22543500</v>
      </c>
      <c r="K59" s="19" t="str">
        <f>IF(E59&lt;200,"&lt;200",IF(E59&lt;=500,"200–500","&gt;500"))</f>
        <v>&gt;500</v>
      </c>
      <c r="L59" s="19">
        <f>G59*I59</f>
        <v>47880</v>
      </c>
      <c r="M59" s="19">
        <f t="shared" si="0"/>
        <v>13303.6</v>
      </c>
      <c r="N59" s="16" t="s">
        <v>8553</v>
      </c>
      <c r="O59" s="16" t="s">
        <v>8554</v>
      </c>
      <c r="P59" s="16" t="s">
        <v>8555</v>
      </c>
      <c r="Q59" s="16" t="s">
        <v>8556</v>
      </c>
      <c r="R59" s="16" t="s">
        <v>8557</v>
      </c>
      <c r="S59" s="16" t="s">
        <v>8558</v>
      </c>
      <c r="T59" s="16" t="s">
        <v>8559</v>
      </c>
      <c r="U59" s="16" t="s">
        <v>8560</v>
      </c>
    </row>
    <row r="60" spans="1:21" ht="15.75">
      <c r="A60" s="16" t="s">
        <v>8802</v>
      </c>
      <c r="B60" s="16" t="s">
        <v>13969</v>
      </c>
      <c r="C60" s="16" t="s">
        <v>13645</v>
      </c>
      <c r="D60" s="19">
        <v>1999</v>
      </c>
      <c r="E60" s="19">
        <v>3210</v>
      </c>
      <c r="F60" s="52">
        <v>0.38</v>
      </c>
      <c r="G60" s="51">
        <v>4.2</v>
      </c>
      <c r="H60" s="52" t="str">
        <f t="shared" si="1"/>
        <v>5.0</v>
      </c>
      <c r="I60" s="16">
        <v>41349</v>
      </c>
      <c r="J60" s="19">
        <f>Transformed_Data!E60*Transformed_Data!I60</f>
        <v>132730290</v>
      </c>
      <c r="K60" s="19" t="str">
        <f>IF(E60&lt;200,"&lt;200",IF(E60&lt;=500,"200–500","&gt;500"))</f>
        <v>&gt;500</v>
      </c>
      <c r="L60" s="19">
        <f>G60*I60</f>
        <v>173665.80000000002</v>
      </c>
      <c r="M60" s="19">
        <f t="shared" si="0"/>
        <v>41353.199999999997</v>
      </c>
      <c r="N60" s="16" t="s">
        <v>13144</v>
      </c>
      <c r="O60" s="16" t="s">
        <v>8805</v>
      </c>
      <c r="P60" s="16" t="s">
        <v>8806</v>
      </c>
      <c r="Q60" s="16" t="s">
        <v>8807</v>
      </c>
      <c r="R60" s="16" t="s">
        <v>8808</v>
      </c>
      <c r="S60" s="16" t="s">
        <v>8809</v>
      </c>
      <c r="T60" s="16" t="s">
        <v>8810</v>
      </c>
      <c r="U60" s="16" t="s">
        <v>8811</v>
      </c>
    </row>
    <row r="61" spans="1:21" ht="15.75">
      <c r="A61" s="16" t="s">
        <v>9744</v>
      </c>
      <c r="B61" s="16" t="s">
        <v>13970</v>
      </c>
      <c r="C61" s="16" t="s">
        <v>13645</v>
      </c>
      <c r="D61" s="19">
        <v>610</v>
      </c>
      <c r="E61" s="19">
        <v>825</v>
      </c>
      <c r="F61" s="52">
        <v>0.26</v>
      </c>
      <c r="G61" s="51">
        <v>4.0999999999999996</v>
      </c>
      <c r="H61" s="52" t="str">
        <f t="shared" si="1"/>
        <v>5.0</v>
      </c>
      <c r="I61" s="16">
        <v>13165</v>
      </c>
      <c r="J61" s="19">
        <f>Transformed_Data!E61*Transformed_Data!I61</f>
        <v>10861125</v>
      </c>
      <c r="K61" s="19" t="str">
        <f>IF(E61&lt;200,"&lt;200",IF(E61&lt;=500,"200–500","&gt;500"))</f>
        <v>&gt;500</v>
      </c>
      <c r="L61" s="19">
        <f>G61*I61</f>
        <v>53976.499999999993</v>
      </c>
      <c r="M61" s="19">
        <f t="shared" si="0"/>
        <v>13169.1</v>
      </c>
      <c r="N61" s="16" t="s">
        <v>9746</v>
      </c>
      <c r="O61" s="16" t="s">
        <v>9747</v>
      </c>
      <c r="P61" s="16" t="s">
        <v>9748</v>
      </c>
      <c r="Q61" s="16" t="s">
        <v>9749</v>
      </c>
      <c r="R61" s="16" t="s">
        <v>9750</v>
      </c>
      <c r="S61" s="16" t="s">
        <v>9751</v>
      </c>
      <c r="T61" s="16" t="s">
        <v>9752</v>
      </c>
      <c r="U61" s="16" t="s">
        <v>9753</v>
      </c>
    </row>
    <row r="62" spans="1:21" ht="15.75">
      <c r="A62" s="16" t="s">
        <v>6535</v>
      </c>
      <c r="B62" s="16" t="s">
        <v>13971</v>
      </c>
      <c r="C62" s="16" t="s">
        <v>13646</v>
      </c>
      <c r="D62" s="19">
        <v>561</v>
      </c>
      <c r="E62" s="19">
        <v>720</v>
      </c>
      <c r="F62" s="52">
        <v>0.22</v>
      </c>
      <c r="G62" s="51">
        <v>4.4000000000000004</v>
      </c>
      <c r="H62" s="52" t="str">
        <f t="shared" si="1"/>
        <v>5.0</v>
      </c>
      <c r="I62" s="16">
        <v>3182</v>
      </c>
      <c r="J62" s="19">
        <f>Transformed_Data!E62*Transformed_Data!I62</f>
        <v>2291040</v>
      </c>
      <c r="K62" s="19" t="str">
        <f>IF(E62&lt;200,"&lt;200",IF(E62&lt;=500,"200–500","&gt;500"))</f>
        <v>&gt;500</v>
      </c>
      <c r="L62" s="19">
        <f>G62*I62</f>
        <v>14000.800000000001</v>
      </c>
      <c r="M62" s="19">
        <f t="shared" si="0"/>
        <v>3186.4</v>
      </c>
      <c r="N62" s="16" t="s">
        <v>6537</v>
      </c>
      <c r="O62" s="16" t="s">
        <v>6538</v>
      </c>
      <c r="P62" s="16" t="s">
        <v>6539</v>
      </c>
      <c r="Q62" s="16" t="s">
        <v>6540</v>
      </c>
      <c r="R62" s="16" t="s">
        <v>6541</v>
      </c>
      <c r="S62" s="16" t="s">
        <v>6542</v>
      </c>
      <c r="T62" s="16" t="s">
        <v>6543</v>
      </c>
      <c r="U62" s="16" t="s">
        <v>6544</v>
      </c>
    </row>
    <row r="63" spans="1:21" ht="15.75">
      <c r="A63" s="16" t="s">
        <v>13004</v>
      </c>
      <c r="B63" s="16" t="s">
        <v>13972</v>
      </c>
      <c r="C63" s="16" t="s">
        <v>13645</v>
      </c>
      <c r="D63" s="19">
        <v>1399</v>
      </c>
      <c r="E63" s="19">
        <v>1890</v>
      </c>
      <c r="F63" s="52">
        <v>0.26</v>
      </c>
      <c r="G63" s="51">
        <v>4</v>
      </c>
      <c r="H63" s="52" t="str">
        <f t="shared" si="1"/>
        <v>4.0</v>
      </c>
      <c r="I63" s="16">
        <v>8031</v>
      </c>
      <c r="J63" s="19">
        <f>Transformed_Data!E63*Transformed_Data!I63</f>
        <v>15178590</v>
      </c>
      <c r="K63" s="19" t="str">
        <f>IF(E63&lt;200,"&lt;200",IF(E63&lt;=500,"200–500","&gt;500"))</f>
        <v>&gt;500</v>
      </c>
      <c r="L63" s="19">
        <f>G63*I63</f>
        <v>32124</v>
      </c>
      <c r="M63" s="19">
        <f t="shared" si="0"/>
        <v>8035</v>
      </c>
      <c r="N63" s="16" t="s">
        <v>13006</v>
      </c>
      <c r="O63" s="16" t="s">
        <v>13007</v>
      </c>
      <c r="P63" s="16" t="s">
        <v>13008</v>
      </c>
      <c r="Q63" s="16" t="s">
        <v>13009</v>
      </c>
      <c r="R63" s="16" t="s">
        <v>13010</v>
      </c>
      <c r="S63" s="16" t="s">
        <v>13011</v>
      </c>
      <c r="T63" s="16" t="s">
        <v>13012</v>
      </c>
      <c r="U63" s="16" t="s">
        <v>13013</v>
      </c>
    </row>
    <row r="64" spans="1:21" ht="15.75">
      <c r="A64" s="16" t="s">
        <v>12742</v>
      </c>
      <c r="B64" s="16" t="s">
        <v>13973</v>
      </c>
      <c r="C64" s="16" t="s">
        <v>13645</v>
      </c>
      <c r="D64" s="19">
        <v>6199</v>
      </c>
      <c r="E64" s="19">
        <v>10999</v>
      </c>
      <c r="F64" s="52">
        <v>0.44</v>
      </c>
      <c r="G64" s="51">
        <v>4.2</v>
      </c>
      <c r="H64" s="52" t="str">
        <f t="shared" si="1"/>
        <v>5.0</v>
      </c>
      <c r="I64" s="16">
        <v>10429</v>
      </c>
      <c r="J64" s="19">
        <f>Transformed_Data!E64*Transformed_Data!I64</f>
        <v>114708571</v>
      </c>
      <c r="K64" s="19" t="str">
        <f>IF(E64&lt;200,"&lt;200",IF(E64&lt;=500,"200–500","&gt;500"))</f>
        <v>&gt;500</v>
      </c>
      <c r="L64" s="19">
        <f>G64*I64</f>
        <v>43801.8</v>
      </c>
      <c r="M64" s="19">
        <f t="shared" si="0"/>
        <v>10433.200000000001</v>
      </c>
      <c r="N64" s="16" t="s">
        <v>12744</v>
      </c>
      <c r="O64" s="16" t="s">
        <v>12745</v>
      </c>
      <c r="P64" s="16" t="s">
        <v>12746</v>
      </c>
      <c r="Q64" s="16" t="s">
        <v>12747</v>
      </c>
      <c r="R64" s="16" t="s">
        <v>12748</v>
      </c>
      <c r="S64" s="16" t="s">
        <v>13145</v>
      </c>
      <c r="T64" s="16" t="s">
        <v>12750</v>
      </c>
      <c r="U64" s="16" t="s">
        <v>12751</v>
      </c>
    </row>
    <row r="65" spans="1:21" ht="15.75">
      <c r="A65" s="16" t="s">
        <v>7972</v>
      </c>
      <c r="B65" s="16" t="s">
        <v>13974</v>
      </c>
      <c r="C65" s="16" t="s">
        <v>13646</v>
      </c>
      <c r="D65" s="19">
        <v>535</v>
      </c>
      <c r="E65" s="19">
        <v>535</v>
      </c>
      <c r="F65" s="52">
        <v>0</v>
      </c>
      <c r="G65" s="51">
        <v>4.4000000000000004</v>
      </c>
      <c r="H65" s="52" t="str">
        <f t="shared" si="1"/>
        <v>5.0</v>
      </c>
      <c r="I65" s="16">
        <v>4426</v>
      </c>
      <c r="J65" s="19">
        <f>Transformed_Data!E65*Transformed_Data!I65</f>
        <v>2367910</v>
      </c>
      <c r="K65" s="19" t="str">
        <f>IF(E65&lt;200,"&lt;200",IF(E65&lt;=500,"200–500","&gt;500"))</f>
        <v>&gt;500</v>
      </c>
      <c r="L65" s="19">
        <f>G65*I65</f>
        <v>19474.400000000001</v>
      </c>
      <c r="M65" s="19">
        <f t="shared" si="0"/>
        <v>4430.3999999999996</v>
      </c>
      <c r="N65" s="16" t="s">
        <v>7975</v>
      </c>
      <c r="O65" s="16" t="s">
        <v>7976</v>
      </c>
      <c r="P65" s="16" t="s">
        <v>7977</v>
      </c>
      <c r="Q65" s="16" t="s">
        <v>7978</v>
      </c>
      <c r="R65" s="16" t="s">
        <v>7979</v>
      </c>
      <c r="S65" s="16" t="s">
        <v>7980</v>
      </c>
      <c r="T65" s="16" t="s">
        <v>7981</v>
      </c>
      <c r="U65" s="16" t="s">
        <v>7982</v>
      </c>
    </row>
    <row r="66" spans="1:21" ht="15.75">
      <c r="A66" s="16" t="s">
        <v>12181</v>
      </c>
      <c r="B66" s="16" t="s">
        <v>13975</v>
      </c>
      <c r="C66" s="16" t="s">
        <v>13645</v>
      </c>
      <c r="D66" s="19">
        <v>6120</v>
      </c>
      <c r="E66" s="19">
        <v>8478</v>
      </c>
      <c r="F66" s="52">
        <v>0.28000000000000003</v>
      </c>
      <c r="G66" s="51">
        <v>4.5999999999999996</v>
      </c>
      <c r="H66" s="52" t="str">
        <f t="shared" ref="H66:H129" si="2">IF(G66&lt;=1,"1.0",IF(G66&lt;=2,"2.0",IF(G66&lt;=3,"3.0",IF(G66&lt;=4,"4.0","5.0"))))</f>
        <v>5.0</v>
      </c>
      <c r="I66" s="16">
        <v>6550</v>
      </c>
      <c r="J66" s="19">
        <f>Transformed_Data!E66*Transformed_Data!I66</f>
        <v>55530900</v>
      </c>
      <c r="K66" s="19" t="str">
        <f>IF(E66&lt;200,"&lt;200",IF(E66&lt;=500,"200–500","&gt;500"))</f>
        <v>&gt;500</v>
      </c>
      <c r="L66" s="19">
        <f>G66*I66</f>
        <v>30129.999999999996</v>
      </c>
      <c r="M66" s="19">
        <f>SUM(G66:I66)</f>
        <v>6554.6</v>
      </c>
      <c r="N66" s="16" t="s">
        <v>12183</v>
      </c>
      <c r="O66" s="16" t="s">
        <v>12184</v>
      </c>
      <c r="P66" s="16" t="s">
        <v>12185</v>
      </c>
      <c r="Q66" s="16" t="s">
        <v>12186</v>
      </c>
      <c r="R66" s="16" t="s">
        <v>12187</v>
      </c>
      <c r="S66" s="16" t="s">
        <v>12188</v>
      </c>
      <c r="T66" s="16" t="s">
        <v>12189</v>
      </c>
      <c r="U66" s="16" t="s">
        <v>12190</v>
      </c>
    </row>
    <row r="67" spans="1:21" ht="15.75">
      <c r="A67" s="16" t="s">
        <v>12683</v>
      </c>
      <c r="B67" s="16" t="s">
        <v>13976</v>
      </c>
      <c r="C67" s="16" t="s">
        <v>13645</v>
      </c>
      <c r="D67" s="19">
        <v>1999</v>
      </c>
      <c r="E67" s="19">
        <v>2360</v>
      </c>
      <c r="F67" s="52">
        <v>0.15</v>
      </c>
      <c r="G67" s="51">
        <v>4.2</v>
      </c>
      <c r="H67" s="52" t="str">
        <f t="shared" si="2"/>
        <v>5.0</v>
      </c>
      <c r="I67" s="16">
        <v>7801</v>
      </c>
      <c r="J67" s="19">
        <f>Transformed_Data!E67*Transformed_Data!I67</f>
        <v>18410360</v>
      </c>
      <c r="K67" s="19" t="str">
        <f>IF(E67&lt;200,"&lt;200",IF(E67&lt;=500,"200–500","&gt;500"))</f>
        <v>&gt;500</v>
      </c>
      <c r="L67" s="19">
        <f>G67*I67</f>
        <v>32764.2</v>
      </c>
      <c r="M67" s="19">
        <f>SUM(G67:I67)</f>
        <v>7805.2</v>
      </c>
      <c r="N67" s="16" t="s">
        <v>12685</v>
      </c>
      <c r="O67" s="16" t="s">
        <v>12686</v>
      </c>
      <c r="P67" s="16" t="s">
        <v>12687</v>
      </c>
      <c r="Q67" s="16" t="s">
        <v>12688</v>
      </c>
      <c r="R67" s="16" t="s">
        <v>12689</v>
      </c>
      <c r="S67" s="16" t="s">
        <v>12690</v>
      </c>
      <c r="T67" s="16" t="s">
        <v>12691</v>
      </c>
      <c r="U67" s="16" t="s">
        <v>12692</v>
      </c>
    </row>
    <row r="68" spans="1:21" ht="15.75">
      <c r="A68" s="16" t="s">
        <v>7407</v>
      </c>
      <c r="B68" s="16" t="s">
        <v>13977</v>
      </c>
      <c r="C68" s="16" t="s">
        <v>13645</v>
      </c>
      <c r="D68" s="19">
        <v>310</v>
      </c>
      <c r="E68" s="19">
        <v>310</v>
      </c>
      <c r="F68" s="52">
        <v>0</v>
      </c>
      <c r="G68" s="51">
        <v>4.5</v>
      </c>
      <c r="H68" s="52" t="str">
        <f t="shared" si="2"/>
        <v>5.0</v>
      </c>
      <c r="I68" s="16">
        <v>5882</v>
      </c>
      <c r="J68" s="19">
        <f>Transformed_Data!E68*Transformed_Data!I68</f>
        <v>1823420</v>
      </c>
      <c r="K68" s="19" t="str">
        <f>IF(E68&lt;200,"&lt;200",IF(E68&lt;=500,"200–500","&gt;500"))</f>
        <v>200–500</v>
      </c>
      <c r="L68" s="19">
        <f>G68*I68</f>
        <v>26469</v>
      </c>
      <c r="M68" s="19">
        <f>SUM(G68:I68)</f>
        <v>5886.5</v>
      </c>
      <c r="N68" s="16" t="s">
        <v>7409</v>
      </c>
      <c r="O68" s="16" t="s">
        <v>7410</v>
      </c>
      <c r="P68" s="16" t="s">
        <v>7411</v>
      </c>
      <c r="Q68" s="16" t="s">
        <v>7412</v>
      </c>
      <c r="R68" s="16" t="s">
        <v>7413</v>
      </c>
      <c r="S68" s="16" t="s">
        <v>7414</v>
      </c>
      <c r="T68" s="16" t="s">
        <v>7415</v>
      </c>
      <c r="U68" s="16" t="s">
        <v>7416</v>
      </c>
    </row>
    <row r="69" spans="1:21" ht="15.75">
      <c r="A69" s="16" t="s">
        <v>9345</v>
      </c>
      <c r="B69" s="16" t="s">
        <v>13978</v>
      </c>
      <c r="C69" s="16" t="s">
        <v>13645</v>
      </c>
      <c r="D69" s="19">
        <v>2499</v>
      </c>
      <c r="E69" s="19">
        <v>5000</v>
      </c>
      <c r="F69" s="52">
        <v>0.5</v>
      </c>
      <c r="G69" s="51">
        <v>3.8</v>
      </c>
      <c r="H69" s="52" t="str">
        <f t="shared" si="2"/>
        <v>4.0</v>
      </c>
      <c r="I69" s="16">
        <v>1889</v>
      </c>
      <c r="J69" s="19">
        <f>Transformed_Data!E69*Transformed_Data!I69</f>
        <v>9445000</v>
      </c>
      <c r="K69" s="19" t="str">
        <f>IF(E69&lt;200,"&lt;200",IF(E69&lt;=500,"200–500","&gt;500"))</f>
        <v>&gt;500</v>
      </c>
      <c r="L69" s="19">
        <f>G69*I69</f>
        <v>7178.2</v>
      </c>
      <c r="M69" s="19">
        <f>SUM(G69:I69)</f>
        <v>1892.8</v>
      </c>
      <c r="N69" s="16" t="s">
        <v>9347</v>
      </c>
      <c r="O69" s="16" t="s">
        <v>9348</v>
      </c>
      <c r="P69" s="16" t="s">
        <v>9349</v>
      </c>
      <c r="Q69" s="16" t="s">
        <v>9350</v>
      </c>
      <c r="R69" s="16" t="s">
        <v>9351</v>
      </c>
      <c r="S69" s="16" t="s">
        <v>13146</v>
      </c>
      <c r="T69" s="16" t="s">
        <v>9353</v>
      </c>
      <c r="U69" s="16" t="s">
        <v>9354</v>
      </c>
    </row>
    <row r="70" spans="1:21" ht="15.75">
      <c r="A70" s="16" t="s">
        <v>5221</v>
      </c>
      <c r="B70" s="16" t="s">
        <v>13979</v>
      </c>
      <c r="C70" s="16" t="s">
        <v>13644</v>
      </c>
      <c r="D70" s="19">
        <v>1889</v>
      </c>
      <c r="E70" s="19">
        <v>5499</v>
      </c>
      <c r="F70" s="52">
        <v>0.66</v>
      </c>
      <c r="G70" s="51">
        <v>4.2</v>
      </c>
      <c r="H70" s="52" t="str">
        <f t="shared" si="2"/>
        <v>5.0</v>
      </c>
      <c r="I70" s="16">
        <v>49551</v>
      </c>
      <c r="J70" s="19">
        <f>Transformed_Data!E70*Transformed_Data!I70</f>
        <v>272480949</v>
      </c>
      <c r="K70" s="19" t="str">
        <f>IF(E70&lt;200,"&lt;200",IF(E70&lt;=500,"200–500","&gt;500"))</f>
        <v>&gt;500</v>
      </c>
      <c r="L70" s="19">
        <f>G70*I70</f>
        <v>208114.2</v>
      </c>
      <c r="M70" s="19">
        <f>SUM(G70:I70)</f>
        <v>49555.199999999997</v>
      </c>
      <c r="N70" s="16" t="s">
        <v>5224</v>
      </c>
      <c r="O70" s="16" t="s">
        <v>5225</v>
      </c>
      <c r="P70" s="16" t="s">
        <v>5226</v>
      </c>
      <c r="Q70" s="16" t="s">
        <v>5227</v>
      </c>
      <c r="R70" s="16" t="s">
        <v>5228</v>
      </c>
      <c r="S70" s="16" t="s">
        <v>13147</v>
      </c>
      <c r="T70" s="16" t="s">
        <v>5230</v>
      </c>
      <c r="U70" s="16" t="s">
        <v>5231</v>
      </c>
    </row>
    <row r="71" spans="1:21" ht="15.75">
      <c r="A71" s="16" t="s">
        <v>6420</v>
      </c>
      <c r="B71" s="16" t="s">
        <v>13980</v>
      </c>
      <c r="C71" s="16" t="s">
        <v>13646</v>
      </c>
      <c r="D71" s="19">
        <v>125</v>
      </c>
      <c r="E71" s="19">
        <v>180</v>
      </c>
      <c r="F71" s="52">
        <v>0.31</v>
      </c>
      <c r="G71" s="51">
        <v>4.4000000000000004</v>
      </c>
      <c r="H71" s="52" t="str">
        <f t="shared" si="2"/>
        <v>5.0</v>
      </c>
      <c r="I71" s="16">
        <v>8053</v>
      </c>
      <c r="J71" s="19">
        <f>Transformed_Data!E71*Transformed_Data!I71</f>
        <v>1449540</v>
      </c>
      <c r="K71" s="19" t="str">
        <f>IF(E71&lt;200,"&lt;200",IF(E71&lt;=500,"200–500","&gt;500"))</f>
        <v>&lt;200</v>
      </c>
      <c r="L71" s="19">
        <f>G71*I71</f>
        <v>35433.200000000004</v>
      </c>
      <c r="M71" s="19">
        <f>SUM(G71:I71)</f>
        <v>8057.4</v>
      </c>
      <c r="N71" s="16" t="s">
        <v>6422</v>
      </c>
      <c r="O71" s="16" t="s">
        <v>6423</v>
      </c>
      <c r="P71" s="16" t="s">
        <v>6424</v>
      </c>
      <c r="Q71" s="16" t="s">
        <v>6425</v>
      </c>
      <c r="R71" s="16" t="s">
        <v>6426</v>
      </c>
      <c r="S71" s="16" t="s">
        <v>6427</v>
      </c>
      <c r="T71" s="16" t="s">
        <v>6428</v>
      </c>
      <c r="U71" s="16" t="s">
        <v>6429</v>
      </c>
    </row>
    <row r="72" spans="1:21" ht="15.75">
      <c r="A72" s="16" t="s">
        <v>6271</v>
      </c>
      <c r="B72" s="16" t="s">
        <v>13980</v>
      </c>
      <c r="C72" s="16" t="s">
        <v>13646</v>
      </c>
      <c r="D72" s="19">
        <v>252</v>
      </c>
      <c r="E72" s="19">
        <v>315</v>
      </c>
      <c r="F72" s="52">
        <v>0.2</v>
      </c>
      <c r="G72" s="51">
        <v>4.5</v>
      </c>
      <c r="H72" s="52" t="str">
        <f t="shared" si="2"/>
        <v>5.0</v>
      </c>
      <c r="I72" s="16">
        <v>3785</v>
      </c>
      <c r="J72" s="19">
        <f>Transformed_Data!E72*Transformed_Data!I72</f>
        <v>1192275</v>
      </c>
      <c r="K72" s="19" t="str">
        <f>IF(E72&lt;200,"&lt;200",IF(E72&lt;=500,"200–500","&gt;500"))</f>
        <v>200–500</v>
      </c>
      <c r="L72" s="19">
        <f>G72*I72</f>
        <v>17032.5</v>
      </c>
      <c r="M72" s="19">
        <f>SUM(G72:I72)</f>
        <v>3789.5</v>
      </c>
      <c r="N72" s="16" t="s">
        <v>6274</v>
      </c>
      <c r="O72" s="16" t="s">
        <v>6275</v>
      </c>
      <c r="P72" s="16" t="s">
        <v>6276</v>
      </c>
      <c r="Q72" s="16" t="s">
        <v>6277</v>
      </c>
      <c r="R72" s="16" t="s">
        <v>6278</v>
      </c>
      <c r="S72" s="16" t="s">
        <v>13148</v>
      </c>
      <c r="T72" s="16" t="s">
        <v>6280</v>
      </c>
      <c r="U72" s="16" t="s">
        <v>6281</v>
      </c>
    </row>
    <row r="73" spans="1:21" ht="15.75">
      <c r="A73" s="16" t="s">
        <v>6312</v>
      </c>
      <c r="B73" s="16" t="s">
        <v>13981</v>
      </c>
      <c r="C73" s="16" t="s">
        <v>13646</v>
      </c>
      <c r="D73" s="19">
        <v>480</v>
      </c>
      <c r="E73" s="19">
        <v>600</v>
      </c>
      <c r="F73" s="52">
        <v>0.2</v>
      </c>
      <c r="G73" s="51">
        <v>4.3</v>
      </c>
      <c r="H73" s="52" t="str">
        <f t="shared" si="2"/>
        <v>5.0</v>
      </c>
      <c r="I73" s="16">
        <v>5719</v>
      </c>
      <c r="J73" s="19">
        <f>Transformed_Data!E73*Transformed_Data!I73</f>
        <v>3431400</v>
      </c>
      <c r="K73" s="19" t="str">
        <f>IF(E73&lt;200,"&lt;200",IF(E73&lt;=500,"200–500","&gt;500"))</f>
        <v>&gt;500</v>
      </c>
      <c r="L73" s="19">
        <f>G73*I73</f>
        <v>24591.7</v>
      </c>
      <c r="M73" s="19">
        <f>SUM(G73:I73)</f>
        <v>5723.3</v>
      </c>
      <c r="N73" s="16" t="s">
        <v>6315</v>
      </c>
      <c r="O73" s="16" t="s">
        <v>6316</v>
      </c>
      <c r="P73" s="16" t="s">
        <v>6317</v>
      </c>
      <c r="Q73" s="16" t="s">
        <v>6318</v>
      </c>
      <c r="R73" s="16" t="s">
        <v>6319</v>
      </c>
      <c r="S73" s="16" t="s">
        <v>6320</v>
      </c>
      <c r="T73" s="16" t="s">
        <v>6321</v>
      </c>
      <c r="U73" s="16" t="s">
        <v>6322</v>
      </c>
    </row>
    <row r="74" spans="1:21" ht="15.75">
      <c r="A74" s="16" t="s">
        <v>6230</v>
      </c>
      <c r="B74" s="16" t="s">
        <v>13982</v>
      </c>
      <c r="C74" s="16" t="s">
        <v>13646</v>
      </c>
      <c r="D74" s="19">
        <v>100</v>
      </c>
      <c r="E74" s="19">
        <v>100</v>
      </c>
      <c r="F74" s="52">
        <v>0</v>
      </c>
      <c r="G74" s="51">
        <v>4.3</v>
      </c>
      <c r="H74" s="52" t="str">
        <f t="shared" si="2"/>
        <v>5.0</v>
      </c>
      <c r="I74" s="16">
        <v>3095</v>
      </c>
      <c r="J74" s="19">
        <f>Transformed_Data!E74*Transformed_Data!I74</f>
        <v>309500</v>
      </c>
      <c r="K74" s="19" t="str">
        <f>IF(E74&lt;200,"&lt;200",IF(E74&lt;=500,"200–500","&gt;500"))</f>
        <v>&lt;200</v>
      </c>
      <c r="L74" s="19">
        <f>G74*I74</f>
        <v>13308.5</v>
      </c>
      <c r="M74" s="19">
        <f>SUM(G74:I74)</f>
        <v>3099.3</v>
      </c>
      <c r="N74" s="16" t="s">
        <v>6233</v>
      </c>
      <c r="O74" s="16" t="s">
        <v>6234</v>
      </c>
      <c r="P74" s="16" t="s">
        <v>6235</v>
      </c>
      <c r="Q74" s="16" t="s">
        <v>6236</v>
      </c>
      <c r="R74" s="16" t="s">
        <v>6237</v>
      </c>
      <c r="S74" s="16" t="s">
        <v>6238</v>
      </c>
      <c r="T74" s="16" t="s">
        <v>6239</v>
      </c>
      <c r="U74" s="16" t="s">
        <v>6240</v>
      </c>
    </row>
    <row r="75" spans="1:21" ht="15.75">
      <c r="A75" s="16" t="s">
        <v>7335</v>
      </c>
      <c r="B75" s="16" t="s">
        <v>13983</v>
      </c>
      <c r="C75" s="16" t="s">
        <v>13646</v>
      </c>
      <c r="D75" s="19">
        <v>90</v>
      </c>
      <c r="E75" s="19">
        <v>100</v>
      </c>
      <c r="F75" s="52">
        <v>0.1</v>
      </c>
      <c r="G75" s="51">
        <v>4.3</v>
      </c>
      <c r="H75" s="52" t="str">
        <f t="shared" si="2"/>
        <v>5.0</v>
      </c>
      <c r="I75" s="16">
        <v>3061</v>
      </c>
      <c r="J75" s="19">
        <f>Transformed_Data!E75*Transformed_Data!I75</f>
        <v>306100</v>
      </c>
      <c r="K75" s="19" t="str">
        <f>IF(E75&lt;200,"&lt;200",IF(E75&lt;=500,"200–500","&gt;500"))</f>
        <v>&lt;200</v>
      </c>
      <c r="L75" s="19">
        <f>G75*I75</f>
        <v>13162.3</v>
      </c>
      <c r="M75" s="19">
        <f>SUM(G75:I75)</f>
        <v>3065.3</v>
      </c>
      <c r="N75" s="16" t="s">
        <v>7337</v>
      </c>
      <c r="O75" s="16" t="s">
        <v>7338</v>
      </c>
      <c r="P75" s="16" t="s">
        <v>7339</v>
      </c>
      <c r="Q75" s="16" t="s">
        <v>7340</v>
      </c>
      <c r="R75" s="16" t="s">
        <v>7341</v>
      </c>
      <c r="S75" s="16" t="s">
        <v>7342</v>
      </c>
      <c r="T75" s="16" t="s">
        <v>7343</v>
      </c>
      <c r="U75" s="16" t="s">
        <v>7344</v>
      </c>
    </row>
    <row r="76" spans="1:21" ht="15.75">
      <c r="A76" s="16" t="s">
        <v>7142</v>
      </c>
      <c r="B76" s="16" t="s">
        <v>13984</v>
      </c>
      <c r="C76" s="16" t="s">
        <v>13646</v>
      </c>
      <c r="D76" s="19">
        <v>178</v>
      </c>
      <c r="E76" s="19">
        <v>210</v>
      </c>
      <c r="F76" s="52">
        <v>0.15</v>
      </c>
      <c r="G76" s="51">
        <v>4.3</v>
      </c>
      <c r="H76" s="52" t="str">
        <f t="shared" si="2"/>
        <v>5.0</v>
      </c>
      <c r="I76" s="16">
        <v>2450</v>
      </c>
      <c r="J76" s="19">
        <f>Transformed_Data!E76*Transformed_Data!I76</f>
        <v>514500</v>
      </c>
      <c r="K76" s="19" t="str">
        <f>IF(E76&lt;200,"&lt;200",IF(E76&lt;=500,"200–500","&gt;500"))</f>
        <v>200–500</v>
      </c>
      <c r="L76" s="19">
        <f>G76*I76</f>
        <v>10535</v>
      </c>
      <c r="M76" s="19">
        <f>SUM(G76:I76)</f>
        <v>2454.3000000000002</v>
      </c>
      <c r="N76" s="16" t="s">
        <v>7144</v>
      </c>
      <c r="O76" s="16" t="s">
        <v>7145</v>
      </c>
      <c r="P76" s="16" t="s">
        <v>7146</v>
      </c>
      <c r="Q76" s="16" t="s">
        <v>7147</v>
      </c>
      <c r="R76" s="16" t="s">
        <v>7148</v>
      </c>
      <c r="S76" s="16" t="s">
        <v>7149</v>
      </c>
      <c r="T76" s="16" t="s">
        <v>7150</v>
      </c>
      <c r="U76" s="16" t="s">
        <v>7151</v>
      </c>
    </row>
    <row r="77" spans="1:21" ht="15.75">
      <c r="A77" s="16" t="s">
        <v>11917</v>
      </c>
      <c r="B77" s="16" t="s">
        <v>13985</v>
      </c>
      <c r="C77" s="16" t="s">
        <v>13645</v>
      </c>
      <c r="D77" s="19">
        <v>825</v>
      </c>
      <c r="E77" s="19">
        <v>825</v>
      </c>
      <c r="F77" s="52">
        <v>0</v>
      </c>
      <c r="G77" s="51">
        <v>4</v>
      </c>
      <c r="H77" s="52" t="str">
        <f t="shared" si="2"/>
        <v>4.0</v>
      </c>
      <c r="I77" s="16">
        <v>3246</v>
      </c>
      <c r="J77" s="19">
        <f>Transformed_Data!E77*Transformed_Data!I77</f>
        <v>2677950</v>
      </c>
      <c r="K77" s="19" t="str">
        <f>IF(E77&lt;200,"&lt;200",IF(E77&lt;=500,"200–500","&gt;500"))</f>
        <v>&gt;500</v>
      </c>
      <c r="L77" s="19">
        <f>G77*I77</f>
        <v>12984</v>
      </c>
      <c r="M77" s="19">
        <f>SUM(G77:I77)</f>
        <v>3250</v>
      </c>
      <c r="N77" s="16" t="s">
        <v>11919</v>
      </c>
      <c r="O77" s="16" t="s">
        <v>11920</v>
      </c>
      <c r="P77" s="16" t="s">
        <v>11921</v>
      </c>
      <c r="Q77" s="16" t="s">
        <v>11922</v>
      </c>
      <c r="R77" s="16" t="s">
        <v>11923</v>
      </c>
      <c r="S77" s="16" t="s">
        <v>13149</v>
      </c>
      <c r="T77" s="16" t="s">
        <v>11925</v>
      </c>
      <c r="U77" s="16" t="s">
        <v>11926</v>
      </c>
    </row>
    <row r="78" spans="1:21" ht="15.75">
      <c r="A78" s="16" t="s">
        <v>8625</v>
      </c>
      <c r="B78" s="16" t="s">
        <v>13986</v>
      </c>
      <c r="C78" s="16" t="s">
        <v>13645</v>
      </c>
      <c r="D78" s="19">
        <v>1399</v>
      </c>
      <c r="E78" s="19">
        <v>1549</v>
      </c>
      <c r="F78" s="52">
        <v>0.1</v>
      </c>
      <c r="G78" s="51">
        <v>3.9</v>
      </c>
      <c r="H78" s="52" t="str">
        <f t="shared" si="2"/>
        <v>4.0</v>
      </c>
      <c r="I78" s="16">
        <v>2602</v>
      </c>
      <c r="J78" s="19">
        <f>Transformed_Data!E78*Transformed_Data!I78</f>
        <v>4030498</v>
      </c>
      <c r="K78" s="19" t="str">
        <f>IF(E78&lt;200,"&lt;200",IF(E78&lt;=500,"200–500","&gt;500"))</f>
        <v>&gt;500</v>
      </c>
      <c r="L78" s="19">
        <f>G78*I78</f>
        <v>10147.799999999999</v>
      </c>
      <c r="M78" s="19">
        <f>SUM(G78:I78)</f>
        <v>2605.9</v>
      </c>
      <c r="N78" s="16" t="s">
        <v>8627</v>
      </c>
      <c r="O78" s="16" t="s">
        <v>8628</v>
      </c>
      <c r="P78" s="16" t="s">
        <v>8629</v>
      </c>
      <c r="Q78" s="16" t="s">
        <v>8630</v>
      </c>
      <c r="R78" s="16" t="s">
        <v>8631</v>
      </c>
      <c r="S78" s="16" t="s">
        <v>8632</v>
      </c>
      <c r="T78" s="16" t="s">
        <v>8633</v>
      </c>
      <c r="U78" s="16" t="s">
        <v>8634</v>
      </c>
    </row>
    <row r="79" spans="1:21" ht="15.75">
      <c r="A79" s="16" t="s">
        <v>5529</v>
      </c>
      <c r="B79" s="16" t="s">
        <v>13987</v>
      </c>
      <c r="C79" s="16" t="s">
        <v>13127</v>
      </c>
      <c r="D79" s="19">
        <v>225</v>
      </c>
      <c r="E79" s="19">
        <v>250</v>
      </c>
      <c r="F79" s="52">
        <v>0.1</v>
      </c>
      <c r="G79" s="51">
        <v>4.4000000000000004</v>
      </c>
      <c r="H79" s="52" t="str">
        <f t="shared" si="2"/>
        <v>5.0</v>
      </c>
      <c r="I79" s="16">
        <v>26556</v>
      </c>
      <c r="J79" s="19">
        <f>Transformed_Data!E79*Transformed_Data!I79</f>
        <v>6639000</v>
      </c>
      <c r="K79" s="19" t="str">
        <f>IF(E79&lt;200,"&lt;200",IF(E79&lt;=500,"200–500","&gt;500"))</f>
        <v>200–500</v>
      </c>
      <c r="L79" s="19">
        <f>G79*I79</f>
        <v>116846.40000000001</v>
      </c>
      <c r="M79" s="19">
        <f>SUM(G79:I79)</f>
        <v>26560.400000000001</v>
      </c>
      <c r="N79" s="16" t="s">
        <v>5532</v>
      </c>
      <c r="O79" s="16" t="s">
        <v>5533</v>
      </c>
      <c r="P79" s="16" t="s">
        <v>5534</v>
      </c>
      <c r="Q79" s="16" t="s">
        <v>5535</v>
      </c>
      <c r="R79" s="16" t="s">
        <v>5536</v>
      </c>
      <c r="S79" s="16" t="s">
        <v>5537</v>
      </c>
      <c r="T79" s="16" t="s">
        <v>5538</v>
      </c>
      <c r="U79" s="16" t="s">
        <v>5539</v>
      </c>
    </row>
    <row r="80" spans="1:21" ht="15.75">
      <c r="A80" s="16" t="s">
        <v>5345</v>
      </c>
      <c r="B80" s="16" t="s">
        <v>13988</v>
      </c>
      <c r="C80" s="16" t="s">
        <v>13645</v>
      </c>
      <c r="D80" s="19">
        <v>191</v>
      </c>
      <c r="E80" s="19">
        <v>225</v>
      </c>
      <c r="F80" s="52">
        <v>0.15</v>
      </c>
      <c r="G80" s="51">
        <v>4.4000000000000004</v>
      </c>
      <c r="H80" s="52" t="str">
        <f t="shared" si="2"/>
        <v>5.0</v>
      </c>
      <c r="I80" s="16">
        <v>7203</v>
      </c>
      <c r="J80" s="19">
        <f>Transformed_Data!E80*Transformed_Data!I80</f>
        <v>1620675</v>
      </c>
      <c r="K80" s="19" t="str">
        <f>IF(E80&lt;200,"&lt;200",IF(E80&lt;=500,"200–500","&gt;500"))</f>
        <v>200–500</v>
      </c>
      <c r="L80" s="19">
        <f>G80*I80</f>
        <v>31693.200000000004</v>
      </c>
      <c r="M80" s="19">
        <f>SUM(G80:I80)</f>
        <v>7207.4</v>
      </c>
      <c r="N80" s="16" t="s">
        <v>5348</v>
      </c>
      <c r="O80" s="16" t="s">
        <v>5349</v>
      </c>
      <c r="P80" s="16" t="s">
        <v>5350</v>
      </c>
      <c r="Q80" s="16" t="s">
        <v>5351</v>
      </c>
      <c r="R80" s="16" t="s">
        <v>5352</v>
      </c>
      <c r="S80" s="16" t="s">
        <v>5353</v>
      </c>
      <c r="T80" s="16" t="s">
        <v>5354</v>
      </c>
      <c r="U80" s="16" t="s">
        <v>5355</v>
      </c>
    </row>
    <row r="81" spans="1:21" ht="15.75">
      <c r="A81" s="16" t="s">
        <v>8229</v>
      </c>
      <c r="B81" s="16" t="s">
        <v>13989</v>
      </c>
      <c r="C81" s="16" t="s">
        <v>13645</v>
      </c>
      <c r="D81" s="19">
        <v>230</v>
      </c>
      <c r="E81" s="19">
        <v>230</v>
      </c>
      <c r="F81" s="52">
        <v>0</v>
      </c>
      <c r="G81" s="51">
        <v>4.5</v>
      </c>
      <c r="H81" s="52" t="str">
        <f t="shared" si="2"/>
        <v>5.0</v>
      </c>
      <c r="I81" s="16">
        <v>9427</v>
      </c>
      <c r="J81" s="19">
        <f>Transformed_Data!E81*Transformed_Data!I81</f>
        <v>2168210</v>
      </c>
      <c r="K81" s="19" t="str">
        <f>IF(E81&lt;200,"&lt;200",IF(E81&lt;=500,"200–500","&gt;500"))</f>
        <v>200–500</v>
      </c>
      <c r="L81" s="19">
        <f>G81*I81</f>
        <v>42421.5</v>
      </c>
      <c r="M81" s="19">
        <f>SUM(G81:I81)</f>
        <v>9431.5</v>
      </c>
      <c r="N81" s="16" t="s">
        <v>8232</v>
      </c>
      <c r="O81" s="16" t="s">
        <v>8233</v>
      </c>
      <c r="P81" s="16" t="s">
        <v>8234</v>
      </c>
      <c r="Q81" s="16" t="s">
        <v>8235</v>
      </c>
      <c r="R81" s="16" t="s">
        <v>8236</v>
      </c>
      <c r="S81" s="16" t="s">
        <v>8237</v>
      </c>
      <c r="T81" s="16" t="s">
        <v>8238</v>
      </c>
      <c r="U81" s="16" t="s">
        <v>8239</v>
      </c>
    </row>
    <row r="82" spans="1:21" ht="15.75">
      <c r="A82" s="16" t="s">
        <v>8407</v>
      </c>
      <c r="B82" s="16" t="s">
        <v>13990</v>
      </c>
      <c r="C82" s="16" t="s">
        <v>13646</v>
      </c>
      <c r="D82" s="19">
        <v>225</v>
      </c>
      <c r="E82" s="19">
        <v>225</v>
      </c>
      <c r="F82" s="52">
        <v>0</v>
      </c>
      <c r="G82" s="51">
        <v>4.0999999999999996</v>
      </c>
      <c r="H82" s="52" t="str">
        <f t="shared" si="2"/>
        <v>5.0</v>
      </c>
      <c r="I82" s="16">
        <v>4798</v>
      </c>
      <c r="J82" s="19">
        <f>Transformed_Data!E82*Transformed_Data!I82</f>
        <v>1079550</v>
      </c>
      <c r="K82" s="19" t="str">
        <f>IF(E82&lt;200,"&lt;200",IF(E82&lt;=500,"200–500","&gt;500"))</f>
        <v>200–500</v>
      </c>
      <c r="L82" s="19">
        <f>G82*I82</f>
        <v>19671.8</v>
      </c>
      <c r="M82" s="19">
        <f>SUM(G82:I82)</f>
        <v>4802.1000000000004</v>
      </c>
      <c r="N82" s="16" t="s">
        <v>8410</v>
      </c>
      <c r="O82" s="16" t="s">
        <v>8411</v>
      </c>
      <c r="P82" s="16" t="s">
        <v>8412</v>
      </c>
      <c r="Q82" s="16" t="s">
        <v>8413</v>
      </c>
      <c r="R82" s="16" t="s">
        <v>8414</v>
      </c>
      <c r="S82" s="16" t="s">
        <v>13150</v>
      </c>
      <c r="T82" s="16" t="s">
        <v>8416</v>
      </c>
      <c r="U82" s="16" t="s">
        <v>8417</v>
      </c>
    </row>
    <row r="83" spans="1:21" ht="15.75">
      <c r="A83" s="16" t="s">
        <v>7549</v>
      </c>
      <c r="B83" s="16" t="s">
        <v>13991</v>
      </c>
      <c r="C83" s="16" t="s">
        <v>13645</v>
      </c>
      <c r="D83" s="19">
        <v>200</v>
      </c>
      <c r="E83" s="19">
        <v>230</v>
      </c>
      <c r="F83" s="52">
        <v>0.13</v>
      </c>
      <c r="G83" s="51">
        <v>4.4000000000000004</v>
      </c>
      <c r="H83" s="52" t="str">
        <f t="shared" si="2"/>
        <v>5.0</v>
      </c>
      <c r="I83" s="16">
        <v>10170</v>
      </c>
      <c r="J83" s="19">
        <f>Transformed_Data!E83*Transformed_Data!I83</f>
        <v>2339100</v>
      </c>
      <c r="K83" s="19" t="str">
        <f>IF(E83&lt;200,"&lt;200",IF(E83&lt;=500,"200–500","&gt;500"))</f>
        <v>200–500</v>
      </c>
      <c r="L83" s="19">
        <f>G83*I83</f>
        <v>44748</v>
      </c>
      <c r="M83" s="19">
        <f>SUM(G83:I83)</f>
        <v>10174.4</v>
      </c>
      <c r="N83" s="16" t="s">
        <v>7551</v>
      </c>
      <c r="O83" s="16" t="s">
        <v>7552</v>
      </c>
      <c r="P83" s="16" t="s">
        <v>7553</v>
      </c>
      <c r="Q83" s="16" t="s">
        <v>7554</v>
      </c>
      <c r="R83" s="16" t="s">
        <v>7555</v>
      </c>
      <c r="S83" s="16" t="s">
        <v>7556</v>
      </c>
      <c r="T83" s="16" t="s">
        <v>7557</v>
      </c>
      <c r="U83" s="16" t="s">
        <v>7558</v>
      </c>
    </row>
    <row r="84" spans="1:21" ht="15.75">
      <c r="A84" s="16" t="s">
        <v>5952</v>
      </c>
      <c r="B84" s="16" t="s">
        <v>13992</v>
      </c>
      <c r="C84" s="16" t="s">
        <v>13646</v>
      </c>
      <c r="D84" s="19">
        <v>137</v>
      </c>
      <c r="E84" s="19">
        <v>160</v>
      </c>
      <c r="F84" s="52">
        <v>0.14000000000000001</v>
      </c>
      <c r="G84" s="51">
        <v>4.4000000000000004</v>
      </c>
      <c r="H84" s="52" t="str">
        <f t="shared" si="2"/>
        <v>5.0</v>
      </c>
      <c r="I84" s="16">
        <v>6537</v>
      </c>
      <c r="J84" s="19">
        <f>Transformed_Data!E84*Transformed_Data!I84</f>
        <v>1045920</v>
      </c>
      <c r="K84" s="19" t="str">
        <f>IF(E84&lt;200,"&lt;200",IF(E84&lt;=500,"200–500","&gt;500"))</f>
        <v>&lt;200</v>
      </c>
      <c r="L84" s="19">
        <f>G84*I84</f>
        <v>28762.800000000003</v>
      </c>
      <c r="M84" s="19">
        <f>SUM(G84:I84)</f>
        <v>6541.4</v>
      </c>
      <c r="N84" s="16" t="s">
        <v>5954</v>
      </c>
      <c r="O84" s="16" t="s">
        <v>5955</v>
      </c>
      <c r="P84" s="16" t="s">
        <v>5956</v>
      </c>
      <c r="Q84" s="16" t="s">
        <v>5957</v>
      </c>
      <c r="R84" s="16" t="s">
        <v>5958</v>
      </c>
      <c r="S84" s="16" t="s">
        <v>5959</v>
      </c>
      <c r="T84" s="16" t="s">
        <v>5960</v>
      </c>
      <c r="U84" s="16" t="s">
        <v>5961</v>
      </c>
    </row>
    <row r="85" spans="1:21" ht="15.75">
      <c r="A85" s="16" t="s">
        <v>5621</v>
      </c>
      <c r="B85" s="16" t="s">
        <v>13992</v>
      </c>
      <c r="C85" s="16" t="s">
        <v>13646</v>
      </c>
      <c r="D85" s="19">
        <v>157</v>
      </c>
      <c r="E85" s="19">
        <v>160</v>
      </c>
      <c r="F85" s="52">
        <v>0.02</v>
      </c>
      <c r="G85" s="51">
        <v>4.5</v>
      </c>
      <c r="H85" s="52" t="str">
        <f t="shared" si="2"/>
        <v>5.0</v>
      </c>
      <c r="I85" s="16">
        <v>8618</v>
      </c>
      <c r="J85" s="19">
        <f>Transformed_Data!E85*Transformed_Data!I85</f>
        <v>1378880</v>
      </c>
      <c r="K85" s="19" t="str">
        <f>IF(E85&lt;200,"&lt;200",IF(E85&lt;=500,"200–500","&gt;500"))</f>
        <v>&lt;200</v>
      </c>
      <c r="L85" s="19">
        <f>G85*I85</f>
        <v>38781</v>
      </c>
      <c r="M85" s="19">
        <f>SUM(G85:I85)</f>
        <v>8622.5</v>
      </c>
      <c r="N85" s="16" t="s">
        <v>5624</v>
      </c>
      <c r="O85" s="16" t="s">
        <v>5625</v>
      </c>
      <c r="P85" s="16" t="s">
        <v>5626</v>
      </c>
      <c r="Q85" s="16" t="s">
        <v>5627</v>
      </c>
      <c r="R85" s="16" t="s">
        <v>5628</v>
      </c>
      <c r="S85" s="16" t="s">
        <v>13151</v>
      </c>
      <c r="T85" s="16" t="s">
        <v>5630</v>
      </c>
      <c r="U85" s="16" t="s">
        <v>5631</v>
      </c>
    </row>
    <row r="86" spans="1:21" ht="15.75">
      <c r="A86" s="16" t="s">
        <v>7680</v>
      </c>
      <c r="B86" s="16" t="s">
        <v>13993</v>
      </c>
      <c r="C86" s="16" t="s">
        <v>13646</v>
      </c>
      <c r="D86" s="19">
        <v>272</v>
      </c>
      <c r="E86" s="19">
        <v>320</v>
      </c>
      <c r="F86" s="52">
        <v>0.15</v>
      </c>
      <c r="G86" s="51">
        <v>4</v>
      </c>
      <c r="H86" s="52" t="str">
        <f t="shared" si="2"/>
        <v>4.0</v>
      </c>
      <c r="I86" s="16">
        <v>3686</v>
      </c>
      <c r="J86" s="19">
        <f>Transformed_Data!E86*Transformed_Data!I86</f>
        <v>1179520</v>
      </c>
      <c r="K86" s="19" t="str">
        <f>IF(E86&lt;200,"&lt;200",IF(E86&lt;=500,"200–500","&gt;500"))</f>
        <v>200–500</v>
      </c>
      <c r="L86" s="19">
        <f>G86*I86</f>
        <v>14744</v>
      </c>
      <c r="M86" s="19">
        <f>SUM(G86:I86)</f>
        <v>3690</v>
      </c>
      <c r="N86" s="16" t="s">
        <v>7682</v>
      </c>
      <c r="O86" s="16" t="s">
        <v>7683</v>
      </c>
      <c r="P86" s="16" t="s">
        <v>7684</v>
      </c>
      <c r="Q86" s="16" t="s">
        <v>7685</v>
      </c>
      <c r="R86" s="16" t="s">
        <v>7686</v>
      </c>
      <c r="S86" s="16" t="s">
        <v>7687</v>
      </c>
      <c r="T86" s="16" t="s">
        <v>7688</v>
      </c>
      <c r="U86" s="16" t="s">
        <v>7689</v>
      </c>
    </row>
    <row r="87" spans="1:21" ht="15.75">
      <c r="A87" s="16" t="s">
        <v>5273</v>
      </c>
      <c r="B87" s="16" t="s">
        <v>13994</v>
      </c>
      <c r="C87" s="16" t="s">
        <v>13644</v>
      </c>
      <c r="D87" s="19">
        <v>39</v>
      </c>
      <c r="E87" s="19">
        <v>299</v>
      </c>
      <c r="F87" s="52">
        <v>0.87</v>
      </c>
      <c r="G87" s="51">
        <v>3.5</v>
      </c>
      <c r="H87" s="52" t="str">
        <f t="shared" si="2"/>
        <v>4.0</v>
      </c>
      <c r="I87" s="16">
        <v>15233</v>
      </c>
      <c r="J87" s="19">
        <f>Transformed_Data!E87*Transformed_Data!I87</f>
        <v>4554667</v>
      </c>
      <c r="K87" s="19" t="str">
        <f>IF(E87&lt;200,"&lt;200",IF(E87&lt;=500,"200–500","&gt;500"))</f>
        <v>200–500</v>
      </c>
      <c r="L87" s="19">
        <f>G87*I87</f>
        <v>53315.5</v>
      </c>
      <c r="M87" s="19">
        <f>SUM(G87:I87)</f>
        <v>15236.5</v>
      </c>
      <c r="N87" s="16" t="s">
        <v>5276</v>
      </c>
      <c r="O87" s="16" t="s">
        <v>5277</v>
      </c>
      <c r="P87" s="16" t="s">
        <v>5278</v>
      </c>
      <c r="Q87" s="16" t="s">
        <v>5279</v>
      </c>
      <c r="R87" s="16" t="s">
        <v>5280</v>
      </c>
      <c r="S87" s="16" t="s">
        <v>5281</v>
      </c>
      <c r="T87" s="16" t="s">
        <v>5282</v>
      </c>
      <c r="U87" s="16" t="s">
        <v>5283</v>
      </c>
    </row>
    <row r="88" spans="1:21" ht="15.75">
      <c r="A88" s="16" t="s">
        <v>6843</v>
      </c>
      <c r="B88" s="16" t="s">
        <v>13995</v>
      </c>
      <c r="C88" s="16" t="s">
        <v>13644</v>
      </c>
      <c r="D88" s="19">
        <v>2595</v>
      </c>
      <c r="E88" s="19">
        <v>3295</v>
      </c>
      <c r="F88" s="52">
        <v>0.21</v>
      </c>
      <c r="G88" s="51">
        <v>4.4000000000000004</v>
      </c>
      <c r="H88" s="52" t="str">
        <f t="shared" si="2"/>
        <v>5.0</v>
      </c>
      <c r="I88" s="16">
        <v>22618</v>
      </c>
      <c r="J88" s="19">
        <f>Transformed_Data!E88*Transformed_Data!I88</f>
        <v>74526310</v>
      </c>
      <c r="K88" s="19" t="str">
        <f>IF(E88&lt;200,"&lt;200",IF(E88&lt;=500,"200–500","&gt;500"))</f>
        <v>&gt;500</v>
      </c>
      <c r="L88" s="19">
        <f>G88*I88</f>
        <v>99519.200000000012</v>
      </c>
      <c r="M88" s="19">
        <f>SUM(G88:I88)</f>
        <v>22622.400000000001</v>
      </c>
      <c r="N88" s="16" t="s">
        <v>13152</v>
      </c>
      <c r="O88" s="16" t="s">
        <v>6846</v>
      </c>
      <c r="P88" s="16" t="s">
        <v>6847</v>
      </c>
      <c r="Q88" s="16" t="s">
        <v>6848</v>
      </c>
      <c r="R88" s="16" t="s">
        <v>6849</v>
      </c>
      <c r="S88" s="16" t="s">
        <v>13153</v>
      </c>
      <c r="T88" s="16" t="s">
        <v>6851</v>
      </c>
      <c r="U88" s="16" t="s">
        <v>6852</v>
      </c>
    </row>
    <row r="89" spans="1:21" ht="15.75">
      <c r="A89" s="16" t="s">
        <v>6865</v>
      </c>
      <c r="B89" s="16" t="s">
        <v>13996</v>
      </c>
      <c r="C89" s="16" t="s">
        <v>13646</v>
      </c>
      <c r="D89" s="19">
        <v>90</v>
      </c>
      <c r="E89" s="19">
        <v>175</v>
      </c>
      <c r="F89" s="52">
        <v>0.49</v>
      </c>
      <c r="G89" s="51">
        <v>4.4000000000000004</v>
      </c>
      <c r="H89" s="52" t="str">
        <f t="shared" si="2"/>
        <v>5.0</v>
      </c>
      <c r="I89" s="16">
        <v>7429</v>
      </c>
      <c r="J89" s="19">
        <f>Transformed_Data!E89*Transformed_Data!I89</f>
        <v>1300075</v>
      </c>
      <c r="K89" s="19" t="str">
        <f>IF(E89&lt;200,"&lt;200",IF(E89&lt;=500,"200–500","&gt;500"))</f>
        <v>&lt;200</v>
      </c>
      <c r="L89" s="19">
        <f>G89*I89</f>
        <v>32687.600000000002</v>
      </c>
      <c r="M89" s="19">
        <f>SUM(G89:I89)</f>
        <v>7433.4</v>
      </c>
      <c r="N89" s="16" t="s">
        <v>6867</v>
      </c>
      <c r="O89" s="16" t="s">
        <v>6868</v>
      </c>
      <c r="P89" s="16" t="s">
        <v>6869</v>
      </c>
      <c r="Q89" s="16" t="s">
        <v>6870</v>
      </c>
      <c r="R89" s="16" t="s">
        <v>6871</v>
      </c>
      <c r="S89" s="16" t="s">
        <v>6872</v>
      </c>
      <c r="T89" s="16" t="s">
        <v>6873</v>
      </c>
      <c r="U89" s="16" t="s">
        <v>6874</v>
      </c>
    </row>
    <row r="90" spans="1:21" ht="15.75">
      <c r="A90" s="16" t="s">
        <v>5067</v>
      </c>
      <c r="B90" s="16" t="s">
        <v>13997</v>
      </c>
      <c r="C90" s="16" t="s">
        <v>13645</v>
      </c>
      <c r="D90" s="19">
        <v>130</v>
      </c>
      <c r="E90" s="19">
        <v>165</v>
      </c>
      <c r="F90" s="52">
        <v>0.21</v>
      </c>
      <c r="G90" s="51">
        <v>3.9</v>
      </c>
      <c r="H90" s="52" t="str">
        <f t="shared" si="2"/>
        <v>4.0</v>
      </c>
      <c r="I90" s="16">
        <v>14778</v>
      </c>
      <c r="J90" s="19">
        <f>Transformed_Data!E90*Transformed_Data!I90</f>
        <v>2438370</v>
      </c>
      <c r="K90" s="19" t="str">
        <f>IF(E90&lt;200,"&lt;200",IF(E90&lt;=500,"200–500","&gt;500"))</f>
        <v>&lt;200</v>
      </c>
      <c r="L90" s="19">
        <f>G90*I90</f>
        <v>57634.2</v>
      </c>
      <c r="M90" s="19">
        <f>SUM(G90:I90)</f>
        <v>14781.9</v>
      </c>
      <c r="N90" s="16" t="s">
        <v>5070</v>
      </c>
      <c r="O90" s="16" t="s">
        <v>5071</v>
      </c>
      <c r="P90" s="16" t="s">
        <v>5072</v>
      </c>
      <c r="Q90" s="16" t="s">
        <v>5073</v>
      </c>
      <c r="R90" s="16" t="s">
        <v>5074</v>
      </c>
      <c r="S90" s="16" t="s">
        <v>5075</v>
      </c>
      <c r="T90" s="16" t="s">
        <v>5076</v>
      </c>
      <c r="U90" s="16" t="s">
        <v>5077</v>
      </c>
    </row>
    <row r="91" spans="1:21" ht="15.75">
      <c r="A91" s="16" t="s">
        <v>7055</v>
      </c>
      <c r="B91" s="16" t="s">
        <v>13998</v>
      </c>
      <c r="C91" s="16" t="s">
        <v>13127</v>
      </c>
      <c r="D91" s="19">
        <v>299</v>
      </c>
      <c r="E91" s="19">
        <v>400</v>
      </c>
      <c r="F91" s="52">
        <v>0.25</v>
      </c>
      <c r="G91" s="51">
        <v>3.8</v>
      </c>
      <c r="H91" s="52" t="str">
        <f t="shared" si="2"/>
        <v>4.0</v>
      </c>
      <c r="I91" s="16">
        <v>40895</v>
      </c>
      <c r="J91" s="19">
        <f>Transformed_Data!E91*Transformed_Data!I91</f>
        <v>16358000</v>
      </c>
      <c r="K91" s="19" t="str">
        <f>IF(E91&lt;200,"&lt;200",IF(E91&lt;=500,"200–500","&gt;500"))</f>
        <v>200–500</v>
      </c>
      <c r="L91" s="19">
        <f>G91*I91</f>
        <v>155401</v>
      </c>
      <c r="M91" s="19">
        <f>SUM(G91:I91)</f>
        <v>40898.800000000003</v>
      </c>
      <c r="N91" s="16" t="s">
        <v>7058</v>
      </c>
      <c r="O91" s="16" t="s">
        <v>7059</v>
      </c>
      <c r="P91" s="16" t="s">
        <v>7060</v>
      </c>
      <c r="Q91" s="16" t="s">
        <v>7061</v>
      </c>
      <c r="R91" s="16" t="s">
        <v>7062</v>
      </c>
      <c r="S91" s="16" t="s">
        <v>13154</v>
      </c>
      <c r="T91" s="16" t="s">
        <v>7064</v>
      </c>
      <c r="U91" s="16" t="s">
        <v>7065</v>
      </c>
    </row>
    <row r="92" spans="1:21" ht="15.75">
      <c r="A92" s="16" t="s">
        <v>8061</v>
      </c>
      <c r="B92" s="16" t="s">
        <v>13999</v>
      </c>
      <c r="C92" s="16" t="s">
        <v>13644</v>
      </c>
      <c r="D92" s="19">
        <v>1995</v>
      </c>
      <c r="E92" s="19">
        <v>2895</v>
      </c>
      <c r="F92" s="52">
        <v>0.31</v>
      </c>
      <c r="G92" s="51">
        <v>4.5999999999999996</v>
      </c>
      <c r="H92" s="52" t="str">
        <f t="shared" si="2"/>
        <v>5.0</v>
      </c>
      <c r="I92" s="16">
        <v>10760</v>
      </c>
      <c r="J92" s="19">
        <f>Transformed_Data!E92*Transformed_Data!I92</f>
        <v>31150200</v>
      </c>
      <c r="K92" s="19" t="str">
        <f>IF(E92&lt;200,"&lt;200",IF(E92&lt;=500,"200–500","&gt;500"))</f>
        <v>&gt;500</v>
      </c>
      <c r="L92" s="19">
        <f>G92*I92</f>
        <v>49495.999999999993</v>
      </c>
      <c r="M92" s="19">
        <f>SUM(G92:I92)</f>
        <v>10764.6</v>
      </c>
      <c r="N92" s="16" t="s">
        <v>8063</v>
      </c>
      <c r="O92" s="16" t="s">
        <v>8064</v>
      </c>
      <c r="P92" s="16" t="s">
        <v>8065</v>
      </c>
      <c r="Q92" s="16" t="s">
        <v>8066</v>
      </c>
      <c r="R92" s="16" t="s">
        <v>8067</v>
      </c>
      <c r="S92" s="16" t="s">
        <v>13155</v>
      </c>
      <c r="T92" s="16" t="s">
        <v>8069</v>
      </c>
      <c r="U92" s="16" t="s">
        <v>8070</v>
      </c>
    </row>
    <row r="93" spans="1:21" ht="15.75">
      <c r="A93" s="16" t="s">
        <v>396</v>
      </c>
      <c r="B93" s="16" t="s">
        <v>14000</v>
      </c>
      <c r="C93" s="16" t="s">
        <v>13644</v>
      </c>
      <c r="D93" s="19">
        <v>209</v>
      </c>
      <c r="E93" s="19">
        <v>695</v>
      </c>
      <c r="F93" s="52">
        <v>0.7</v>
      </c>
      <c r="G93" s="51">
        <v>4.5</v>
      </c>
      <c r="H93" s="52" t="str">
        <f t="shared" si="2"/>
        <v>5.0</v>
      </c>
      <c r="I93" s="16">
        <v>107687</v>
      </c>
      <c r="J93" s="19">
        <f>Transformed_Data!E93*Transformed_Data!I93</f>
        <v>74842465</v>
      </c>
      <c r="K93" s="19" t="str">
        <f>IF(E93&lt;200,"&lt;200",IF(E93&lt;=500,"200–500","&gt;500"))</f>
        <v>&gt;500</v>
      </c>
      <c r="L93" s="19">
        <f>G93*I93</f>
        <v>484591.5</v>
      </c>
      <c r="M93" s="19">
        <f>SUM(G93:I93)</f>
        <v>107691.5</v>
      </c>
      <c r="N93" s="16" t="s">
        <v>398</v>
      </c>
      <c r="O93" s="16" t="s">
        <v>399</v>
      </c>
      <c r="P93" s="16" t="s">
        <v>400</v>
      </c>
      <c r="Q93" s="16" t="s">
        <v>401</v>
      </c>
      <c r="R93" s="16" t="s">
        <v>402</v>
      </c>
      <c r="S93" s="16" t="s">
        <v>403</v>
      </c>
      <c r="T93" s="16" t="s">
        <v>404</v>
      </c>
      <c r="U93" s="16" t="s">
        <v>405</v>
      </c>
    </row>
    <row r="94" spans="1:21" ht="15.75">
      <c r="A94" s="16" t="s">
        <v>302</v>
      </c>
      <c r="B94" s="16" t="s">
        <v>14001</v>
      </c>
      <c r="C94" s="16" t="s">
        <v>13644</v>
      </c>
      <c r="D94" s="19">
        <v>199</v>
      </c>
      <c r="E94" s="19">
        <v>750</v>
      </c>
      <c r="F94" s="52">
        <v>0.73</v>
      </c>
      <c r="G94" s="51">
        <v>4.5</v>
      </c>
      <c r="H94" s="52" t="str">
        <f t="shared" si="2"/>
        <v>5.0</v>
      </c>
      <c r="I94" s="16">
        <v>74976</v>
      </c>
      <c r="J94" s="19">
        <f>Transformed_Data!E94*Transformed_Data!I94</f>
        <v>56232000</v>
      </c>
      <c r="K94" s="19" t="str">
        <f>IF(E94&lt;200,"&lt;200",IF(E94&lt;=500,"200–500","&gt;500"))</f>
        <v>&gt;500</v>
      </c>
      <c r="L94" s="19">
        <f>G94*I94</f>
        <v>337392</v>
      </c>
      <c r="M94" s="19">
        <f>SUM(G94:I94)</f>
        <v>74980.5</v>
      </c>
      <c r="N94" s="16" t="s">
        <v>304</v>
      </c>
      <c r="O94" s="16" t="s">
        <v>305</v>
      </c>
      <c r="P94" s="16" t="s">
        <v>306</v>
      </c>
      <c r="Q94" s="16" t="s">
        <v>307</v>
      </c>
      <c r="R94" s="16" t="s">
        <v>308</v>
      </c>
      <c r="S94" s="16" t="s">
        <v>13156</v>
      </c>
      <c r="T94" s="16" t="s">
        <v>310</v>
      </c>
      <c r="U94" s="16" t="s">
        <v>311</v>
      </c>
    </row>
    <row r="95" spans="1:21" ht="15.75">
      <c r="A95" s="16" t="s">
        <v>1641</v>
      </c>
      <c r="B95" s="16" t="s">
        <v>14002</v>
      </c>
      <c r="C95" s="16" t="s">
        <v>13644</v>
      </c>
      <c r="D95" s="19">
        <v>299</v>
      </c>
      <c r="E95" s="19">
        <v>485</v>
      </c>
      <c r="F95" s="52">
        <v>0.38</v>
      </c>
      <c r="G95" s="51">
        <v>4.3</v>
      </c>
      <c r="H95" s="52" t="str">
        <f t="shared" si="2"/>
        <v>5.0</v>
      </c>
      <c r="I95" s="16">
        <v>10911</v>
      </c>
      <c r="J95" s="19">
        <f>Transformed_Data!E95*Transformed_Data!I95</f>
        <v>5291835</v>
      </c>
      <c r="K95" s="19" t="str">
        <f>IF(E95&lt;200,"&lt;200",IF(E95&lt;=500,"200–500","&gt;500"))</f>
        <v>200–500</v>
      </c>
      <c r="L95" s="19">
        <f>G95*I95</f>
        <v>46917.299999999996</v>
      </c>
      <c r="M95" s="19">
        <f>SUM(G95:I95)</f>
        <v>10915.3</v>
      </c>
      <c r="N95" s="16" t="s">
        <v>1643</v>
      </c>
      <c r="O95" s="16" t="s">
        <v>1644</v>
      </c>
      <c r="P95" s="16" t="s">
        <v>1645</v>
      </c>
      <c r="Q95" s="16" t="s">
        <v>1646</v>
      </c>
      <c r="R95" s="16" t="s">
        <v>1647</v>
      </c>
      <c r="S95" s="16" t="s">
        <v>1648</v>
      </c>
      <c r="T95" s="16" t="s">
        <v>1649</v>
      </c>
      <c r="U95" s="16" t="s">
        <v>1650</v>
      </c>
    </row>
    <row r="96" spans="1:21" ht="15.75">
      <c r="A96" s="16" t="s">
        <v>1873</v>
      </c>
      <c r="B96" s="16" t="s">
        <v>14003</v>
      </c>
      <c r="C96" s="16" t="s">
        <v>13644</v>
      </c>
      <c r="D96" s="19">
        <v>299</v>
      </c>
      <c r="E96" s="19">
        <v>800</v>
      </c>
      <c r="F96" s="52">
        <v>0.63</v>
      </c>
      <c r="G96" s="51">
        <v>4.5</v>
      </c>
      <c r="H96" s="52" t="str">
        <f t="shared" si="2"/>
        <v>5.0</v>
      </c>
      <c r="I96" s="16">
        <v>74977</v>
      </c>
      <c r="J96" s="19">
        <f>Transformed_Data!E96*Transformed_Data!I96</f>
        <v>59981600</v>
      </c>
      <c r="K96" s="19" t="str">
        <f>IF(E96&lt;200,"&lt;200",IF(E96&lt;=500,"200–500","&gt;500"))</f>
        <v>&gt;500</v>
      </c>
      <c r="L96" s="19">
        <f>G96*I96</f>
        <v>337396.5</v>
      </c>
      <c r="M96" s="19">
        <f>SUM(G96:I96)</f>
        <v>74981.5</v>
      </c>
      <c r="N96" s="16" t="s">
        <v>1875</v>
      </c>
      <c r="O96" s="16" t="s">
        <v>305</v>
      </c>
      <c r="P96" s="16" t="s">
        <v>306</v>
      </c>
      <c r="Q96" s="16" t="s">
        <v>307</v>
      </c>
      <c r="R96" s="16" t="s">
        <v>308</v>
      </c>
      <c r="S96" s="16" t="s">
        <v>13156</v>
      </c>
      <c r="T96" s="16" t="s">
        <v>1876</v>
      </c>
      <c r="U96" s="16" t="s">
        <v>1877</v>
      </c>
    </row>
    <row r="97" spans="1:21" ht="15.75">
      <c r="A97" s="16" t="s">
        <v>10021</v>
      </c>
      <c r="B97" s="16" t="s">
        <v>14004</v>
      </c>
      <c r="C97" s="16" t="s">
        <v>13645</v>
      </c>
      <c r="D97" s="19">
        <v>2698</v>
      </c>
      <c r="E97" s="19">
        <v>3945</v>
      </c>
      <c r="F97" s="52">
        <v>0.32</v>
      </c>
      <c r="G97" s="51">
        <v>4</v>
      </c>
      <c r="H97" s="52" t="str">
        <f t="shared" si="2"/>
        <v>4.0</v>
      </c>
      <c r="I97" s="16">
        <v>15034</v>
      </c>
      <c r="J97" s="19">
        <f>Transformed_Data!E97*Transformed_Data!I97</f>
        <v>59309130</v>
      </c>
      <c r="K97" s="19" t="str">
        <f>IF(E97&lt;200,"&lt;200",IF(E97&lt;=500,"200–500","&gt;500"))</f>
        <v>&gt;500</v>
      </c>
      <c r="L97" s="19">
        <f>G97*I97</f>
        <v>60136</v>
      </c>
      <c r="M97" s="19">
        <f>SUM(G97:I97)</f>
        <v>15038</v>
      </c>
      <c r="N97" s="16" t="s">
        <v>10023</v>
      </c>
      <c r="O97" s="16" t="s">
        <v>10024</v>
      </c>
      <c r="P97" s="16" t="s">
        <v>10025</v>
      </c>
      <c r="Q97" s="16" t="s">
        <v>10026</v>
      </c>
      <c r="R97" s="16" t="s">
        <v>10027</v>
      </c>
      <c r="S97" s="16" t="s">
        <v>10028</v>
      </c>
      <c r="T97" s="16" t="s">
        <v>10029</v>
      </c>
      <c r="U97" s="16" t="s">
        <v>10030</v>
      </c>
    </row>
    <row r="98" spans="1:21" ht="15.75">
      <c r="A98" s="16" t="s">
        <v>5963</v>
      </c>
      <c r="B98" s="16" t="s">
        <v>14005</v>
      </c>
      <c r="C98" s="16" t="s">
        <v>13644</v>
      </c>
      <c r="D98" s="19">
        <v>299</v>
      </c>
      <c r="E98" s="19">
        <v>499</v>
      </c>
      <c r="F98" s="52">
        <v>0.4</v>
      </c>
      <c r="G98" s="51">
        <v>4.5</v>
      </c>
      <c r="H98" s="52" t="str">
        <f t="shared" si="2"/>
        <v>5.0</v>
      </c>
      <c r="I98" s="16">
        <v>21010</v>
      </c>
      <c r="J98" s="19">
        <f>Transformed_Data!E98*Transformed_Data!I98</f>
        <v>10483990</v>
      </c>
      <c r="K98" s="19" t="str">
        <f>IF(E98&lt;200,"&lt;200",IF(E98&lt;=500,"200–500","&gt;500"))</f>
        <v>200–500</v>
      </c>
      <c r="L98" s="19">
        <f>G98*I98</f>
        <v>94545</v>
      </c>
      <c r="M98" s="19">
        <f>SUM(G98:I98)</f>
        <v>21014.5</v>
      </c>
      <c r="N98" s="16" t="s">
        <v>5965</v>
      </c>
      <c r="O98" s="16" t="s">
        <v>5966</v>
      </c>
      <c r="P98" s="16" t="s">
        <v>5967</v>
      </c>
      <c r="Q98" s="16" t="s">
        <v>5968</v>
      </c>
      <c r="R98" s="16" t="s">
        <v>5969</v>
      </c>
      <c r="S98" s="16" t="s">
        <v>5970</v>
      </c>
      <c r="T98" s="16" t="s">
        <v>5971</v>
      </c>
      <c r="U98" s="16" t="s">
        <v>5972</v>
      </c>
    </row>
    <row r="99" spans="1:21" ht="15.75">
      <c r="A99" s="16" t="s">
        <v>8656</v>
      </c>
      <c r="B99" s="16" t="s">
        <v>14006</v>
      </c>
      <c r="C99" s="16" t="s">
        <v>13645</v>
      </c>
      <c r="D99" s="19">
        <v>1043</v>
      </c>
      <c r="E99" s="19">
        <v>1345</v>
      </c>
      <c r="F99" s="52">
        <v>0.22</v>
      </c>
      <c r="G99" s="51">
        <v>3.8</v>
      </c>
      <c r="H99" s="52" t="str">
        <f t="shared" si="2"/>
        <v>4.0</v>
      </c>
      <c r="I99" s="16">
        <v>15592</v>
      </c>
      <c r="J99" s="19">
        <f>Transformed_Data!E99*Transformed_Data!I99</f>
        <v>20971240</v>
      </c>
      <c r="K99" s="19" t="str">
        <f>IF(E99&lt;200,"&lt;200",IF(E99&lt;=500,"200–500","&gt;500"))</f>
        <v>&gt;500</v>
      </c>
      <c r="L99" s="19">
        <f>G99*I99</f>
        <v>59249.599999999999</v>
      </c>
      <c r="M99" s="19">
        <f>SUM(G99:I99)</f>
        <v>15595.8</v>
      </c>
      <c r="N99" s="16" t="s">
        <v>8658</v>
      </c>
      <c r="O99" s="16" t="s">
        <v>8659</v>
      </c>
      <c r="P99" s="16" t="s">
        <v>8660</v>
      </c>
      <c r="Q99" s="16" t="s">
        <v>8661</v>
      </c>
      <c r="R99" s="16" t="s">
        <v>8662</v>
      </c>
      <c r="S99" s="16" t="s">
        <v>13157</v>
      </c>
      <c r="T99" s="16" t="s">
        <v>8664</v>
      </c>
      <c r="U99" s="16" t="s">
        <v>8665</v>
      </c>
    </row>
    <row r="100" spans="1:21" ht="15.75">
      <c r="A100" s="16" t="s">
        <v>8676</v>
      </c>
      <c r="B100" s="16" t="s">
        <v>14007</v>
      </c>
      <c r="C100" s="16" t="s">
        <v>13645</v>
      </c>
      <c r="D100" s="19">
        <v>1464</v>
      </c>
      <c r="E100" s="19">
        <v>1650</v>
      </c>
      <c r="F100" s="52">
        <v>0.11</v>
      </c>
      <c r="G100" s="51">
        <v>4.0999999999999996</v>
      </c>
      <c r="H100" s="52" t="str">
        <f t="shared" si="2"/>
        <v>5.0</v>
      </c>
      <c r="I100" s="16">
        <v>14120</v>
      </c>
      <c r="J100" s="19">
        <f>Transformed_Data!E100*Transformed_Data!I100</f>
        <v>23298000</v>
      </c>
      <c r="K100" s="19" t="str">
        <f>IF(E100&lt;200,"&lt;200",IF(E100&lt;=500,"200–500","&gt;500"))</f>
        <v>&gt;500</v>
      </c>
      <c r="L100" s="19">
        <f>G100*I100</f>
        <v>57891.999999999993</v>
      </c>
      <c r="M100" s="19">
        <f>SUM(G100:I100)</f>
        <v>14124.1</v>
      </c>
      <c r="N100" s="16" t="s">
        <v>8678</v>
      </c>
      <c r="O100" s="16" t="s">
        <v>8679</v>
      </c>
      <c r="P100" s="16" t="s">
        <v>8680</v>
      </c>
      <c r="Q100" s="16" t="s">
        <v>8681</v>
      </c>
      <c r="R100" s="16" t="s">
        <v>8682</v>
      </c>
      <c r="S100" s="16" t="s">
        <v>8683</v>
      </c>
      <c r="T100" s="16" t="s">
        <v>8684</v>
      </c>
      <c r="U100" s="16" t="s">
        <v>8685</v>
      </c>
    </row>
    <row r="101" spans="1:21" ht="15.75">
      <c r="A101" s="16" t="s">
        <v>9589</v>
      </c>
      <c r="B101" s="16" t="s">
        <v>14008</v>
      </c>
      <c r="C101" s="16" t="s">
        <v>13645</v>
      </c>
      <c r="D101" s="19">
        <v>999</v>
      </c>
      <c r="E101" s="19">
        <v>1490</v>
      </c>
      <c r="F101" s="52">
        <v>0.33</v>
      </c>
      <c r="G101" s="51">
        <v>4.0999999999999996</v>
      </c>
      <c r="H101" s="52" t="str">
        <f t="shared" si="2"/>
        <v>5.0</v>
      </c>
      <c r="I101" s="16">
        <v>12999</v>
      </c>
      <c r="J101" s="19">
        <f>Transformed_Data!E101*Transformed_Data!I101</f>
        <v>19368510</v>
      </c>
      <c r="K101" s="19" t="str">
        <f>IF(E101&lt;200,"&lt;200",IF(E101&lt;=500,"200–500","&gt;500"))</f>
        <v>&gt;500</v>
      </c>
      <c r="L101" s="19">
        <f>G101*I101</f>
        <v>53295.899999999994</v>
      </c>
      <c r="M101" s="19">
        <f>SUM(G101:I101)</f>
        <v>13003.1</v>
      </c>
      <c r="N101" s="16" t="s">
        <v>13158</v>
      </c>
      <c r="O101" s="16" t="s">
        <v>9593</v>
      </c>
      <c r="P101" s="16" t="s">
        <v>9594</v>
      </c>
      <c r="Q101" s="16" t="s">
        <v>9595</v>
      </c>
      <c r="R101" s="16" t="s">
        <v>9596</v>
      </c>
      <c r="S101" s="16" t="s">
        <v>9597</v>
      </c>
      <c r="T101" s="16" t="s">
        <v>9598</v>
      </c>
      <c r="U101" s="16" t="s">
        <v>9599</v>
      </c>
    </row>
    <row r="102" spans="1:21" ht="15.75">
      <c r="A102" s="16" t="s">
        <v>2936</v>
      </c>
      <c r="B102" s="16" t="s">
        <v>14009</v>
      </c>
      <c r="C102" s="16" t="s">
        <v>13644</v>
      </c>
      <c r="D102" s="19">
        <v>299</v>
      </c>
      <c r="E102" s="19">
        <v>799</v>
      </c>
      <c r="F102" s="52">
        <v>0.63</v>
      </c>
      <c r="G102" s="51">
        <v>4.3</v>
      </c>
      <c r="H102" s="52" t="str">
        <f t="shared" si="2"/>
        <v>5.0</v>
      </c>
      <c r="I102" s="16">
        <v>1902</v>
      </c>
      <c r="J102" s="19">
        <f>Transformed_Data!E102*Transformed_Data!I102</f>
        <v>1519698</v>
      </c>
      <c r="K102" s="19" t="str">
        <f>IF(E102&lt;200,"&lt;200",IF(E102&lt;=500,"200–500","&gt;500"))</f>
        <v>&gt;500</v>
      </c>
      <c r="L102" s="19">
        <f>G102*I102</f>
        <v>8178.5999999999995</v>
      </c>
      <c r="M102" s="19">
        <f>SUM(G102:I102)</f>
        <v>1906.3</v>
      </c>
      <c r="N102" s="16" t="s">
        <v>2938</v>
      </c>
      <c r="O102" s="16" t="s">
        <v>2939</v>
      </c>
      <c r="P102" s="16" t="s">
        <v>2940</v>
      </c>
      <c r="Q102" s="16" t="s">
        <v>2941</v>
      </c>
      <c r="R102" s="16" t="s">
        <v>2942</v>
      </c>
      <c r="S102" s="16" t="s">
        <v>2943</v>
      </c>
      <c r="T102" s="16" t="s">
        <v>2944</v>
      </c>
      <c r="U102" s="16" t="s">
        <v>2945</v>
      </c>
    </row>
    <row r="103" spans="1:21" ht="15.75">
      <c r="A103" s="16" t="s">
        <v>10631</v>
      </c>
      <c r="B103" s="16" t="s">
        <v>14010</v>
      </c>
      <c r="C103" s="16" t="s">
        <v>13645</v>
      </c>
      <c r="D103" s="19">
        <v>510</v>
      </c>
      <c r="E103" s="19">
        <v>640</v>
      </c>
      <c r="F103" s="52">
        <v>0.2</v>
      </c>
      <c r="G103" s="51">
        <v>4.0999999999999996</v>
      </c>
      <c r="H103" s="52" t="str">
        <f t="shared" si="2"/>
        <v>5.0</v>
      </c>
      <c r="I103" s="16">
        <v>7229</v>
      </c>
      <c r="J103" s="19">
        <f>Transformed_Data!E103*Transformed_Data!I103</f>
        <v>4626560</v>
      </c>
      <c r="K103" s="19" t="str">
        <f>IF(E103&lt;200,"&lt;200",IF(E103&lt;=500,"200–500","&gt;500"))</f>
        <v>&gt;500</v>
      </c>
      <c r="L103" s="19">
        <f>G103*I103</f>
        <v>29638.899999999998</v>
      </c>
      <c r="M103" s="19">
        <f>SUM(G103:I103)</f>
        <v>7233.1</v>
      </c>
      <c r="N103" s="16" t="s">
        <v>10633</v>
      </c>
      <c r="O103" s="16" t="s">
        <v>10634</v>
      </c>
      <c r="P103" s="16" t="s">
        <v>10635</v>
      </c>
      <c r="Q103" s="16" t="s">
        <v>10636</v>
      </c>
      <c r="R103" s="16" t="s">
        <v>10637</v>
      </c>
      <c r="S103" s="16" t="s">
        <v>10638</v>
      </c>
      <c r="T103" s="16" t="s">
        <v>10639</v>
      </c>
      <c r="U103" s="16" t="s">
        <v>10640</v>
      </c>
    </row>
    <row r="104" spans="1:21" ht="15.75">
      <c r="A104" s="16" t="s">
        <v>7077</v>
      </c>
      <c r="B104" s="16" t="s">
        <v>14011</v>
      </c>
      <c r="C104" s="16" t="s">
        <v>13646</v>
      </c>
      <c r="D104" s="19">
        <v>114</v>
      </c>
      <c r="E104" s="19">
        <v>120</v>
      </c>
      <c r="F104" s="52">
        <v>0.05</v>
      </c>
      <c r="G104" s="51">
        <v>4.2</v>
      </c>
      <c r="H104" s="52" t="str">
        <f t="shared" si="2"/>
        <v>5.0</v>
      </c>
      <c r="I104" s="16">
        <v>8938</v>
      </c>
      <c r="J104" s="19">
        <f>Transformed_Data!E104*Transformed_Data!I104</f>
        <v>1072560</v>
      </c>
      <c r="K104" s="19" t="str">
        <f>IF(E104&lt;200,"&lt;200",IF(E104&lt;=500,"200–500","&gt;500"))</f>
        <v>&lt;200</v>
      </c>
      <c r="L104" s="19">
        <f>G104*I104</f>
        <v>37539.599999999999</v>
      </c>
      <c r="M104" s="19">
        <f>SUM(G104:I104)</f>
        <v>8942.2000000000007</v>
      </c>
      <c r="N104" s="16" t="s">
        <v>7079</v>
      </c>
      <c r="O104" s="16" t="s">
        <v>7080</v>
      </c>
      <c r="P104" s="16" t="s">
        <v>7081</v>
      </c>
      <c r="Q104" s="16" t="s">
        <v>7082</v>
      </c>
      <c r="R104" s="16" t="s">
        <v>7083</v>
      </c>
      <c r="S104" s="16" t="s">
        <v>7084</v>
      </c>
      <c r="T104" s="16" t="s">
        <v>7085</v>
      </c>
      <c r="U104" s="16" t="s">
        <v>7086</v>
      </c>
    </row>
    <row r="105" spans="1:21" ht="15.75">
      <c r="A105" s="16" t="s">
        <v>6742</v>
      </c>
      <c r="B105" s="16" t="s">
        <v>14011</v>
      </c>
      <c r="C105" s="16" t="s">
        <v>13646</v>
      </c>
      <c r="D105" s="19">
        <v>67</v>
      </c>
      <c r="E105" s="19">
        <v>75</v>
      </c>
      <c r="F105" s="52">
        <v>0.11</v>
      </c>
      <c r="G105" s="51">
        <v>4.0999999999999996</v>
      </c>
      <c r="H105" s="52" t="str">
        <f t="shared" si="2"/>
        <v>5.0</v>
      </c>
      <c r="I105" s="16">
        <v>1269</v>
      </c>
      <c r="J105" s="19">
        <f>Transformed_Data!E105*Transformed_Data!I105</f>
        <v>95175</v>
      </c>
      <c r="K105" s="19" t="str">
        <f>IF(E105&lt;200,"&lt;200",IF(E105&lt;=500,"200–500","&gt;500"))</f>
        <v>&lt;200</v>
      </c>
      <c r="L105" s="19">
        <f>G105*I105</f>
        <v>5202.8999999999996</v>
      </c>
      <c r="M105" s="19">
        <f>SUM(G105:I105)</f>
        <v>1273.0999999999999</v>
      </c>
      <c r="N105" s="16" t="s">
        <v>6744</v>
      </c>
      <c r="O105" s="16" t="s">
        <v>6745</v>
      </c>
      <c r="P105" s="16" t="s">
        <v>6746</v>
      </c>
      <c r="Q105" s="16" t="s">
        <v>6747</v>
      </c>
      <c r="R105" s="16" t="s">
        <v>6748</v>
      </c>
      <c r="S105" s="16" t="s">
        <v>6749</v>
      </c>
      <c r="T105" s="16" t="s">
        <v>6750</v>
      </c>
      <c r="U105" s="16" t="s">
        <v>6751</v>
      </c>
    </row>
    <row r="106" spans="1:21" ht="15.75">
      <c r="A106" s="16" t="s">
        <v>7242</v>
      </c>
      <c r="B106" s="16" t="s">
        <v>14011</v>
      </c>
      <c r="C106" s="16" t="s">
        <v>13646</v>
      </c>
      <c r="D106" s="19">
        <v>157</v>
      </c>
      <c r="E106" s="19">
        <v>160</v>
      </c>
      <c r="F106" s="52">
        <v>0.02</v>
      </c>
      <c r="G106" s="51">
        <v>4.5</v>
      </c>
      <c r="H106" s="52" t="str">
        <f t="shared" si="2"/>
        <v>5.0</v>
      </c>
      <c r="I106" s="16">
        <v>4428</v>
      </c>
      <c r="J106" s="19">
        <f>Transformed_Data!E106*Transformed_Data!I106</f>
        <v>708480</v>
      </c>
      <c r="K106" s="19" t="str">
        <f>IF(E106&lt;200,"&lt;200",IF(E106&lt;=500,"200–500","&gt;500"))</f>
        <v>&lt;200</v>
      </c>
      <c r="L106" s="19">
        <f>G106*I106</f>
        <v>19926</v>
      </c>
      <c r="M106" s="19">
        <f>SUM(G106:I106)</f>
        <v>4432.5</v>
      </c>
      <c r="N106" s="16" t="s">
        <v>7244</v>
      </c>
      <c r="O106" s="16" t="s">
        <v>7245</v>
      </c>
      <c r="P106" s="16" t="s">
        <v>7246</v>
      </c>
      <c r="Q106" s="16" t="s">
        <v>7247</v>
      </c>
      <c r="R106" s="16" t="s">
        <v>7248</v>
      </c>
      <c r="S106" s="16" t="s">
        <v>7249</v>
      </c>
      <c r="T106" s="16" t="s">
        <v>7250</v>
      </c>
      <c r="U106" s="16" t="s">
        <v>7251</v>
      </c>
    </row>
    <row r="107" spans="1:21" ht="15.75">
      <c r="A107" s="16" t="s">
        <v>9610</v>
      </c>
      <c r="B107" s="16" t="s">
        <v>14012</v>
      </c>
      <c r="C107" s="16" t="s">
        <v>13645</v>
      </c>
      <c r="D107" s="19">
        <v>292</v>
      </c>
      <c r="E107" s="19">
        <v>499</v>
      </c>
      <c r="F107" s="52">
        <v>0.41</v>
      </c>
      <c r="G107" s="51">
        <v>4.0999999999999996</v>
      </c>
      <c r="H107" s="52" t="str">
        <f t="shared" si="2"/>
        <v>5.0</v>
      </c>
      <c r="I107" s="16">
        <v>4238</v>
      </c>
      <c r="J107" s="19">
        <f>Transformed_Data!E107*Transformed_Data!I107</f>
        <v>2114762</v>
      </c>
      <c r="K107" s="19" t="str">
        <f>IF(E107&lt;200,"&lt;200",IF(E107&lt;=500,"200–500","&gt;500"))</f>
        <v>200–500</v>
      </c>
      <c r="L107" s="19">
        <f>G107*I107</f>
        <v>17375.8</v>
      </c>
      <c r="M107" s="19">
        <f>SUM(G107:I107)</f>
        <v>4242.1000000000004</v>
      </c>
      <c r="N107" s="16" t="s">
        <v>9613</v>
      </c>
      <c r="O107" s="16" t="s">
        <v>9614</v>
      </c>
      <c r="P107" s="16" t="s">
        <v>9615</v>
      </c>
      <c r="Q107" s="16" t="s">
        <v>9616</v>
      </c>
      <c r="R107" s="16" t="s">
        <v>9617</v>
      </c>
      <c r="S107" s="16" t="s">
        <v>9618</v>
      </c>
      <c r="T107" s="16" t="s">
        <v>9619</v>
      </c>
      <c r="U107" s="16" t="s">
        <v>9620</v>
      </c>
    </row>
    <row r="108" spans="1:21" ht="15.75">
      <c r="A108" s="16" t="s">
        <v>5764</v>
      </c>
      <c r="B108" s="16" t="s">
        <v>14013</v>
      </c>
      <c r="C108" s="16" t="s">
        <v>13127</v>
      </c>
      <c r="D108" s="19">
        <v>549</v>
      </c>
      <c r="E108" s="19">
        <v>549</v>
      </c>
      <c r="F108" s="52">
        <v>0</v>
      </c>
      <c r="G108" s="51">
        <v>4.5</v>
      </c>
      <c r="H108" s="52" t="str">
        <f t="shared" si="2"/>
        <v>5.0</v>
      </c>
      <c r="I108" s="16">
        <v>4875</v>
      </c>
      <c r="J108" s="19">
        <f>Transformed_Data!E108*Transformed_Data!I108</f>
        <v>2676375</v>
      </c>
      <c r="K108" s="19" t="str">
        <f>IF(E108&lt;200,"&lt;200",IF(E108&lt;=500,"200–500","&gt;500"))</f>
        <v>&gt;500</v>
      </c>
      <c r="L108" s="19">
        <f>G108*I108</f>
        <v>21937.5</v>
      </c>
      <c r="M108" s="19">
        <f>SUM(G108:I108)</f>
        <v>4879.5</v>
      </c>
      <c r="N108" s="16" t="s">
        <v>5767</v>
      </c>
      <c r="O108" s="16" t="s">
        <v>5768</v>
      </c>
      <c r="P108" s="16" t="s">
        <v>5769</v>
      </c>
      <c r="Q108" s="16" t="s">
        <v>5770</v>
      </c>
      <c r="R108" s="16" t="s">
        <v>5771</v>
      </c>
      <c r="S108" s="16" t="s">
        <v>5772</v>
      </c>
      <c r="T108" s="16" t="s">
        <v>5773</v>
      </c>
      <c r="U108" s="16" t="s">
        <v>5774</v>
      </c>
    </row>
    <row r="109" spans="1:21" ht="15.75">
      <c r="A109" s="16" t="s">
        <v>1302</v>
      </c>
      <c r="B109" s="16" t="s">
        <v>14014</v>
      </c>
      <c r="C109" s="16" t="s">
        <v>13127</v>
      </c>
      <c r="D109" s="19">
        <v>195</v>
      </c>
      <c r="E109" s="19">
        <v>499</v>
      </c>
      <c r="F109" s="52">
        <v>0.61</v>
      </c>
      <c r="G109" s="51">
        <v>3.7</v>
      </c>
      <c r="H109" s="52" t="str">
        <f t="shared" si="2"/>
        <v>4.0</v>
      </c>
      <c r="I109" s="16">
        <v>1383</v>
      </c>
      <c r="J109" s="19">
        <f>Transformed_Data!E109*Transformed_Data!I109</f>
        <v>690117</v>
      </c>
      <c r="K109" s="19" t="str">
        <f>IF(E109&lt;200,"&lt;200",IF(E109&lt;=500,"200–500","&gt;500"))</f>
        <v>200–500</v>
      </c>
      <c r="L109" s="19">
        <f>G109*I109</f>
        <v>5117.1000000000004</v>
      </c>
      <c r="M109" s="19">
        <f>SUM(G109:I109)</f>
        <v>1386.7</v>
      </c>
      <c r="N109" s="16" t="s">
        <v>1304</v>
      </c>
      <c r="O109" s="16" t="s">
        <v>1305</v>
      </c>
      <c r="P109" s="16" t="s">
        <v>1306</v>
      </c>
      <c r="Q109" s="16" t="s">
        <v>1307</v>
      </c>
      <c r="R109" s="16" t="s">
        <v>1308</v>
      </c>
      <c r="S109" s="16" t="s">
        <v>1309</v>
      </c>
      <c r="T109" s="16" t="s">
        <v>1310</v>
      </c>
      <c r="U109" s="16" t="s">
        <v>1311</v>
      </c>
    </row>
    <row r="110" spans="1:21" ht="15.75">
      <c r="A110" s="16" t="s">
        <v>1804</v>
      </c>
      <c r="B110" s="16" t="s">
        <v>14015</v>
      </c>
      <c r="C110" s="16" t="s">
        <v>13644</v>
      </c>
      <c r="D110" s="19">
        <v>449</v>
      </c>
      <c r="E110" s="19">
        <v>599</v>
      </c>
      <c r="F110" s="52">
        <v>0.25</v>
      </c>
      <c r="G110" s="51">
        <v>4</v>
      </c>
      <c r="H110" s="52" t="str">
        <f t="shared" si="2"/>
        <v>4.0</v>
      </c>
      <c r="I110" s="16">
        <v>3231</v>
      </c>
      <c r="J110" s="19">
        <f>Transformed_Data!E110*Transformed_Data!I110</f>
        <v>1935369</v>
      </c>
      <c r="K110" s="19" t="str">
        <f>IF(E110&lt;200,"&lt;200",IF(E110&lt;=500,"200–500","&gt;500"))</f>
        <v>&gt;500</v>
      </c>
      <c r="L110" s="19">
        <f>G110*I110</f>
        <v>12924</v>
      </c>
      <c r="M110" s="19">
        <f>SUM(G110:I110)</f>
        <v>3235</v>
      </c>
      <c r="N110" s="16" t="s">
        <v>1806</v>
      </c>
      <c r="O110" s="16" t="s">
        <v>1807</v>
      </c>
      <c r="P110" s="16" t="s">
        <v>1808</v>
      </c>
      <c r="Q110" s="16" t="s">
        <v>1809</v>
      </c>
      <c r="R110" s="16" t="s">
        <v>1810</v>
      </c>
      <c r="S110" s="16" t="s">
        <v>13159</v>
      </c>
      <c r="T110" s="16" t="s">
        <v>1812</v>
      </c>
      <c r="U110" s="16" t="s">
        <v>1813</v>
      </c>
    </row>
    <row r="111" spans="1:21" ht="15.75">
      <c r="A111" s="16" t="s">
        <v>8296</v>
      </c>
      <c r="B111" s="16" t="s">
        <v>14016</v>
      </c>
      <c r="C111" s="16" t="s">
        <v>13646</v>
      </c>
      <c r="D111" s="19">
        <v>90</v>
      </c>
      <c r="E111" s="19">
        <v>100</v>
      </c>
      <c r="F111" s="52">
        <v>0.1</v>
      </c>
      <c r="G111" s="51">
        <v>4.0999999999999996</v>
      </c>
      <c r="H111" s="52" t="str">
        <f t="shared" si="2"/>
        <v>5.0</v>
      </c>
      <c r="I111" s="16">
        <v>6199</v>
      </c>
      <c r="J111" s="19">
        <f>Transformed_Data!E111*Transformed_Data!I111</f>
        <v>619900</v>
      </c>
      <c r="K111" s="19" t="str">
        <f>IF(E111&lt;200,"&lt;200",IF(E111&lt;=500,"200–500","&gt;500"))</f>
        <v>&lt;200</v>
      </c>
      <c r="L111" s="19">
        <f>G111*I111</f>
        <v>25415.899999999998</v>
      </c>
      <c r="M111" s="19">
        <f>SUM(G111:I111)</f>
        <v>6203.1</v>
      </c>
      <c r="N111" s="16" t="s">
        <v>8299</v>
      </c>
      <c r="O111" s="16" t="s">
        <v>8300</v>
      </c>
      <c r="P111" s="16" t="s">
        <v>8301</v>
      </c>
      <c r="Q111" s="16" t="s">
        <v>8302</v>
      </c>
      <c r="R111" s="16" t="s">
        <v>8303</v>
      </c>
      <c r="S111" s="16" t="s">
        <v>13160</v>
      </c>
      <c r="T111" s="16" t="s">
        <v>8305</v>
      </c>
      <c r="U111" s="16" t="s">
        <v>8306</v>
      </c>
    </row>
    <row r="112" spans="1:21" ht="15.75">
      <c r="A112" s="16" t="s">
        <v>10569</v>
      </c>
      <c r="B112" s="16" t="s">
        <v>14017</v>
      </c>
      <c r="C112" s="16" t="s">
        <v>13645</v>
      </c>
      <c r="D112" s="19">
        <v>6499</v>
      </c>
      <c r="E112" s="19">
        <v>8995</v>
      </c>
      <c r="F112" s="52">
        <v>0.28000000000000003</v>
      </c>
      <c r="G112" s="51">
        <v>4.3</v>
      </c>
      <c r="H112" s="52" t="str">
        <f t="shared" si="2"/>
        <v>5.0</v>
      </c>
      <c r="I112" s="16">
        <v>2810</v>
      </c>
      <c r="J112" s="19">
        <f>Transformed_Data!E112*Transformed_Data!I112</f>
        <v>25275950</v>
      </c>
      <c r="K112" s="19" t="str">
        <f>IF(E112&lt;200,"&lt;200",IF(E112&lt;=500,"200–500","&gt;500"))</f>
        <v>&gt;500</v>
      </c>
      <c r="L112" s="19">
        <f>G112*I112</f>
        <v>12083</v>
      </c>
      <c r="M112" s="19">
        <f>SUM(G112:I112)</f>
        <v>2814.3</v>
      </c>
      <c r="N112" s="16" t="s">
        <v>10572</v>
      </c>
      <c r="O112" s="16" t="s">
        <v>10573</v>
      </c>
      <c r="P112" s="16" t="s">
        <v>10574</v>
      </c>
      <c r="Q112" s="16" t="s">
        <v>10575</v>
      </c>
      <c r="R112" s="16" t="s">
        <v>10576</v>
      </c>
      <c r="S112" s="16" t="s">
        <v>13161</v>
      </c>
      <c r="T112" s="16" t="s">
        <v>10578</v>
      </c>
      <c r="U112" s="16" t="s">
        <v>10579</v>
      </c>
    </row>
    <row r="113" spans="1:21" ht="15.75">
      <c r="A113" s="16" t="s">
        <v>9621</v>
      </c>
      <c r="B113" s="16" t="s">
        <v>14018</v>
      </c>
      <c r="C113" s="16" t="s">
        <v>13645</v>
      </c>
      <c r="D113" s="19">
        <v>160</v>
      </c>
      <c r="E113" s="19">
        <v>299</v>
      </c>
      <c r="F113" s="52">
        <v>0.46</v>
      </c>
      <c r="G113" s="51">
        <v>4.5999999999999996</v>
      </c>
      <c r="H113" s="52" t="str">
        <f t="shared" si="2"/>
        <v>5.0</v>
      </c>
      <c r="I113" s="16">
        <v>2781</v>
      </c>
      <c r="J113" s="19">
        <f>Transformed_Data!E113*Transformed_Data!I113</f>
        <v>831519</v>
      </c>
      <c r="K113" s="19" t="str">
        <f>IF(E113&lt;200,"&lt;200",IF(E113&lt;=500,"200–500","&gt;500"))</f>
        <v>200–500</v>
      </c>
      <c r="L113" s="19">
        <f>G113*I113</f>
        <v>12792.599999999999</v>
      </c>
      <c r="M113" s="19">
        <f>SUM(G113:I113)</f>
        <v>2785.6</v>
      </c>
      <c r="N113" s="16" t="s">
        <v>9623</v>
      </c>
      <c r="O113" s="16" t="s">
        <v>9624</v>
      </c>
      <c r="P113" s="16" t="s">
        <v>9625</v>
      </c>
      <c r="Q113" s="16" t="s">
        <v>9626</v>
      </c>
      <c r="R113" s="16" t="s">
        <v>9627</v>
      </c>
      <c r="S113" s="16" t="s">
        <v>9628</v>
      </c>
      <c r="T113" s="16" t="s">
        <v>9629</v>
      </c>
      <c r="U113" s="16" t="s">
        <v>9630</v>
      </c>
    </row>
    <row r="114" spans="1:21" ht="15.75">
      <c r="A114" s="16" t="s">
        <v>11437</v>
      </c>
      <c r="B114" s="16" t="s">
        <v>14019</v>
      </c>
      <c r="C114" s="16" t="s">
        <v>13645</v>
      </c>
      <c r="D114" s="19">
        <v>649</v>
      </c>
      <c r="E114" s="19">
        <v>670</v>
      </c>
      <c r="F114" s="52">
        <v>0.03</v>
      </c>
      <c r="G114" s="51">
        <v>4.0999999999999996</v>
      </c>
      <c r="H114" s="52" t="str">
        <f t="shared" si="2"/>
        <v>5.0</v>
      </c>
      <c r="I114" s="16">
        <v>7786</v>
      </c>
      <c r="J114" s="19">
        <f>Transformed_Data!E114*Transformed_Data!I114</f>
        <v>5216620</v>
      </c>
      <c r="K114" s="19" t="str">
        <f>IF(E114&lt;200,"&lt;200",IF(E114&lt;=500,"200–500","&gt;500"))</f>
        <v>&gt;500</v>
      </c>
      <c r="L114" s="19">
        <f>G114*I114</f>
        <v>31922.6</v>
      </c>
      <c r="M114" s="19">
        <f>SUM(G114:I114)</f>
        <v>7790.1</v>
      </c>
      <c r="N114" s="16" t="s">
        <v>11439</v>
      </c>
      <c r="O114" s="16" t="s">
        <v>11440</v>
      </c>
      <c r="P114" s="16" t="s">
        <v>11441</v>
      </c>
      <c r="Q114" s="16" t="s">
        <v>11442</v>
      </c>
      <c r="R114" s="16" t="s">
        <v>11443</v>
      </c>
      <c r="S114" s="16" t="s">
        <v>11444</v>
      </c>
      <c r="T114" s="16" t="s">
        <v>11445</v>
      </c>
      <c r="U114" s="16" t="s">
        <v>11446</v>
      </c>
    </row>
    <row r="115" spans="1:21" ht="15.75">
      <c r="A115" s="16" t="s">
        <v>9973</v>
      </c>
      <c r="B115" s="16" t="s">
        <v>14020</v>
      </c>
      <c r="C115" s="16" t="s">
        <v>13645</v>
      </c>
      <c r="D115" s="19">
        <v>499</v>
      </c>
      <c r="E115" s="19">
        <v>940</v>
      </c>
      <c r="F115" s="52">
        <v>0.47</v>
      </c>
      <c r="G115" s="51">
        <v>4.0999999999999996</v>
      </c>
      <c r="H115" s="52" t="str">
        <f t="shared" si="2"/>
        <v>5.0</v>
      </c>
      <c r="I115" s="16">
        <v>3036</v>
      </c>
      <c r="J115" s="19">
        <f>Transformed_Data!E115*Transformed_Data!I115</f>
        <v>2853840</v>
      </c>
      <c r="K115" s="19" t="str">
        <f>IF(E115&lt;200,"&lt;200",IF(E115&lt;=500,"200–500","&gt;500"))</f>
        <v>&gt;500</v>
      </c>
      <c r="L115" s="19">
        <f>G115*I115</f>
        <v>12447.599999999999</v>
      </c>
      <c r="M115" s="19">
        <f>SUM(G115:I115)</f>
        <v>3040.1</v>
      </c>
      <c r="N115" s="16" t="s">
        <v>9367</v>
      </c>
      <c r="O115" s="16" t="s">
        <v>9975</v>
      </c>
      <c r="P115" s="16" t="s">
        <v>9976</v>
      </c>
      <c r="Q115" s="16" t="s">
        <v>9977</v>
      </c>
      <c r="R115" s="16" t="s">
        <v>9978</v>
      </c>
      <c r="S115" s="16" t="s">
        <v>9979</v>
      </c>
      <c r="T115" s="16" t="s">
        <v>9980</v>
      </c>
      <c r="U115" s="16" t="s">
        <v>9981</v>
      </c>
    </row>
    <row r="116" spans="1:21" ht="15.75">
      <c r="A116" s="16" t="s">
        <v>8947</v>
      </c>
      <c r="B116" s="16" t="s">
        <v>14021</v>
      </c>
      <c r="C116" s="16" t="s">
        <v>13645</v>
      </c>
      <c r="D116" s="19">
        <v>1490</v>
      </c>
      <c r="E116" s="19">
        <v>1695</v>
      </c>
      <c r="F116" s="52">
        <v>0.12</v>
      </c>
      <c r="G116" s="51">
        <v>4.4000000000000004</v>
      </c>
      <c r="H116" s="52" t="str">
        <f t="shared" si="2"/>
        <v>5.0</v>
      </c>
      <c r="I116" s="16">
        <v>3543</v>
      </c>
      <c r="J116" s="19">
        <f>Transformed_Data!E116*Transformed_Data!I116</f>
        <v>6005385</v>
      </c>
      <c r="K116" s="19" t="str">
        <f>IF(E116&lt;200,"&lt;200",IF(E116&lt;=500,"200–500","&gt;500"))</f>
        <v>&gt;500</v>
      </c>
      <c r="L116" s="19">
        <f>G116*I116</f>
        <v>15589.2</v>
      </c>
      <c r="M116" s="19">
        <f>SUM(G116:I116)</f>
        <v>3547.4</v>
      </c>
      <c r="N116" s="16" t="s">
        <v>8949</v>
      </c>
      <c r="O116" s="16" t="s">
        <v>8950</v>
      </c>
      <c r="P116" s="16" t="s">
        <v>8951</v>
      </c>
      <c r="Q116" s="16" t="s">
        <v>8952</v>
      </c>
      <c r="R116" s="16" t="s">
        <v>8953</v>
      </c>
      <c r="S116" s="16" t="s">
        <v>8954</v>
      </c>
      <c r="T116" s="16" t="s">
        <v>8955</v>
      </c>
      <c r="U116" s="16" t="s">
        <v>8956</v>
      </c>
    </row>
    <row r="117" spans="1:21" ht="15.75">
      <c r="A117" s="16" t="s">
        <v>12944</v>
      </c>
      <c r="B117" s="16" t="s">
        <v>14022</v>
      </c>
      <c r="C117" s="16" t="s">
        <v>13645</v>
      </c>
      <c r="D117" s="19">
        <v>2695</v>
      </c>
      <c r="E117" s="19">
        <v>2695</v>
      </c>
      <c r="F117" s="52">
        <v>0</v>
      </c>
      <c r="G117" s="51">
        <v>4.4000000000000004</v>
      </c>
      <c r="H117" s="52" t="str">
        <f t="shared" si="2"/>
        <v>5.0</v>
      </c>
      <c r="I117" s="16">
        <v>2518</v>
      </c>
      <c r="J117" s="19">
        <f>Transformed_Data!E117*Transformed_Data!I117</f>
        <v>6786010</v>
      </c>
      <c r="K117" s="19" t="str">
        <f>IF(E117&lt;200,"&lt;200",IF(E117&lt;=500,"200–500","&gt;500"))</f>
        <v>&gt;500</v>
      </c>
      <c r="L117" s="19">
        <f>G117*I117</f>
        <v>11079.2</v>
      </c>
      <c r="M117" s="19">
        <f>SUM(G117:I117)</f>
        <v>2522.4</v>
      </c>
      <c r="N117" s="16" t="s">
        <v>12946</v>
      </c>
      <c r="O117" s="16" t="s">
        <v>12947</v>
      </c>
      <c r="P117" s="16" t="s">
        <v>12948</v>
      </c>
      <c r="Q117" s="16" t="s">
        <v>12949</v>
      </c>
      <c r="R117" s="16" t="s">
        <v>12950</v>
      </c>
      <c r="S117" s="16" t="s">
        <v>13162</v>
      </c>
      <c r="T117" s="16" t="s">
        <v>12952</v>
      </c>
      <c r="U117" s="16" t="s">
        <v>12953</v>
      </c>
    </row>
    <row r="118" spans="1:21" ht="15.75">
      <c r="A118" s="16" t="s">
        <v>5753</v>
      </c>
      <c r="B118" s="16" t="s">
        <v>14023</v>
      </c>
      <c r="C118" s="16" t="s">
        <v>13646</v>
      </c>
      <c r="D118" s="19">
        <v>198</v>
      </c>
      <c r="E118" s="19">
        <v>800</v>
      </c>
      <c r="F118" s="52">
        <v>0.75</v>
      </c>
      <c r="G118" s="51">
        <v>4.0999999999999996</v>
      </c>
      <c r="H118" s="52" t="str">
        <f t="shared" si="2"/>
        <v>5.0</v>
      </c>
      <c r="I118" s="16">
        <v>9344</v>
      </c>
      <c r="J118" s="19">
        <f>Transformed_Data!E118*Transformed_Data!I118</f>
        <v>7475200</v>
      </c>
      <c r="K118" s="19" t="str">
        <f>IF(E118&lt;200,"&lt;200",IF(E118&lt;=500,"200–500","&gt;500"))</f>
        <v>&gt;500</v>
      </c>
      <c r="L118" s="19">
        <f>G118*I118</f>
        <v>38310.399999999994</v>
      </c>
      <c r="M118" s="19">
        <f>SUM(G118:I118)</f>
        <v>9348.1</v>
      </c>
      <c r="N118" s="16" t="s">
        <v>5756</v>
      </c>
      <c r="O118" s="16" t="s">
        <v>5757</v>
      </c>
      <c r="P118" s="16" t="s">
        <v>5758</v>
      </c>
      <c r="Q118" s="16" t="s">
        <v>5759</v>
      </c>
      <c r="R118" s="16" t="s">
        <v>5760</v>
      </c>
      <c r="S118" s="16" t="s">
        <v>5761</v>
      </c>
      <c r="T118" s="16" t="s">
        <v>5762</v>
      </c>
      <c r="U118" s="16" t="s">
        <v>5763</v>
      </c>
    </row>
    <row r="119" spans="1:21" ht="15.75">
      <c r="A119" s="16" t="s">
        <v>8337</v>
      </c>
      <c r="B119" s="16" t="s">
        <v>14024</v>
      </c>
      <c r="C119" s="16" t="s">
        <v>13644</v>
      </c>
      <c r="D119" s="19">
        <v>39</v>
      </c>
      <c r="E119" s="19">
        <v>39</v>
      </c>
      <c r="F119" s="52">
        <v>0</v>
      </c>
      <c r="G119" s="51">
        <v>3.6</v>
      </c>
      <c r="H119" s="52" t="str">
        <f t="shared" si="2"/>
        <v>4.0</v>
      </c>
      <c r="I119" s="16">
        <v>13572</v>
      </c>
      <c r="J119" s="19">
        <f>Transformed_Data!E119*Transformed_Data!I119</f>
        <v>529308</v>
      </c>
      <c r="K119" s="19" t="str">
        <f>IF(E119&lt;200,"&lt;200",IF(E119&lt;=500,"200–500","&gt;500"))</f>
        <v>&lt;200</v>
      </c>
      <c r="L119" s="19">
        <f>G119*I119</f>
        <v>48859.200000000004</v>
      </c>
      <c r="M119" s="19">
        <f>SUM(G119:I119)</f>
        <v>13575.6</v>
      </c>
      <c r="N119" s="16" t="s">
        <v>8155</v>
      </c>
      <c r="O119" s="16" t="s">
        <v>8339</v>
      </c>
      <c r="P119" s="16" t="s">
        <v>8340</v>
      </c>
      <c r="Q119" s="16" t="s">
        <v>8341</v>
      </c>
      <c r="R119" s="16" t="s">
        <v>8342</v>
      </c>
      <c r="S119" s="16" t="s">
        <v>8343</v>
      </c>
      <c r="T119" s="16" t="s">
        <v>8344</v>
      </c>
      <c r="U119" s="16" t="s">
        <v>8345</v>
      </c>
    </row>
    <row r="120" spans="1:21" ht="15.75">
      <c r="A120" s="16" t="s">
        <v>897</v>
      </c>
      <c r="B120" s="16" t="s">
        <v>14025</v>
      </c>
      <c r="C120" s="16" t="s">
        <v>13644</v>
      </c>
      <c r="D120" s="19">
        <v>1099</v>
      </c>
      <c r="E120" s="19">
        <v>1899</v>
      </c>
      <c r="F120" s="52">
        <v>0.42</v>
      </c>
      <c r="G120" s="51">
        <v>4.5</v>
      </c>
      <c r="H120" s="52" t="str">
        <f t="shared" si="2"/>
        <v>5.0</v>
      </c>
      <c r="I120" s="16">
        <v>22420</v>
      </c>
      <c r="J120" s="19">
        <f>Transformed_Data!E120*Transformed_Data!I120</f>
        <v>42575580</v>
      </c>
      <c r="K120" s="19" t="str">
        <f>IF(E120&lt;200,"&lt;200",IF(E120&lt;=500,"200–500","&gt;500"))</f>
        <v>&gt;500</v>
      </c>
      <c r="L120" s="19">
        <f>G120*I120</f>
        <v>100890</v>
      </c>
      <c r="M120" s="19">
        <f>SUM(G120:I120)</f>
        <v>22424.5</v>
      </c>
      <c r="N120" s="16" t="s">
        <v>899</v>
      </c>
      <c r="O120" s="16" t="s">
        <v>900</v>
      </c>
      <c r="P120" s="16" t="s">
        <v>901</v>
      </c>
      <c r="Q120" s="16" t="s">
        <v>902</v>
      </c>
      <c r="R120" s="16" t="s">
        <v>903</v>
      </c>
      <c r="S120" s="16" t="s">
        <v>13163</v>
      </c>
      <c r="T120" s="16" t="s">
        <v>905</v>
      </c>
      <c r="U120" s="16" t="s">
        <v>906</v>
      </c>
    </row>
    <row r="121" spans="1:21" ht="15.75">
      <c r="A121" s="16" t="s">
        <v>9324</v>
      </c>
      <c r="B121" s="16" t="s">
        <v>14026</v>
      </c>
      <c r="C121" s="16" t="s">
        <v>13645</v>
      </c>
      <c r="D121" s="19">
        <v>2799</v>
      </c>
      <c r="E121" s="19">
        <v>3799</v>
      </c>
      <c r="F121" s="52">
        <v>0.26</v>
      </c>
      <c r="G121" s="51">
        <v>3.9</v>
      </c>
      <c r="H121" s="52" t="str">
        <f t="shared" si="2"/>
        <v>4.0</v>
      </c>
      <c r="I121" s="16">
        <v>32931</v>
      </c>
      <c r="J121" s="19">
        <f>Transformed_Data!E121*Transformed_Data!I121</f>
        <v>125104869</v>
      </c>
      <c r="K121" s="19" t="str">
        <f>IF(E121&lt;200,"&lt;200",IF(E121&lt;=500,"200–500","&gt;500"))</f>
        <v>&gt;500</v>
      </c>
      <c r="L121" s="19">
        <f>G121*I121</f>
        <v>128430.9</v>
      </c>
      <c r="M121" s="19">
        <f>SUM(G121:I121)</f>
        <v>32934.9</v>
      </c>
      <c r="N121" s="16" t="s">
        <v>9327</v>
      </c>
      <c r="O121" s="16" t="s">
        <v>9328</v>
      </c>
      <c r="P121" s="16" t="s">
        <v>9329</v>
      </c>
      <c r="Q121" s="16" t="s">
        <v>9330</v>
      </c>
      <c r="R121" s="16" t="s">
        <v>9331</v>
      </c>
      <c r="S121" s="16" t="s">
        <v>9332</v>
      </c>
      <c r="T121" s="16" t="s">
        <v>9333</v>
      </c>
      <c r="U121" s="16" t="s">
        <v>9334</v>
      </c>
    </row>
    <row r="122" spans="1:21" ht="15.75">
      <c r="A122" s="16" t="s">
        <v>7111</v>
      </c>
      <c r="B122" s="16" t="s">
        <v>14027</v>
      </c>
      <c r="C122" s="16" t="s">
        <v>13645</v>
      </c>
      <c r="D122" s="19">
        <v>99</v>
      </c>
      <c r="E122" s="19">
        <v>99</v>
      </c>
      <c r="F122" s="52">
        <v>0</v>
      </c>
      <c r="G122" s="51">
        <v>4.3</v>
      </c>
      <c r="H122" s="52" t="str">
        <f t="shared" si="2"/>
        <v>5.0</v>
      </c>
      <c r="I122" s="16">
        <v>5036</v>
      </c>
      <c r="J122" s="19">
        <f>Transformed_Data!E122*Transformed_Data!I122</f>
        <v>498564</v>
      </c>
      <c r="K122" s="19" t="str">
        <f>IF(E122&lt;200,"&lt;200",IF(E122&lt;=500,"200–500","&gt;500"))</f>
        <v>&lt;200</v>
      </c>
      <c r="L122" s="19">
        <f>G122*I122</f>
        <v>21654.799999999999</v>
      </c>
      <c r="M122" s="19">
        <f>SUM(G122:I122)</f>
        <v>5040.3</v>
      </c>
      <c r="N122" s="16" t="s">
        <v>7114</v>
      </c>
      <c r="O122" s="16" t="s">
        <v>7115</v>
      </c>
      <c r="P122" s="16" t="s">
        <v>7116</v>
      </c>
      <c r="Q122" s="16" t="s">
        <v>7117</v>
      </c>
      <c r="R122" s="16" t="s">
        <v>7118</v>
      </c>
      <c r="S122" s="16" t="s">
        <v>7119</v>
      </c>
      <c r="T122" s="16" t="s">
        <v>7120</v>
      </c>
      <c r="U122" s="16" t="s">
        <v>7121</v>
      </c>
    </row>
    <row r="123" spans="1:21" ht="15.75">
      <c r="A123" s="16" t="s">
        <v>9150</v>
      </c>
      <c r="B123" s="16" t="s">
        <v>14028</v>
      </c>
      <c r="C123" s="16" t="s">
        <v>13645</v>
      </c>
      <c r="D123" s="19">
        <v>2699</v>
      </c>
      <c r="E123" s="19">
        <v>5000</v>
      </c>
      <c r="F123" s="52">
        <v>0.46</v>
      </c>
      <c r="G123" s="51">
        <v>4</v>
      </c>
      <c r="H123" s="52" t="str">
        <f t="shared" si="2"/>
        <v>4.0</v>
      </c>
      <c r="I123" s="16">
        <v>26164</v>
      </c>
      <c r="J123" s="19">
        <f>Transformed_Data!E123*Transformed_Data!I123</f>
        <v>130820000</v>
      </c>
      <c r="K123" s="19" t="str">
        <f>IF(E123&lt;200,"&lt;200",IF(E123&lt;=500,"200–500","&gt;500"))</f>
        <v>&gt;500</v>
      </c>
      <c r="L123" s="19">
        <f>G123*I123</f>
        <v>104656</v>
      </c>
      <c r="M123" s="19">
        <f>SUM(G123:I123)</f>
        <v>26168</v>
      </c>
      <c r="N123" s="16" t="s">
        <v>13164</v>
      </c>
      <c r="O123" s="16" t="s">
        <v>9153</v>
      </c>
      <c r="P123" s="16" t="s">
        <v>9154</v>
      </c>
      <c r="Q123" s="16" t="s">
        <v>9155</v>
      </c>
      <c r="R123" s="16" t="s">
        <v>9156</v>
      </c>
      <c r="S123" s="16" t="s">
        <v>13165</v>
      </c>
      <c r="T123" s="16" t="s">
        <v>9158</v>
      </c>
      <c r="U123" s="16" t="s">
        <v>9159</v>
      </c>
    </row>
    <row r="124" spans="1:21" ht="15.75">
      <c r="A124" s="16" t="s">
        <v>5717</v>
      </c>
      <c r="B124" s="16" t="s">
        <v>14029</v>
      </c>
      <c r="C124" s="16" t="s">
        <v>13127</v>
      </c>
      <c r="D124" s="19">
        <v>745</v>
      </c>
      <c r="E124" s="19">
        <v>795</v>
      </c>
      <c r="F124" s="52">
        <v>0.06</v>
      </c>
      <c r="G124" s="51">
        <v>4</v>
      </c>
      <c r="H124" s="52" t="str">
        <f t="shared" si="2"/>
        <v>4.0</v>
      </c>
      <c r="I124" s="16">
        <v>13797</v>
      </c>
      <c r="J124" s="19">
        <f>Transformed_Data!E124*Transformed_Data!I124</f>
        <v>10968615</v>
      </c>
      <c r="K124" s="19" t="str">
        <f>IF(E124&lt;200,"&lt;200",IF(E124&lt;=500,"200–500","&gt;500"))</f>
        <v>&gt;500</v>
      </c>
      <c r="L124" s="19">
        <f>G124*I124</f>
        <v>55188</v>
      </c>
      <c r="M124" s="19">
        <f>SUM(G124:I124)</f>
        <v>13801</v>
      </c>
      <c r="N124" s="16" t="s">
        <v>13166</v>
      </c>
      <c r="O124" s="16" t="s">
        <v>5720</v>
      </c>
      <c r="P124" s="16" t="s">
        <v>5721</v>
      </c>
      <c r="Q124" s="16" t="s">
        <v>5722</v>
      </c>
      <c r="R124" s="16" t="s">
        <v>5723</v>
      </c>
      <c r="S124" s="16" t="s">
        <v>13167</v>
      </c>
      <c r="T124" s="16" t="s">
        <v>5725</v>
      </c>
      <c r="U124" s="16" t="s">
        <v>5726</v>
      </c>
    </row>
    <row r="125" spans="1:21" ht="15.75">
      <c r="A125" s="16" t="s">
        <v>8863</v>
      </c>
      <c r="B125" s="16" t="s">
        <v>14030</v>
      </c>
      <c r="C125" s="16" t="s">
        <v>13645</v>
      </c>
      <c r="D125" s="19">
        <v>2148</v>
      </c>
      <c r="E125" s="19">
        <v>3645</v>
      </c>
      <c r="F125" s="52">
        <v>0.41</v>
      </c>
      <c r="G125" s="51">
        <v>4.0999999999999996</v>
      </c>
      <c r="H125" s="52" t="str">
        <f t="shared" si="2"/>
        <v>5.0</v>
      </c>
      <c r="I125" s="16">
        <v>31388</v>
      </c>
      <c r="J125" s="19">
        <f>Transformed_Data!E125*Transformed_Data!I125</f>
        <v>114409260</v>
      </c>
      <c r="K125" s="19" t="str">
        <f>IF(E125&lt;200,"&lt;200",IF(E125&lt;=500,"200–500","&gt;500"))</f>
        <v>&gt;500</v>
      </c>
      <c r="L125" s="19">
        <f>G125*I125</f>
        <v>128690.79999999999</v>
      </c>
      <c r="M125" s="19">
        <f>SUM(G125:I125)</f>
        <v>31392.1</v>
      </c>
      <c r="N125" s="16" t="s">
        <v>8865</v>
      </c>
      <c r="O125" s="16" t="s">
        <v>8866</v>
      </c>
      <c r="P125" s="16" t="s">
        <v>8867</v>
      </c>
      <c r="Q125" s="16" t="s">
        <v>8868</v>
      </c>
      <c r="R125" s="16" t="s">
        <v>8869</v>
      </c>
      <c r="S125" s="16" t="s">
        <v>8870</v>
      </c>
      <c r="T125" s="16" t="s">
        <v>8871</v>
      </c>
      <c r="U125" s="16" t="s">
        <v>8872</v>
      </c>
    </row>
    <row r="126" spans="1:21" ht="15.75">
      <c r="A126" s="16" t="s">
        <v>9963</v>
      </c>
      <c r="B126" s="16" t="s">
        <v>14031</v>
      </c>
      <c r="C126" s="16" t="s">
        <v>13645</v>
      </c>
      <c r="D126" s="19">
        <v>1695</v>
      </c>
      <c r="E126" s="19">
        <v>1695</v>
      </c>
      <c r="F126" s="52">
        <v>0</v>
      </c>
      <c r="G126" s="51">
        <v>4.2</v>
      </c>
      <c r="H126" s="52" t="str">
        <f t="shared" si="2"/>
        <v>5.0</v>
      </c>
      <c r="I126" s="16">
        <v>14290</v>
      </c>
      <c r="J126" s="19">
        <f>Transformed_Data!E126*Transformed_Data!I126</f>
        <v>24221550</v>
      </c>
      <c r="K126" s="19" t="str">
        <f>IF(E126&lt;200,"&lt;200",IF(E126&lt;=500,"200–500","&gt;500"))</f>
        <v>&gt;500</v>
      </c>
      <c r="L126" s="19">
        <f>G126*I126</f>
        <v>60018</v>
      </c>
      <c r="M126" s="19">
        <f>SUM(G126:I126)</f>
        <v>14294.2</v>
      </c>
      <c r="N126" s="16" t="s">
        <v>9965</v>
      </c>
      <c r="O126" s="16" t="s">
        <v>9966</v>
      </c>
      <c r="P126" s="16" t="s">
        <v>9967</v>
      </c>
      <c r="Q126" s="16" t="s">
        <v>9968</v>
      </c>
      <c r="R126" s="16" t="s">
        <v>9969</v>
      </c>
      <c r="S126" s="16" t="s">
        <v>9970</v>
      </c>
      <c r="T126" s="16" t="s">
        <v>9971</v>
      </c>
      <c r="U126" s="16" t="s">
        <v>9972</v>
      </c>
    </row>
    <row r="127" spans="1:21" ht="15.75">
      <c r="A127" s="16" t="s">
        <v>6158</v>
      </c>
      <c r="B127" s="16" t="s">
        <v>14032</v>
      </c>
      <c r="C127" s="16" t="s">
        <v>13127</v>
      </c>
      <c r="D127" s="19">
        <v>159</v>
      </c>
      <c r="E127" s="19">
        <v>180</v>
      </c>
      <c r="F127" s="52">
        <v>0.12</v>
      </c>
      <c r="G127" s="51">
        <v>4.3</v>
      </c>
      <c r="H127" s="52" t="str">
        <f t="shared" si="2"/>
        <v>5.0</v>
      </c>
      <c r="I127" s="16">
        <v>989</v>
      </c>
      <c r="J127" s="19">
        <f>Transformed_Data!E127*Transformed_Data!I127</f>
        <v>178020</v>
      </c>
      <c r="K127" s="19" t="str">
        <f>IF(E127&lt;200,"&lt;200",IF(E127&lt;=500,"200–500","&gt;500"))</f>
        <v>&lt;200</v>
      </c>
      <c r="L127" s="19">
        <f>G127*I127</f>
        <v>4252.7</v>
      </c>
      <c r="M127" s="19">
        <f>SUM(G127:I127)</f>
        <v>993.3</v>
      </c>
      <c r="N127" s="16" t="s">
        <v>6160</v>
      </c>
      <c r="O127" s="16" t="s">
        <v>6161</v>
      </c>
      <c r="P127" s="16" t="s">
        <v>6162</v>
      </c>
      <c r="Q127" s="16" t="s">
        <v>6163</v>
      </c>
      <c r="R127" s="16" t="s">
        <v>6164</v>
      </c>
      <c r="S127" s="16" t="s">
        <v>6165</v>
      </c>
      <c r="T127" s="16" t="s">
        <v>6166</v>
      </c>
      <c r="U127" s="16" t="s">
        <v>6167</v>
      </c>
    </row>
    <row r="128" spans="1:21" ht="15.75">
      <c r="A128" s="16" t="s">
        <v>5004</v>
      </c>
      <c r="B128" s="16" t="s">
        <v>14033</v>
      </c>
      <c r="C128" s="16" t="s">
        <v>13644</v>
      </c>
      <c r="D128" s="19">
        <v>549</v>
      </c>
      <c r="E128" s="19">
        <v>1799</v>
      </c>
      <c r="F128" s="52">
        <v>0.69</v>
      </c>
      <c r="G128" s="51">
        <v>4.3</v>
      </c>
      <c r="H128" s="52" t="str">
        <f t="shared" si="2"/>
        <v>5.0</v>
      </c>
      <c r="I128" s="16">
        <v>28829</v>
      </c>
      <c r="J128" s="19">
        <f>Transformed_Data!E128*Transformed_Data!I128</f>
        <v>51863371</v>
      </c>
      <c r="K128" s="19" t="str">
        <f>IF(E128&lt;200,"&lt;200",IF(E128&lt;=500,"200–500","&gt;500"))</f>
        <v>&gt;500</v>
      </c>
      <c r="L128" s="19">
        <f>G128*I128</f>
        <v>123964.7</v>
      </c>
      <c r="M128" s="19">
        <f>SUM(G128:I128)</f>
        <v>28833.3</v>
      </c>
      <c r="N128" s="16" t="s">
        <v>5007</v>
      </c>
      <c r="O128" s="16" t="s">
        <v>5008</v>
      </c>
      <c r="P128" s="16" t="s">
        <v>5009</v>
      </c>
      <c r="Q128" s="16" t="s">
        <v>5010</v>
      </c>
      <c r="R128" s="16" t="s">
        <v>5011</v>
      </c>
      <c r="S128" s="16" t="s">
        <v>5012</v>
      </c>
      <c r="T128" s="16" t="s">
        <v>5013</v>
      </c>
      <c r="U128" s="16" t="s">
        <v>5014</v>
      </c>
    </row>
    <row r="129" spans="1:21" ht="15.75">
      <c r="A129" s="16" t="s">
        <v>3673</v>
      </c>
      <c r="B129" s="16" t="s">
        <v>14034</v>
      </c>
      <c r="C129" s="16" t="s">
        <v>13127</v>
      </c>
      <c r="D129" s="19">
        <v>99</v>
      </c>
      <c r="E129" s="19">
        <v>171</v>
      </c>
      <c r="F129" s="52">
        <v>0.42</v>
      </c>
      <c r="G129" s="51">
        <v>4.5</v>
      </c>
      <c r="H129" s="52" t="str">
        <f t="shared" si="2"/>
        <v>5.0</v>
      </c>
      <c r="I129" s="16">
        <v>11339</v>
      </c>
      <c r="J129" s="19">
        <f>Transformed_Data!E129*Transformed_Data!I129</f>
        <v>1938969</v>
      </c>
      <c r="K129" s="19" t="str">
        <f>IF(E129&lt;200,"&lt;200",IF(E129&lt;=500,"200–500","&gt;500"))</f>
        <v>&lt;200</v>
      </c>
      <c r="L129" s="19">
        <f>G129*I129</f>
        <v>51025.5</v>
      </c>
      <c r="M129" s="19">
        <f>SUM(G129:I129)</f>
        <v>11343.5</v>
      </c>
      <c r="N129" s="16" t="s">
        <v>3675</v>
      </c>
      <c r="O129" s="16" t="s">
        <v>3676</v>
      </c>
      <c r="P129" s="16" t="s">
        <v>3677</v>
      </c>
      <c r="Q129" s="16" t="s">
        <v>3678</v>
      </c>
      <c r="R129" s="16" t="s">
        <v>3679</v>
      </c>
      <c r="S129" s="16" t="s">
        <v>3680</v>
      </c>
      <c r="T129" s="16" t="s">
        <v>3681</v>
      </c>
      <c r="U129" s="16" t="s">
        <v>3682</v>
      </c>
    </row>
    <row r="130" spans="1:21" ht="15.75">
      <c r="A130" s="16" t="s">
        <v>1377</v>
      </c>
      <c r="B130" s="16" t="s">
        <v>14035</v>
      </c>
      <c r="C130" s="16" t="s">
        <v>13644</v>
      </c>
      <c r="D130" s="19">
        <v>249</v>
      </c>
      <c r="E130" s="19">
        <v>399</v>
      </c>
      <c r="F130" s="52">
        <v>0.38</v>
      </c>
      <c r="G130" s="51">
        <v>3.4</v>
      </c>
      <c r="H130" s="52" t="str">
        <f t="shared" ref="H130:H193" si="3">IF(G130&lt;=1,"1.0",IF(G130&lt;=2,"2.0",IF(G130&lt;=3,"3.0",IF(G130&lt;=4,"4.0","5.0"))))</f>
        <v>4.0</v>
      </c>
      <c r="I130" s="16">
        <v>4642</v>
      </c>
      <c r="J130" s="19">
        <f>Transformed_Data!E130*Transformed_Data!I130</f>
        <v>1852158</v>
      </c>
      <c r="K130" s="19" t="str">
        <f>IF(E130&lt;200,"&lt;200",IF(E130&lt;=500,"200–500","&gt;500"))</f>
        <v>200–500</v>
      </c>
      <c r="L130" s="19">
        <f>G130*I130</f>
        <v>15782.8</v>
      </c>
      <c r="M130" s="19">
        <f>SUM(G130:I130)</f>
        <v>4645.3999999999996</v>
      </c>
      <c r="N130" s="16" t="s">
        <v>1379</v>
      </c>
      <c r="O130" s="16" t="s">
        <v>1380</v>
      </c>
      <c r="P130" s="16" t="s">
        <v>1381</v>
      </c>
      <c r="Q130" s="16" t="s">
        <v>1382</v>
      </c>
      <c r="R130" s="16" t="s">
        <v>1383</v>
      </c>
      <c r="S130" s="16" t="s">
        <v>13168</v>
      </c>
      <c r="T130" s="16" t="s">
        <v>1385</v>
      </c>
      <c r="U130" s="16" t="s">
        <v>1386</v>
      </c>
    </row>
    <row r="131" spans="1:21" ht="15.75">
      <c r="A131" s="16" t="s">
        <v>10920</v>
      </c>
      <c r="B131" s="16" t="s">
        <v>14036</v>
      </c>
      <c r="C131" s="16" t="s">
        <v>13645</v>
      </c>
      <c r="D131" s="19">
        <v>999</v>
      </c>
      <c r="E131" s="19">
        <v>1075</v>
      </c>
      <c r="F131" s="52">
        <v>7.0000000000000007E-2</v>
      </c>
      <c r="G131" s="51">
        <v>4.0999999999999996</v>
      </c>
      <c r="H131" s="52" t="str">
        <f t="shared" si="3"/>
        <v>5.0</v>
      </c>
      <c r="I131" s="16">
        <v>9275</v>
      </c>
      <c r="J131" s="19">
        <f>Transformed_Data!E131*Transformed_Data!I131</f>
        <v>9970625</v>
      </c>
      <c r="K131" s="19" t="str">
        <f>IF(E131&lt;200,"&lt;200",IF(E131&lt;=500,"200–500","&gt;500"))</f>
        <v>&gt;500</v>
      </c>
      <c r="L131" s="19">
        <f>G131*I131</f>
        <v>38027.5</v>
      </c>
      <c r="M131" s="19">
        <f>SUM(G131:I131)</f>
        <v>9279.1</v>
      </c>
      <c r="N131" s="16" t="s">
        <v>10922</v>
      </c>
      <c r="O131" s="16" t="s">
        <v>10923</v>
      </c>
      <c r="P131" s="16" t="s">
        <v>10924</v>
      </c>
      <c r="Q131" s="16" t="s">
        <v>10925</v>
      </c>
      <c r="R131" s="16" t="s">
        <v>10926</v>
      </c>
      <c r="S131" s="16" t="s">
        <v>10927</v>
      </c>
      <c r="T131" s="16" t="s">
        <v>10928</v>
      </c>
      <c r="U131" s="16" t="s">
        <v>10929</v>
      </c>
    </row>
    <row r="132" spans="1:21" ht="15.75">
      <c r="A132" s="16" t="s">
        <v>11405</v>
      </c>
      <c r="B132" s="16" t="s">
        <v>14037</v>
      </c>
      <c r="C132" s="16" t="s">
        <v>13645</v>
      </c>
      <c r="D132" s="19">
        <v>635</v>
      </c>
      <c r="E132" s="19">
        <v>635</v>
      </c>
      <c r="F132" s="52">
        <v>0</v>
      </c>
      <c r="G132" s="51">
        <v>4.3</v>
      </c>
      <c r="H132" s="52" t="str">
        <f t="shared" si="3"/>
        <v>5.0</v>
      </c>
      <c r="I132" s="16">
        <v>4570</v>
      </c>
      <c r="J132" s="19">
        <f>Transformed_Data!E132*Transformed_Data!I132</f>
        <v>2901950</v>
      </c>
      <c r="K132" s="19" t="str">
        <f>IF(E132&lt;200,"&lt;200",IF(E132&lt;=500,"200–500","&gt;500"))</f>
        <v>&gt;500</v>
      </c>
      <c r="L132" s="19">
        <f>G132*I132</f>
        <v>19651</v>
      </c>
      <c r="M132" s="19">
        <f>SUM(G132:I132)</f>
        <v>4574.3</v>
      </c>
      <c r="N132" s="16" t="s">
        <v>11408</v>
      </c>
      <c r="O132" s="16" t="s">
        <v>11409</v>
      </c>
      <c r="P132" s="16" t="s">
        <v>11410</v>
      </c>
      <c r="Q132" s="16" t="s">
        <v>11411</v>
      </c>
      <c r="R132" s="16" t="s">
        <v>11412</v>
      </c>
      <c r="S132" s="16" t="s">
        <v>11413</v>
      </c>
      <c r="T132" s="16" t="s">
        <v>11414</v>
      </c>
      <c r="U132" s="16" t="s">
        <v>11415</v>
      </c>
    </row>
    <row r="133" spans="1:21" ht="15.75">
      <c r="A133" s="16" t="s">
        <v>6251</v>
      </c>
      <c r="B133" s="16" t="s">
        <v>14038</v>
      </c>
      <c r="C133" s="16" t="s">
        <v>13644</v>
      </c>
      <c r="D133" s="19">
        <v>1295</v>
      </c>
      <c r="E133" s="19">
        <v>1795</v>
      </c>
      <c r="F133" s="52">
        <v>0.28000000000000003</v>
      </c>
      <c r="G133" s="51">
        <v>4.0999999999999996</v>
      </c>
      <c r="H133" s="52" t="str">
        <f t="shared" si="3"/>
        <v>5.0</v>
      </c>
      <c r="I133" s="16">
        <v>25771</v>
      </c>
      <c r="J133" s="19">
        <f>Transformed_Data!E133*Transformed_Data!I133</f>
        <v>46258945</v>
      </c>
      <c r="K133" s="19" t="str">
        <f>IF(E133&lt;200,"&lt;200",IF(E133&lt;=500,"200–500","&gt;500"))</f>
        <v>&gt;500</v>
      </c>
      <c r="L133" s="19">
        <f>G133*I133</f>
        <v>105661.09999999999</v>
      </c>
      <c r="M133" s="19">
        <f>SUM(G133:I133)</f>
        <v>25775.1</v>
      </c>
      <c r="N133" s="16" t="s">
        <v>6253</v>
      </c>
      <c r="O133" s="16" t="s">
        <v>6254</v>
      </c>
      <c r="P133" s="16" t="s">
        <v>6255</v>
      </c>
      <c r="Q133" s="16" t="s">
        <v>6256</v>
      </c>
      <c r="R133" s="16" t="s">
        <v>6257</v>
      </c>
      <c r="S133" s="16" t="s">
        <v>13169</v>
      </c>
      <c r="T133" s="16" t="s">
        <v>6259</v>
      </c>
      <c r="U133" s="16" t="s">
        <v>6260</v>
      </c>
    </row>
    <row r="134" spans="1:21" ht="15.75">
      <c r="A134" s="16" t="s">
        <v>9426</v>
      </c>
      <c r="B134" s="16" t="s">
        <v>14039</v>
      </c>
      <c r="C134" s="16" t="s">
        <v>13645</v>
      </c>
      <c r="D134" s="19">
        <v>1099</v>
      </c>
      <c r="E134" s="19">
        <v>1899</v>
      </c>
      <c r="F134" s="52">
        <v>0.42</v>
      </c>
      <c r="G134" s="51">
        <v>4.3</v>
      </c>
      <c r="H134" s="52" t="str">
        <f t="shared" si="3"/>
        <v>5.0</v>
      </c>
      <c r="I134" s="16">
        <v>15276</v>
      </c>
      <c r="J134" s="19">
        <f>Transformed_Data!E134*Transformed_Data!I134</f>
        <v>29009124</v>
      </c>
      <c r="K134" s="19" t="str">
        <f>IF(E134&lt;200,"&lt;200",IF(E134&lt;=500,"200–500","&gt;500"))</f>
        <v>&gt;500</v>
      </c>
      <c r="L134" s="19">
        <f>G134*I134</f>
        <v>65686.8</v>
      </c>
      <c r="M134" s="19">
        <f>SUM(G134:I134)</f>
        <v>15280.3</v>
      </c>
      <c r="N134" s="16" t="s">
        <v>9428</v>
      </c>
      <c r="O134" s="16" t="s">
        <v>9429</v>
      </c>
      <c r="P134" s="16" t="s">
        <v>9430</v>
      </c>
      <c r="Q134" s="16" t="s">
        <v>9431</v>
      </c>
      <c r="R134" s="16" t="s">
        <v>9432</v>
      </c>
      <c r="S134" s="16" t="s">
        <v>9433</v>
      </c>
      <c r="T134" s="16" t="s">
        <v>9434</v>
      </c>
      <c r="U134" s="16" t="s">
        <v>9435</v>
      </c>
    </row>
    <row r="135" spans="1:21" ht="15.75">
      <c r="A135" s="16" t="s">
        <v>828</v>
      </c>
      <c r="B135" s="16" t="s">
        <v>14040</v>
      </c>
      <c r="C135" s="16" t="s">
        <v>13644</v>
      </c>
      <c r="D135" s="19">
        <v>269</v>
      </c>
      <c r="E135" s="19">
        <v>800</v>
      </c>
      <c r="F135" s="52">
        <v>0.66</v>
      </c>
      <c r="G135" s="51">
        <v>3.6</v>
      </c>
      <c r="H135" s="52" t="str">
        <f t="shared" si="3"/>
        <v>4.0</v>
      </c>
      <c r="I135" s="16">
        <v>10134</v>
      </c>
      <c r="J135" s="19">
        <f>Transformed_Data!E135*Transformed_Data!I135</f>
        <v>8107200</v>
      </c>
      <c r="K135" s="19" t="str">
        <f>IF(E135&lt;200,"&lt;200",IF(E135&lt;=500,"200–500","&gt;500"))</f>
        <v>&gt;500</v>
      </c>
      <c r="L135" s="19">
        <f>G135*I135</f>
        <v>36482.400000000001</v>
      </c>
      <c r="M135" s="19">
        <f>SUM(G135:I135)</f>
        <v>10137.6</v>
      </c>
      <c r="N135" s="16" t="s">
        <v>830</v>
      </c>
      <c r="O135" s="16" t="s">
        <v>831</v>
      </c>
      <c r="P135" s="16" t="s">
        <v>832</v>
      </c>
      <c r="Q135" s="16" t="s">
        <v>833</v>
      </c>
      <c r="R135" s="16" t="s">
        <v>834</v>
      </c>
      <c r="S135" s="16" t="s">
        <v>835</v>
      </c>
      <c r="T135" s="16" t="s">
        <v>836</v>
      </c>
      <c r="U135" s="16" t="s">
        <v>837</v>
      </c>
    </row>
    <row r="136" spans="1:21" ht="15.75">
      <c r="A136" s="16" t="s">
        <v>13014</v>
      </c>
      <c r="B136" s="16" t="s">
        <v>14041</v>
      </c>
      <c r="C136" s="16" t="s">
        <v>13645</v>
      </c>
      <c r="D136" s="19">
        <v>2863</v>
      </c>
      <c r="E136" s="19">
        <v>3690</v>
      </c>
      <c r="F136" s="52">
        <v>0.22</v>
      </c>
      <c r="G136" s="51">
        <v>4.3</v>
      </c>
      <c r="H136" s="52" t="str">
        <f t="shared" si="3"/>
        <v>5.0</v>
      </c>
      <c r="I136" s="16">
        <v>6987</v>
      </c>
      <c r="J136" s="19">
        <f>Transformed_Data!E136*Transformed_Data!I136</f>
        <v>25782030</v>
      </c>
      <c r="K136" s="19" t="str">
        <f>IF(E136&lt;200,"&lt;200",IF(E136&lt;=500,"200–500","&gt;500"))</f>
        <v>&gt;500</v>
      </c>
      <c r="L136" s="19">
        <f>G136*I136</f>
        <v>30044.1</v>
      </c>
      <c r="M136" s="19">
        <f>SUM(G136:I136)</f>
        <v>6991.3</v>
      </c>
      <c r="N136" s="16" t="s">
        <v>13016</v>
      </c>
      <c r="O136" s="16" t="s">
        <v>13017</v>
      </c>
      <c r="P136" s="16" t="s">
        <v>13018</v>
      </c>
      <c r="Q136" s="16" t="s">
        <v>13019</v>
      </c>
      <c r="R136" s="16" t="s">
        <v>13020</v>
      </c>
      <c r="S136" s="16" t="s">
        <v>13170</v>
      </c>
      <c r="T136" s="16" t="s">
        <v>13021</v>
      </c>
      <c r="U136" s="16" t="s">
        <v>13022</v>
      </c>
    </row>
    <row r="137" spans="1:21" ht="15.75">
      <c r="A137" s="16" t="s">
        <v>8081</v>
      </c>
      <c r="B137" s="16" t="s">
        <v>14042</v>
      </c>
      <c r="C137" s="16" t="s">
        <v>13644</v>
      </c>
      <c r="D137" s="19">
        <v>2640</v>
      </c>
      <c r="E137" s="19">
        <v>3195</v>
      </c>
      <c r="F137" s="52">
        <v>0.17</v>
      </c>
      <c r="G137" s="51">
        <v>4.5</v>
      </c>
      <c r="H137" s="52" t="str">
        <f t="shared" si="3"/>
        <v>5.0</v>
      </c>
      <c r="I137" s="16">
        <v>16146</v>
      </c>
      <c r="J137" s="19">
        <f>Transformed_Data!E137*Transformed_Data!I137</f>
        <v>51586470</v>
      </c>
      <c r="K137" s="19" t="str">
        <f>IF(E137&lt;200,"&lt;200",IF(E137&lt;=500,"200–500","&gt;500"))</f>
        <v>&gt;500</v>
      </c>
      <c r="L137" s="19">
        <f>G137*I137</f>
        <v>72657</v>
      </c>
      <c r="M137" s="19">
        <f>SUM(G137:I137)</f>
        <v>16150.5</v>
      </c>
      <c r="N137" s="16" t="s">
        <v>13171</v>
      </c>
      <c r="O137" s="16" t="s">
        <v>8084</v>
      </c>
      <c r="P137" s="16" t="s">
        <v>8085</v>
      </c>
      <c r="Q137" s="16" t="s">
        <v>8086</v>
      </c>
      <c r="R137" s="16" t="s">
        <v>8087</v>
      </c>
      <c r="S137" s="16" t="s">
        <v>13172</v>
      </c>
      <c r="T137" s="16" t="s">
        <v>8089</v>
      </c>
      <c r="U137" s="16" t="s">
        <v>8090</v>
      </c>
    </row>
    <row r="138" spans="1:21" ht="15.75">
      <c r="A138" s="16" t="s">
        <v>11776</v>
      </c>
      <c r="B138" s="16" t="s">
        <v>14043</v>
      </c>
      <c r="C138" s="16" t="s">
        <v>13645</v>
      </c>
      <c r="D138" s="19">
        <v>5365</v>
      </c>
      <c r="E138" s="19">
        <v>7445</v>
      </c>
      <c r="F138" s="52">
        <v>0.28000000000000003</v>
      </c>
      <c r="G138" s="51">
        <v>3.9</v>
      </c>
      <c r="H138" s="52" t="str">
        <f t="shared" si="3"/>
        <v>4.0</v>
      </c>
      <c r="I138" s="16">
        <v>3584</v>
      </c>
      <c r="J138" s="19">
        <f>Transformed_Data!E138*Transformed_Data!I138</f>
        <v>26682880</v>
      </c>
      <c r="K138" s="19" t="str">
        <f>IF(E138&lt;200,"&lt;200",IF(E138&lt;=500,"200–500","&gt;500"))</f>
        <v>&gt;500</v>
      </c>
      <c r="L138" s="19">
        <f>G138*I138</f>
        <v>13977.6</v>
      </c>
      <c r="M138" s="19">
        <f>SUM(G138:I138)</f>
        <v>3587.9</v>
      </c>
      <c r="N138" s="16" t="s">
        <v>11778</v>
      </c>
      <c r="O138" s="16" t="s">
        <v>11779</v>
      </c>
      <c r="P138" s="16" t="s">
        <v>11780</v>
      </c>
      <c r="Q138" s="16" t="s">
        <v>11781</v>
      </c>
      <c r="R138" s="16" t="s">
        <v>11782</v>
      </c>
      <c r="S138" s="16" t="s">
        <v>11783</v>
      </c>
      <c r="T138" s="16" t="s">
        <v>11784</v>
      </c>
      <c r="U138" s="16" t="s">
        <v>11785</v>
      </c>
    </row>
    <row r="139" spans="1:21" ht="15.75">
      <c r="A139" s="16" t="s">
        <v>455</v>
      </c>
      <c r="B139" s="16" t="s">
        <v>14044</v>
      </c>
      <c r="C139" s="16" t="s">
        <v>13127</v>
      </c>
      <c r="D139" s="19">
        <v>309</v>
      </c>
      <c r="E139" s="19">
        <v>475</v>
      </c>
      <c r="F139" s="52">
        <v>0.35</v>
      </c>
      <c r="G139" s="51">
        <v>4.4000000000000004</v>
      </c>
      <c r="H139" s="52" t="str">
        <f t="shared" si="3"/>
        <v>5.0</v>
      </c>
      <c r="I139" s="16">
        <v>426973</v>
      </c>
      <c r="J139" s="19">
        <f>Transformed_Data!E139*Transformed_Data!I139</f>
        <v>202812175</v>
      </c>
      <c r="K139" s="19" t="str">
        <f>IF(E139&lt;200,"&lt;200",IF(E139&lt;=500,"200–500","&gt;500"))</f>
        <v>200–500</v>
      </c>
      <c r="L139" s="19">
        <f>G139*I139</f>
        <v>1878681.2000000002</v>
      </c>
      <c r="M139" s="19">
        <f>SUM(G139:I139)</f>
        <v>426977.4</v>
      </c>
      <c r="N139" s="16" t="s">
        <v>457</v>
      </c>
      <c r="O139" s="16" t="s">
        <v>131</v>
      </c>
      <c r="P139" s="16" t="s">
        <v>132</v>
      </c>
      <c r="Q139" s="16" t="s">
        <v>133</v>
      </c>
      <c r="R139" s="16" t="s">
        <v>134</v>
      </c>
      <c r="S139" s="16" t="s">
        <v>135</v>
      </c>
      <c r="T139" s="16" t="s">
        <v>458</v>
      </c>
      <c r="U139" s="16" t="s">
        <v>459</v>
      </c>
    </row>
    <row r="140" spans="1:21" ht="15.75">
      <c r="A140" s="16" t="s">
        <v>616</v>
      </c>
      <c r="B140" s="16" t="s">
        <v>14045</v>
      </c>
      <c r="C140" s="16" t="s">
        <v>13127</v>
      </c>
      <c r="D140" s="19">
        <v>309</v>
      </c>
      <c r="E140" s="19">
        <v>1400</v>
      </c>
      <c r="F140" s="52">
        <v>0.78</v>
      </c>
      <c r="G140" s="51">
        <v>4.4000000000000004</v>
      </c>
      <c r="H140" s="52" t="str">
        <f t="shared" si="3"/>
        <v>5.0</v>
      </c>
      <c r="I140" s="16">
        <v>426973</v>
      </c>
      <c r="J140" s="19">
        <f>Transformed_Data!E140*Transformed_Data!I140</f>
        <v>597762200</v>
      </c>
      <c r="K140" s="19" t="str">
        <f>IF(E140&lt;200,"&lt;200",IF(E140&lt;=500,"200–500","&gt;500"))</f>
        <v>&gt;500</v>
      </c>
      <c r="L140" s="19">
        <f>G140*I140</f>
        <v>1878681.2000000002</v>
      </c>
      <c r="M140" s="19">
        <f>SUM(G140:I140)</f>
        <v>426977.4</v>
      </c>
      <c r="N140" s="16" t="s">
        <v>618</v>
      </c>
      <c r="O140" s="16" t="s">
        <v>131</v>
      </c>
      <c r="P140" s="16" t="s">
        <v>132</v>
      </c>
      <c r="Q140" s="16" t="s">
        <v>133</v>
      </c>
      <c r="R140" s="16" t="s">
        <v>134</v>
      </c>
      <c r="S140" s="16" t="s">
        <v>135</v>
      </c>
      <c r="T140" s="16" t="s">
        <v>619</v>
      </c>
      <c r="U140" s="16" t="s">
        <v>620</v>
      </c>
    </row>
    <row r="141" spans="1:21" ht="15.75">
      <c r="A141" s="16" t="s">
        <v>5045</v>
      </c>
      <c r="B141" s="16" t="s">
        <v>14046</v>
      </c>
      <c r="C141" s="16" t="s">
        <v>13127</v>
      </c>
      <c r="D141" s="19">
        <v>266</v>
      </c>
      <c r="E141" s="19">
        <v>315</v>
      </c>
      <c r="F141" s="52">
        <v>0.16</v>
      </c>
      <c r="G141" s="51">
        <v>4.5</v>
      </c>
      <c r="H141" s="52" t="str">
        <f t="shared" si="3"/>
        <v>5.0</v>
      </c>
      <c r="I141" s="16">
        <v>28030</v>
      </c>
      <c r="J141" s="19">
        <f>Transformed_Data!E141*Transformed_Data!I141</f>
        <v>8829450</v>
      </c>
      <c r="K141" s="19" t="str">
        <f>IF(E141&lt;200,"&lt;200",IF(E141&lt;=500,"200–500","&gt;500"))</f>
        <v>200–500</v>
      </c>
      <c r="L141" s="19">
        <f>G141*I141</f>
        <v>126135</v>
      </c>
      <c r="M141" s="19">
        <f>SUM(G141:I141)</f>
        <v>28034.5</v>
      </c>
      <c r="N141" s="16" t="s">
        <v>5048</v>
      </c>
      <c r="O141" s="16" t="s">
        <v>5049</v>
      </c>
      <c r="P141" s="16" t="s">
        <v>5050</v>
      </c>
      <c r="Q141" s="16" t="s">
        <v>5051</v>
      </c>
      <c r="R141" s="16" t="s">
        <v>5052</v>
      </c>
      <c r="S141" s="16" t="s">
        <v>5053</v>
      </c>
      <c r="T141" s="16" t="s">
        <v>5054</v>
      </c>
      <c r="U141" s="16" t="s">
        <v>5055</v>
      </c>
    </row>
    <row r="142" spans="1:21" ht="15.75">
      <c r="A142" s="16" t="s">
        <v>8463</v>
      </c>
      <c r="B142" s="16" t="s">
        <v>14046</v>
      </c>
      <c r="C142" s="16" t="s">
        <v>13127</v>
      </c>
      <c r="D142" s="19">
        <v>380</v>
      </c>
      <c r="E142" s="19">
        <v>400</v>
      </c>
      <c r="F142" s="52">
        <v>0.05</v>
      </c>
      <c r="G142" s="51">
        <v>4.4000000000000004</v>
      </c>
      <c r="H142" s="52" t="str">
        <f t="shared" si="3"/>
        <v>5.0</v>
      </c>
      <c r="I142" s="16">
        <v>2111</v>
      </c>
      <c r="J142" s="19">
        <f>Transformed_Data!E142*Transformed_Data!I142</f>
        <v>844400</v>
      </c>
      <c r="K142" s="19" t="str">
        <f>IF(E142&lt;200,"&lt;200",IF(E142&lt;=500,"200–500","&gt;500"))</f>
        <v>200–500</v>
      </c>
      <c r="L142" s="19">
        <f>G142*I142</f>
        <v>9288.4000000000015</v>
      </c>
      <c r="M142" s="19">
        <f>SUM(G142:I142)</f>
        <v>2115.4</v>
      </c>
      <c r="N142" s="16" t="s">
        <v>8465</v>
      </c>
      <c r="O142" s="16" t="s">
        <v>8466</v>
      </c>
      <c r="P142" s="16" t="s">
        <v>8467</v>
      </c>
      <c r="Q142" s="16" t="s">
        <v>8468</v>
      </c>
      <c r="R142" s="16" t="s">
        <v>8469</v>
      </c>
      <c r="S142" s="16" t="s">
        <v>8470</v>
      </c>
      <c r="T142" s="16" t="s">
        <v>8471</v>
      </c>
      <c r="U142" s="16" t="s">
        <v>8472</v>
      </c>
    </row>
    <row r="143" spans="1:21" ht="15.75">
      <c r="A143" s="16" t="s">
        <v>12714</v>
      </c>
      <c r="B143" s="16" t="s">
        <v>14047</v>
      </c>
      <c r="C143" s="16" t="s">
        <v>13645</v>
      </c>
      <c r="D143" s="19">
        <v>1199</v>
      </c>
      <c r="E143" s="19">
        <v>2400</v>
      </c>
      <c r="F143" s="52">
        <v>0.5</v>
      </c>
      <c r="G143" s="51">
        <v>3.9</v>
      </c>
      <c r="H143" s="52" t="str">
        <f t="shared" si="3"/>
        <v>4.0</v>
      </c>
      <c r="I143" s="16">
        <v>1202</v>
      </c>
      <c r="J143" s="19">
        <f>Transformed_Data!E143*Transformed_Data!I143</f>
        <v>2884800</v>
      </c>
      <c r="K143" s="19" t="str">
        <f>IF(E143&lt;200,"&lt;200",IF(E143&lt;=500,"200–500","&gt;500"))</f>
        <v>&gt;500</v>
      </c>
      <c r="L143" s="19">
        <f>G143*I143</f>
        <v>4687.8</v>
      </c>
      <c r="M143" s="19">
        <f>SUM(G143:I143)</f>
        <v>1205.9000000000001</v>
      </c>
      <c r="N143" s="16" t="s">
        <v>12716</v>
      </c>
      <c r="O143" s="16" t="s">
        <v>12717</v>
      </c>
      <c r="P143" s="16" t="s">
        <v>12718</v>
      </c>
      <c r="Q143" s="16" t="s">
        <v>12719</v>
      </c>
      <c r="R143" s="16" t="s">
        <v>12720</v>
      </c>
      <c r="S143" s="16" t="s">
        <v>13173</v>
      </c>
      <c r="T143" s="16" t="s">
        <v>12722</v>
      </c>
      <c r="U143" s="16" t="s">
        <v>12723</v>
      </c>
    </row>
    <row r="144" spans="1:21" ht="15.75">
      <c r="A144" s="16" t="s">
        <v>1131</v>
      </c>
      <c r="B144" s="16" t="s">
        <v>14048</v>
      </c>
      <c r="C144" s="16" t="s">
        <v>13127</v>
      </c>
      <c r="D144" s="19">
        <v>799</v>
      </c>
      <c r="E144" s="19">
        <v>1700</v>
      </c>
      <c r="F144" s="52">
        <v>0.53</v>
      </c>
      <c r="G144" s="51">
        <v>4.0999999999999996</v>
      </c>
      <c r="H144" s="52" t="str">
        <f t="shared" si="3"/>
        <v>5.0</v>
      </c>
      <c r="I144" s="16">
        <v>28638</v>
      </c>
      <c r="J144" s="19">
        <f>Transformed_Data!E144*Transformed_Data!I144</f>
        <v>48684600</v>
      </c>
      <c r="K144" s="19" t="str">
        <f>IF(E144&lt;200,"&lt;200",IF(E144&lt;=500,"200–500","&gt;500"))</f>
        <v>&gt;500</v>
      </c>
      <c r="L144" s="19">
        <f>G144*I144</f>
        <v>117415.79999999999</v>
      </c>
      <c r="M144" s="19">
        <f>SUM(G144:I144)</f>
        <v>28642.1</v>
      </c>
      <c r="N144" s="16" t="s">
        <v>1133</v>
      </c>
      <c r="O144" s="16" t="s">
        <v>1134</v>
      </c>
      <c r="P144" s="16" t="s">
        <v>1135</v>
      </c>
      <c r="Q144" s="16" t="s">
        <v>1136</v>
      </c>
      <c r="R144" s="16" t="s">
        <v>1137</v>
      </c>
      <c r="S144" s="16" t="s">
        <v>13174</v>
      </c>
      <c r="T144" s="16" t="s">
        <v>1139</v>
      </c>
      <c r="U144" s="16" t="s">
        <v>1140</v>
      </c>
    </row>
    <row r="145" spans="1:21" ht="15.75">
      <c r="A145" s="16" t="s">
        <v>5645</v>
      </c>
      <c r="B145" s="16" t="s">
        <v>14049</v>
      </c>
      <c r="C145" s="16" t="s">
        <v>13127</v>
      </c>
      <c r="D145" s="19">
        <v>479</v>
      </c>
      <c r="E145" s="19">
        <v>599</v>
      </c>
      <c r="F145" s="52">
        <v>0.2</v>
      </c>
      <c r="G145" s="51">
        <v>4.3</v>
      </c>
      <c r="H145" s="52" t="str">
        <f t="shared" si="3"/>
        <v>5.0</v>
      </c>
      <c r="I145" s="16">
        <v>11687</v>
      </c>
      <c r="J145" s="19">
        <f>Transformed_Data!E145*Transformed_Data!I145</f>
        <v>7000513</v>
      </c>
      <c r="K145" s="19" t="str">
        <f>IF(E145&lt;200,"&lt;200",IF(E145&lt;=500,"200–500","&gt;500"))</f>
        <v>&gt;500</v>
      </c>
      <c r="L145" s="19">
        <f>G145*I145</f>
        <v>50254.1</v>
      </c>
      <c r="M145" s="19">
        <f>SUM(G145:I145)</f>
        <v>11691.3</v>
      </c>
      <c r="N145" s="16" t="s">
        <v>5648</v>
      </c>
      <c r="O145" s="16" t="s">
        <v>5649</v>
      </c>
      <c r="P145" s="16" t="s">
        <v>5650</v>
      </c>
      <c r="Q145" s="16" t="s">
        <v>5651</v>
      </c>
      <c r="R145" s="16" t="s">
        <v>5652</v>
      </c>
      <c r="S145" s="16" t="s">
        <v>13175</v>
      </c>
      <c r="T145" s="16" t="s">
        <v>5654</v>
      </c>
      <c r="U145" s="16" t="s">
        <v>5655</v>
      </c>
    </row>
    <row r="146" spans="1:21" ht="15.75">
      <c r="A146" s="16" t="s">
        <v>1616</v>
      </c>
      <c r="B146" s="16" t="s">
        <v>14050</v>
      </c>
      <c r="C146" s="16" t="s">
        <v>13644</v>
      </c>
      <c r="D146" s="19">
        <v>849</v>
      </c>
      <c r="E146" s="19">
        <v>999</v>
      </c>
      <c r="F146" s="52">
        <v>0.15</v>
      </c>
      <c r="G146" s="51">
        <v>4.0999999999999996</v>
      </c>
      <c r="H146" s="52" t="str">
        <f t="shared" si="3"/>
        <v>5.0</v>
      </c>
      <c r="I146" s="16">
        <v>6736</v>
      </c>
      <c r="J146" s="19">
        <f>Transformed_Data!E146*Transformed_Data!I146</f>
        <v>6729264</v>
      </c>
      <c r="K146" s="19" t="str">
        <f>IF(E146&lt;200,"&lt;200",IF(E146&lt;=500,"200–500","&gt;500"))</f>
        <v>&gt;500</v>
      </c>
      <c r="L146" s="19">
        <f>G146*I146</f>
        <v>27617.599999999999</v>
      </c>
      <c r="M146" s="19">
        <f>SUM(G146:I146)</f>
        <v>6740.1</v>
      </c>
      <c r="N146" s="16" t="s">
        <v>1618</v>
      </c>
      <c r="O146" s="16" t="s">
        <v>1619</v>
      </c>
      <c r="P146" s="16" t="s">
        <v>1620</v>
      </c>
      <c r="Q146" s="16" t="s">
        <v>1621</v>
      </c>
      <c r="R146" s="16" t="s">
        <v>1622</v>
      </c>
      <c r="S146" s="16" t="s">
        <v>1623</v>
      </c>
      <c r="T146" s="16" t="s">
        <v>1624</v>
      </c>
      <c r="U146" s="16" t="s">
        <v>1625</v>
      </c>
    </row>
    <row r="147" spans="1:21" ht="15.75">
      <c r="A147" s="16" t="s">
        <v>2024</v>
      </c>
      <c r="B147" s="16" t="s">
        <v>14051</v>
      </c>
      <c r="C147" s="16" t="s">
        <v>13644</v>
      </c>
      <c r="D147" s="19">
        <v>799</v>
      </c>
      <c r="E147" s="19">
        <v>1749</v>
      </c>
      <c r="F147" s="52">
        <v>0.54</v>
      </c>
      <c r="G147" s="51">
        <v>4.0999999999999996</v>
      </c>
      <c r="H147" s="52" t="str">
        <f t="shared" si="3"/>
        <v>5.0</v>
      </c>
      <c r="I147" s="16">
        <v>5626</v>
      </c>
      <c r="J147" s="19">
        <f>Transformed_Data!E147*Transformed_Data!I147</f>
        <v>9839874</v>
      </c>
      <c r="K147" s="19" t="str">
        <f>IF(E147&lt;200,"&lt;200",IF(E147&lt;=500,"200–500","&gt;500"))</f>
        <v>&gt;500</v>
      </c>
      <c r="L147" s="19">
        <f>G147*I147</f>
        <v>23066.6</v>
      </c>
      <c r="M147" s="19">
        <f>SUM(G147:I147)</f>
        <v>5630.1</v>
      </c>
      <c r="N147" s="16" t="s">
        <v>2026</v>
      </c>
      <c r="O147" s="16" t="s">
        <v>2027</v>
      </c>
      <c r="P147" s="16" t="s">
        <v>2028</v>
      </c>
      <c r="Q147" s="16" t="s">
        <v>2029</v>
      </c>
      <c r="R147" s="16" t="s">
        <v>2030</v>
      </c>
      <c r="S147" s="16" t="s">
        <v>2031</v>
      </c>
      <c r="T147" s="16" t="s">
        <v>2032</v>
      </c>
      <c r="U147" s="16" t="s">
        <v>2033</v>
      </c>
    </row>
    <row r="148" spans="1:21" ht="15.75">
      <c r="A148" s="16" t="s">
        <v>2647</v>
      </c>
      <c r="B148" s="16" t="s">
        <v>14052</v>
      </c>
      <c r="C148" s="16" t="s">
        <v>13127</v>
      </c>
      <c r="D148" s="19">
        <v>185</v>
      </c>
      <c r="E148" s="19">
        <v>499</v>
      </c>
      <c r="F148" s="52">
        <v>0.63</v>
      </c>
      <c r="G148" s="51">
        <v>4.2</v>
      </c>
      <c r="H148" s="52" t="str">
        <f t="shared" si="3"/>
        <v>5.0</v>
      </c>
      <c r="I148" s="16">
        <v>25</v>
      </c>
      <c r="J148" s="19">
        <f>Transformed_Data!E148*Transformed_Data!I148</f>
        <v>12475</v>
      </c>
      <c r="K148" s="19" t="str">
        <f>IF(E148&lt;200,"&lt;200",IF(E148&lt;=500,"200–500","&gt;500"))</f>
        <v>200–500</v>
      </c>
      <c r="L148" s="19">
        <f>G148*I148</f>
        <v>105</v>
      </c>
      <c r="M148" s="19">
        <f>SUM(G148:I148)</f>
        <v>29.2</v>
      </c>
      <c r="N148" s="16" t="s">
        <v>2649</v>
      </c>
      <c r="O148" s="16" t="s">
        <v>2650</v>
      </c>
      <c r="P148" s="16" t="s">
        <v>2651</v>
      </c>
      <c r="Q148" s="16" t="s">
        <v>2652</v>
      </c>
      <c r="R148" s="16" t="s">
        <v>2653</v>
      </c>
      <c r="S148" s="16" t="s">
        <v>2654</v>
      </c>
      <c r="T148" s="16" t="s">
        <v>2655</v>
      </c>
      <c r="U148" s="16" t="s">
        <v>2656</v>
      </c>
    </row>
    <row r="149" spans="1:21" ht="15.75">
      <c r="A149" s="16" t="s">
        <v>6409</v>
      </c>
      <c r="B149" s="16" t="s">
        <v>14053</v>
      </c>
      <c r="C149" s="16" t="s">
        <v>13644</v>
      </c>
      <c r="D149" s="19">
        <v>3299</v>
      </c>
      <c r="E149" s="19">
        <v>4100</v>
      </c>
      <c r="F149" s="52">
        <v>0.2</v>
      </c>
      <c r="G149" s="51">
        <v>3.9</v>
      </c>
      <c r="H149" s="52" t="str">
        <f t="shared" si="3"/>
        <v>4.0</v>
      </c>
      <c r="I149" s="16">
        <v>15783</v>
      </c>
      <c r="J149" s="19">
        <f>Transformed_Data!E149*Transformed_Data!I149</f>
        <v>64710300</v>
      </c>
      <c r="K149" s="19" t="str">
        <f>IF(E149&lt;200,"&lt;200",IF(E149&lt;=500,"200–500","&gt;500"))</f>
        <v>&gt;500</v>
      </c>
      <c r="L149" s="19">
        <f>G149*I149</f>
        <v>61553.7</v>
      </c>
      <c r="M149" s="19">
        <f>SUM(G149:I149)</f>
        <v>15786.9</v>
      </c>
      <c r="N149" s="16" t="s">
        <v>6412</v>
      </c>
      <c r="O149" s="16" t="s">
        <v>6413</v>
      </c>
      <c r="P149" s="16" t="s">
        <v>6414</v>
      </c>
      <c r="Q149" s="16" t="s">
        <v>6415</v>
      </c>
      <c r="R149" s="16" t="s">
        <v>6416</v>
      </c>
      <c r="S149" s="16" t="s">
        <v>13176</v>
      </c>
      <c r="T149" s="16" t="s">
        <v>6418</v>
      </c>
      <c r="U149" s="16" t="s">
        <v>6419</v>
      </c>
    </row>
    <row r="150" spans="1:21" ht="15.75">
      <c r="A150" s="16" t="s">
        <v>6855</v>
      </c>
      <c r="B150" s="16" t="s">
        <v>14054</v>
      </c>
      <c r="C150" s="16" t="s">
        <v>13644</v>
      </c>
      <c r="D150" s="19">
        <v>1799</v>
      </c>
      <c r="E150" s="19">
        <v>2911</v>
      </c>
      <c r="F150" s="52">
        <v>0.38</v>
      </c>
      <c r="G150" s="51">
        <v>4.3</v>
      </c>
      <c r="H150" s="52" t="str">
        <f t="shared" si="3"/>
        <v>5.0</v>
      </c>
      <c r="I150" s="16">
        <v>20342</v>
      </c>
      <c r="J150" s="19">
        <f>Transformed_Data!E150*Transformed_Data!I150</f>
        <v>59215562</v>
      </c>
      <c r="K150" s="19" t="str">
        <f>IF(E150&lt;200,"&lt;200",IF(E150&lt;=500,"200–500","&gt;500"))</f>
        <v>&gt;500</v>
      </c>
      <c r="L150" s="19">
        <f>G150*I150</f>
        <v>87470.599999999991</v>
      </c>
      <c r="M150" s="19">
        <f>SUM(G150:I150)</f>
        <v>20346.3</v>
      </c>
      <c r="N150" s="16" t="s">
        <v>13177</v>
      </c>
      <c r="O150" s="16" t="s">
        <v>6858</v>
      </c>
      <c r="P150" s="16" t="s">
        <v>6859</v>
      </c>
      <c r="Q150" s="16" t="s">
        <v>6860</v>
      </c>
      <c r="R150" s="16" t="s">
        <v>6861</v>
      </c>
      <c r="S150" s="16" t="s">
        <v>13178</v>
      </c>
      <c r="T150" s="16" t="s">
        <v>6863</v>
      </c>
      <c r="U150" s="16" t="s">
        <v>6864</v>
      </c>
    </row>
    <row r="151" spans="1:21" ht="15.75">
      <c r="A151" s="16" t="s">
        <v>6658</v>
      </c>
      <c r="B151" s="16" t="s">
        <v>14055</v>
      </c>
      <c r="C151" s="16" t="s">
        <v>13644</v>
      </c>
      <c r="D151" s="19">
        <v>149</v>
      </c>
      <c r="E151" s="19">
        <v>499</v>
      </c>
      <c r="F151" s="52">
        <v>0.7</v>
      </c>
      <c r="G151" s="51">
        <v>4.0999999999999996</v>
      </c>
      <c r="H151" s="52" t="str">
        <f t="shared" si="3"/>
        <v>5.0</v>
      </c>
      <c r="I151" s="16">
        <v>25607</v>
      </c>
      <c r="J151" s="19">
        <f>Transformed_Data!E151*Transformed_Data!I151</f>
        <v>12777893</v>
      </c>
      <c r="K151" s="19" t="str">
        <f>IF(E151&lt;200,"&lt;200",IF(E151&lt;=500,"200–500","&gt;500"))</f>
        <v>200–500</v>
      </c>
      <c r="L151" s="19">
        <f>G151*I151</f>
        <v>104988.7</v>
      </c>
      <c r="M151" s="19">
        <f>SUM(G151:I151)</f>
        <v>25611.1</v>
      </c>
      <c r="N151" s="16" t="s">
        <v>6661</v>
      </c>
      <c r="O151" s="16" t="s">
        <v>6662</v>
      </c>
      <c r="P151" s="16" t="s">
        <v>6663</v>
      </c>
      <c r="Q151" s="16" t="s">
        <v>6664</v>
      </c>
      <c r="R151" s="16" t="s">
        <v>6665</v>
      </c>
      <c r="S151" s="16" t="s">
        <v>6666</v>
      </c>
      <c r="T151" s="16" t="s">
        <v>6667</v>
      </c>
      <c r="U151" s="16" t="s">
        <v>6668</v>
      </c>
    </row>
    <row r="152" spans="1:21" ht="15.75">
      <c r="A152" s="16" t="s">
        <v>12884</v>
      </c>
      <c r="B152" s="16" t="s">
        <v>14056</v>
      </c>
      <c r="C152" s="16" t="s">
        <v>13645</v>
      </c>
      <c r="D152" s="19">
        <v>1499</v>
      </c>
      <c r="E152" s="19">
        <v>2199</v>
      </c>
      <c r="F152" s="52">
        <v>0.32</v>
      </c>
      <c r="G152" s="51">
        <v>4.4000000000000004</v>
      </c>
      <c r="H152" s="52" t="str">
        <f t="shared" si="3"/>
        <v>5.0</v>
      </c>
      <c r="I152" s="16">
        <v>6531</v>
      </c>
      <c r="J152" s="19">
        <f>Transformed_Data!E152*Transformed_Data!I152</f>
        <v>14361669</v>
      </c>
      <c r="K152" s="19" t="str">
        <f>IF(E152&lt;200,"&lt;200",IF(E152&lt;=500,"200–500","&gt;500"))</f>
        <v>&gt;500</v>
      </c>
      <c r="L152" s="19">
        <f>G152*I152</f>
        <v>28736.400000000001</v>
      </c>
      <c r="M152" s="19">
        <f>SUM(G152:I152)</f>
        <v>6535.4</v>
      </c>
      <c r="N152" s="16" t="s">
        <v>12886</v>
      </c>
      <c r="O152" s="16" t="s">
        <v>12887</v>
      </c>
      <c r="P152" s="16" t="s">
        <v>12888</v>
      </c>
      <c r="Q152" s="16" t="s">
        <v>12889</v>
      </c>
      <c r="R152" s="16" t="s">
        <v>12890</v>
      </c>
      <c r="S152" s="16" t="s">
        <v>12891</v>
      </c>
      <c r="T152" s="16" t="s">
        <v>12892</v>
      </c>
      <c r="U152" s="16" t="s">
        <v>12893</v>
      </c>
    </row>
    <row r="153" spans="1:21" ht="15.75">
      <c r="A153" s="16" t="s">
        <v>9663</v>
      </c>
      <c r="B153" s="16" t="s">
        <v>14057</v>
      </c>
      <c r="C153" s="16" t="s">
        <v>13645</v>
      </c>
      <c r="D153" s="19">
        <v>3599</v>
      </c>
      <c r="E153" s="19">
        <v>9455</v>
      </c>
      <c r="F153" s="52">
        <v>0.62</v>
      </c>
      <c r="G153" s="51">
        <v>4.0999999999999996</v>
      </c>
      <c r="H153" s="52" t="str">
        <f t="shared" si="3"/>
        <v>5.0</v>
      </c>
      <c r="I153" s="16">
        <v>11828</v>
      </c>
      <c r="J153" s="19">
        <f>Transformed_Data!E153*Transformed_Data!I153</f>
        <v>111833740</v>
      </c>
      <c r="K153" s="19" t="str">
        <f>IF(E153&lt;200,"&lt;200",IF(E153&lt;=500,"200–500","&gt;500"))</f>
        <v>&gt;500</v>
      </c>
      <c r="L153" s="19">
        <f>G153*I153</f>
        <v>48494.799999999996</v>
      </c>
      <c r="M153" s="19">
        <f>SUM(G153:I153)</f>
        <v>11832.1</v>
      </c>
      <c r="N153" s="16" t="s">
        <v>13179</v>
      </c>
      <c r="O153" s="16" t="s">
        <v>9666</v>
      </c>
      <c r="P153" s="16" t="s">
        <v>9667</v>
      </c>
      <c r="Q153" s="16" t="s">
        <v>9668</v>
      </c>
      <c r="R153" s="16" t="s">
        <v>9669</v>
      </c>
      <c r="S153" s="16" t="s">
        <v>9670</v>
      </c>
      <c r="T153" s="16" t="s">
        <v>9671</v>
      </c>
      <c r="U153" s="16" t="s">
        <v>9672</v>
      </c>
    </row>
    <row r="154" spans="1:21" ht="15.75">
      <c r="A154" s="16" t="s">
        <v>11576</v>
      </c>
      <c r="B154" s="16" t="s">
        <v>14058</v>
      </c>
      <c r="C154" s="16" t="s">
        <v>13645</v>
      </c>
      <c r="D154" s="19">
        <v>7349</v>
      </c>
      <c r="E154" s="19">
        <v>10900</v>
      </c>
      <c r="F154" s="52">
        <v>0.33</v>
      </c>
      <c r="G154" s="51">
        <v>4.2</v>
      </c>
      <c r="H154" s="52" t="str">
        <f t="shared" si="3"/>
        <v>5.0</v>
      </c>
      <c r="I154" s="16">
        <v>11957</v>
      </c>
      <c r="J154" s="19">
        <f>Transformed_Data!E154*Transformed_Data!I154</f>
        <v>130331300</v>
      </c>
      <c r="K154" s="19" t="str">
        <f>IF(E154&lt;200,"&lt;200",IF(E154&lt;=500,"200–500","&gt;500"))</f>
        <v>&gt;500</v>
      </c>
      <c r="L154" s="19">
        <f>G154*I154</f>
        <v>50219.4</v>
      </c>
      <c r="M154" s="19">
        <f>SUM(G154:I154)</f>
        <v>11961.2</v>
      </c>
      <c r="N154" s="16" t="s">
        <v>11578</v>
      </c>
      <c r="O154" s="16" t="s">
        <v>11579</v>
      </c>
      <c r="P154" s="16" t="s">
        <v>11580</v>
      </c>
      <c r="Q154" s="16" t="s">
        <v>11581</v>
      </c>
      <c r="R154" s="16" t="s">
        <v>11582</v>
      </c>
      <c r="S154" s="16" t="s">
        <v>11583</v>
      </c>
      <c r="T154" s="16" t="s">
        <v>11584</v>
      </c>
      <c r="U154" s="16" t="s">
        <v>11585</v>
      </c>
    </row>
    <row r="155" spans="1:21" ht="15.75">
      <c r="A155" s="16" t="s">
        <v>12552</v>
      </c>
      <c r="B155" s="16" t="s">
        <v>14059</v>
      </c>
      <c r="C155" s="16" t="s">
        <v>13645</v>
      </c>
      <c r="D155" s="19">
        <v>1999</v>
      </c>
      <c r="E155" s="19">
        <v>2999</v>
      </c>
      <c r="F155" s="52">
        <v>0.33</v>
      </c>
      <c r="G155" s="51">
        <v>4.4000000000000004</v>
      </c>
      <c r="H155" s="52" t="str">
        <f t="shared" si="3"/>
        <v>5.0</v>
      </c>
      <c r="I155" s="16">
        <v>388</v>
      </c>
      <c r="J155" s="19">
        <f>Transformed_Data!E155*Transformed_Data!I155</f>
        <v>1163612</v>
      </c>
      <c r="K155" s="19" t="str">
        <f>IF(E155&lt;200,"&lt;200",IF(E155&lt;=500,"200–500","&gt;500"))</f>
        <v>&gt;500</v>
      </c>
      <c r="L155" s="19">
        <f>G155*I155</f>
        <v>1707.2</v>
      </c>
      <c r="M155" s="19">
        <f>SUM(G155:I155)</f>
        <v>392.4</v>
      </c>
      <c r="N155" s="16" t="s">
        <v>13180</v>
      </c>
      <c r="O155" s="16" t="s">
        <v>12556</v>
      </c>
      <c r="P155" s="16" t="s">
        <v>12557</v>
      </c>
      <c r="Q155" s="16" t="s">
        <v>12558</v>
      </c>
      <c r="R155" s="16" t="s">
        <v>12559</v>
      </c>
      <c r="S155" s="16" t="s">
        <v>13181</v>
      </c>
      <c r="T155" s="16" t="s">
        <v>12561</v>
      </c>
      <c r="U155" s="16" t="s">
        <v>12562</v>
      </c>
    </row>
    <row r="156" spans="1:21" ht="15.75">
      <c r="A156" s="16" t="s">
        <v>8697</v>
      </c>
      <c r="B156" s="16" t="s">
        <v>14060</v>
      </c>
      <c r="C156" s="16" t="s">
        <v>13645</v>
      </c>
      <c r="D156" s="19">
        <v>625</v>
      </c>
      <c r="E156" s="19">
        <v>1400</v>
      </c>
      <c r="F156" s="52">
        <v>0.55000000000000004</v>
      </c>
      <c r="G156" s="51">
        <v>4.2</v>
      </c>
      <c r="H156" s="52" t="str">
        <f t="shared" si="3"/>
        <v>5.0</v>
      </c>
      <c r="I156" s="16">
        <v>23316</v>
      </c>
      <c r="J156" s="19">
        <f>Transformed_Data!E156*Transformed_Data!I156</f>
        <v>32642400</v>
      </c>
      <c r="K156" s="19" t="str">
        <f>IF(E156&lt;200,"&lt;200",IF(E156&lt;=500,"200–500","&gt;500"))</f>
        <v>&gt;500</v>
      </c>
      <c r="L156" s="19">
        <f>G156*I156</f>
        <v>97927.2</v>
      </c>
      <c r="M156" s="19">
        <f>SUM(G156:I156)</f>
        <v>23320.2</v>
      </c>
      <c r="N156" s="16" t="s">
        <v>8700</v>
      </c>
      <c r="O156" s="16" t="s">
        <v>8701</v>
      </c>
      <c r="P156" s="16" t="s">
        <v>8702</v>
      </c>
      <c r="Q156" s="16" t="s">
        <v>8703</v>
      </c>
      <c r="R156" s="16" t="s">
        <v>8704</v>
      </c>
      <c r="S156" s="16" t="s">
        <v>8705</v>
      </c>
      <c r="T156" s="16" t="s">
        <v>8706</v>
      </c>
      <c r="U156" s="16" t="s">
        <v>8707</v>
      </c>
    </row>
    <row r="157" spans="1:21" ht="15.75">
      <c r="A157" s="16" t="s">
        <v>8792</v>
      </c>
      <c r="B157" s="16" t="s">
        <v>14060</v>
      </c>
      <c r="C157" s="16" t="s">
        <v>13645</v>
      </c>
      <c r="D157" s="19">
        <v>599</v>
      </c>
      <c r="E157" s="19">
        <v>785</v>
      </c>
      <c r="F157" s="52">
        <v>0.24</v>
      </c>
      <c r="G157" s="51">
        <v>4.2</v>
      </c>
      <c r="H157" s="52" t="str">
        <f t="shared" si="3"/>
        <v>5.0</v>
      </c>
      <c r="I157" s="16">
        <v>24247</v>
      </c>
      <c r="J157" s="19">
        <f>Transformed_Data!E157*Transformed_Data!I157</f>
        <v>19033895</v>
      </c>
      <c r="K157" s="19" t="str">
        <f>IF(E157&lt;200,"&lt;200",IF(E157&lt;=500,"200–500","&gt;500"))</f>
        <v>&gt;500</v>
      </c>
      <c r="L157" s="19">
        <f>G157*I157</f>
        <v>101837.40000000001</v>
      </c>
      <c r="M157" s="19">
        <f>SUM(G157:I157)</f>
        <v>24251.200000000001</v>
      </c>
      <c r="N157" s="16" t="s">
        <v>8794</v>
      </c>
      <c r="O157" s="16" t="s">
        <v>8795</v>
      </c>
      <c r="P157" s="16" t="s">
        <v>8796</v>
      </c>
      <c r="Q157" s="16" t="s">
        <v>8797</v>
      </c>
      <c r="R157" s="16" t="s">
        <v>8798</v>
      </c>
      <c r="S157" s="16" t="s">
        <v>8799</v>
      </c>
      <c r="T157" s="16" t="s">
        <v>8800</v>
      </c>
      <c r="U157" s="16" t="s">
        <v>8801</v>
      </c>
    </row>
    <row r="158" spans="1:21" ht="15.75">
      <c r="A158" s="16" t="s">
        <v>12593</v>
      </c>
      <c r="B158" s="16" t="s">
        <v>14061</v>
      </c>
      <c r="C158" s="16" t="s">
        <v>13645</v>
      </c>
      <c r="D158" s="19">
        <v>699</v>
      </c>
      <c r="E158" s="19">
        <v>1690</v>
      </c>
      <c r="F158" s="52">
        <v>0.59</v>
      </c>
      <c r="G158" s="51">
        <v>4.0999999999999996</v>
      </c>
      <c r="H158" s="52" t="str">
        <f t="shared" si="3"/>
        <v>5.0</v>
      </c>
      <c r="I158" s="16">
        <v>3524</v>
      </c>
      <c r="J158" s="19">
        <f>Transformed_Data!E158*Transformed_Data!I158</f>
        <v>5955560</v>
      </c>
      <c r="K158" s="19" t="str">
        <f>IF(E158&lt;200,"&lt;200",IF(E158&lt;=500,"200–500","&gt;500"))</f>
        <v>&gt;500</v>
      </c>
      <c r="L158" s="19">
        <f>G158*I158</f>
        <v>14448.4</v>
      </c>
      <c r="M158" s="19">
        <f>SUM(G158:I158)</f>
        <v>3528.1</v>
      </c>
      <c r="N158" s="16" t="s">
        <v>12596</v>
      </c>
      <c r="O158" s="16" t="s">
        <v>12597</v>
      </c>
      <c r="P158" s="16" t="s">
        <v>12598</v>
      </c>
      <c r="Q158" s="16" t="s">
        <v>12599</v>
      </c>
      <c r="R158" s="16" t="s">
        <v>12600</v>
      </c>
      <c r="S158" s="16" t="s">
        <v>12601</v>
      </c>
      <c r="T158" s="16" t="s">
        <v>12602</v>
      </c>
      <c r="U158" s="16" t="s">
        <v>12603</v>
      </c>
    </row>
    <row r="159" spans="1:21" ht="15.75">
      <c r="A159" s="16" t="s">
        <v>1171</v>
      </c>
      <c r="B159" s="16" t="s">
        <v>14062</v>
      </c>
      <c r="C159" s="16" t="s">
        <v>13127</v>
      </c>
      <c r="D159" s="19">
        <v>489</v>
      </c>
      <c r="E159" s="19">
        <v>1200</v>
      </c>
      <c r="F159" s="52">
        <v>0.59</v>
      </c>
      <c r="G159" s="51">
        <v>4.4000000000000004</v>
      </c>
      <c r="H159" s="52" t="str">
        <f t="shared" si="3"/>
        <v>5.0</v>
      </c>
      <c r="I159" s="16">
        <v>69538</v>
      </c>
      <c r="J159" s="19">
        <f>Transformed_Data!E159*Transformed_Data!I159</f>
        <v>83445600</v>
      </c>
      <c r="K159" s="19" t="str">
        <f>IF(E159&lt;200,"&lt;200",IF(E159&lt;=500,"200–500","&gt;500"))</f>
        <v>&gt;500</v>
      </c>
      <c r="L159" s="19">
        <f>G159*I159</f>
        <v>305967.2</v>
      </c>
      <c r="M159" s="19">
        <f>SUM(G159:I159)</f>
        <v>69542.399999999994</v>
      </c>
      <c r="N159" s="16" t="s">
        <v>1174</v>
      </c>
      <c r="O159" s="16" t="s">
        <v>1175</v>
      </c>
      <c r="P159" s="16" t="s">
        <v>1176</v>
      </c>
      <c r="Q159" s="16" t="s">
        <v>1177</v>
      </c>
      <c r="R159" s="16" t="s">
        <v>1178</v>
      </c>
      <c r="S159" s="16" t="s">
        <v>1179</v>
      </c>
      <c r="T159" s="16" t="s">
        <v>1180</v>
      </c>
      <c r="U159" s="16" t="s">
        <v>1181</v>
      </c>
    </row>
    <row r="160" spans="1:21" ht="15.75">
      <c r="A160" s="16" t="s">
        <v>1141</v>
      </c>
      <c r="B160" s="16" t="s">
        <v>14063</v>
      </c>
      <c r="C160" s="16" t="s">
        <v>13127</v>
      </c>
      <c r="D160" s="19">
        <v>229</v>
      </c>
      <c r="E160" s="19">
        <v>595</v>
      </c>
      <c r="F160" s="52">
        <v>0.62</v>
      </c>
      <c r="G160" s="51">
        <v>4.3</v>
      </c>
      <c r="H160" s="52" t="str">
        <f t="shared" si="3"/>
        <v>5.0</v>
      </c>
      <c r="I160" s="16">
        <v>12835</v>
      </c>
      <c r="J160" s="19">
        <f>Transformed_Data!E160*Transformed_Data!I160</f>
        <v>7636825</v>
      </c>
      <c r="K160" s="19" t="str">
        <f>IF(E160&lt;200,"&lt;200",IF(E160&lt;=500,"200–500","&gt;500"))</f>
        <v>&gt;500</v>
      </c>
      <c r="L160" s="19">
        <f>G160*I160</f>
        <v>55190.5</v>
      </c>
      <c r="M160" s="19">
        <f>SUM(G160:I160)</f>
        <v>12839.3</v>
      </c>
      <c r="N160" s="16" t="s">
        <v>1143</v>
      </c>
      <c r="O160" s="16" t="s">
        <v>1144</v>
      </c>
      <c r="P160" s="16" t="s">
        <v>1145</v>
      </c>
      <c r="Q160" s="16" t="s">
        <v>1146</v>
      </c>
      <c r="R160" s="16" t="s">
        <v>1147</v>
      </c>
      <c r="S160" s="16" t="s">
        <v>13182</v>
      </c>
      <c r="T160" s="16" t="s">
        <v>1149</v>
      </c>
      <c r="U160" s="16" t="s">
        <v>1150</v>
      </c>
    </row>
    <row r="161" spans="1:21" ht="15.75">
      <c r="A161" s="16" t="s">
        <v>2289</v>
      </c>
      <c r="B161" s="16" t="s">
        <v>14064</v>
      </c>
      <c r="C161" s="16" t="s">
        <v>13127</v>
      </c>
      <c r="D161" s="19">
        <v>299</v>
      </c>
      <c r="E161" s="19">
        <v>700</v>
      </c>
      <c r="F161" s="52">
        <v>0.56999999999999995</v>
      </c>
      <c r="G161" s="51">
        <v>4.4000000000000004</v>
      </c>
      <c r="H161" s="52" t="str">
        <f t="shared" si="3"/>
        <v>5.0</v>
      </c>
      <c r="I161" s="16">
        <v>8714</v>
      </c>
      <c r="J161" s="19">
        <f>Transformed_Data!E161*Transformed_Data!I161</f>
        <v>6099800</v>
      </c>
      <c r="K161" s="19" t="str">
        <f>IF(E161&lt;200,"&lt;200",IF(E161&lt;=500,"200–500","&gt;500"))</f>
        <v>&gt;500</v>
      </c>
      <c r="L161" s="19">
        <f>G161*I161</f>
        <v>38341.600000000006</v>
      </c>
      <c r="M161" s="19">
        <f>SUM(G161:I161)</f>
        <v>8718.4</v>
      </c>
      <c r="N161" s="16" t="s">
        <v>2291</v>
      </c>
      <c r="O161" s="16" t="s">
        <v>2292</v>
      </c>
      <c r="P161" s="16" t="s">
        <v>2293</v>
      </c>
      <c r="Q161" s="16" t="s">
        <v>2294</v>
      </c>
      <c r="R161" s="16" t="s">
        <v>2295</v>
      </c>
      <c r="S161" s="16" t="s">
        <v>13183</v>
      </c>
      <c r="T161" s="16" t="s">
        <v>2297</v>
      </c>
      <c r="U161" s="16" t="s">
        <v>2298</v>
      </c>
    </row>
    <row r="162" spans="1:21" ht="15.75">
      <c r="A162" s="16" t="s">
        <v>3064</v>
      </c>
      <c r="B162" s="16" t="s">
        <v>14065</v>
      </c>
      <c r="C162" s="16" t="s">
        <v>13127</v>
      </c>
      <c r="D162" s="19">
        <v>599</v>
      </c>
      <c r="E162" s="19">
        <v>999</v>
      </c>
      <c r="F162" s="52">
        <v>0.4</v>
      </c>
      <c r="G162" s="51">
        <v>4.0999999999999996</v>
      </c>
      <c r="H162" s="52" t="str">
        <f t="shared" si="3"/>
        <v>5.0</v>
      </c>
      <c r="I162" s="16">
        <v>192590</v>
      </c>
      <c r="J162" s="19">
        <f>Transformed_Data!E162*Transformed_Data!I162</f>
        <v>192397410</v>
      </c>
      <c r="K162" s="19" t="str">
        <f>IF(E162&lt;200,"&lt;200",IF(E162&lt;=500,"200–500","&gt;500"))</f>
        <v>&gt;500</v>
      </c>
      <c r="L162" s="19">
        <f>G162*I162</f>
        <v>789618.99999999988</v>
      </c>
      <c r="M162" s="19">
        <f>SUM(G162:I162)</f>
        <v>192594.1</v>
      </c>
      <c r="N162" s="16" t="s">
        <v>3067</v>
      </c>
      <c r="O162" s="16" t="s">
        <v>3068</v>
      </c>
      <c r="P162" s="16" t="s">
        <v>3069</v>
      </c>
      <c r="Q162" s="16" t="s">
        <v>3070</v>
      </c>
      <c r="R162" s="16" t="s">
        <v>3071</v>
      </c>
      <c r="S162" s="16" t="s">
        <v>13184</v>
      </c>
      <c r="T162" s="16" t="s">
        <v>3073</v>
      </c>
      <c r="U162" s="16" t="s">
        <v>3074</v>
      </c>
    </row>
    <row r="163" spans="1:21" ht="15.75">
      <c r="A163" s="16" t="s">
        <v>4004</v>
      </c>
      <c r="B163" s="16" t="s">
        <v>14066</v>
      </c>
      <c r="C163" s="16" t="s">
        <v>13127</v>
      </c>
      <c r="D163" s="19">
        <v>599</v>
      </c>
      <c r="E163" s="19">
        <v>1299</v>
      </c>
      <c r="F163" s="52">
        <v>0.54</v>
      </c>
      <c r="G163" s="51">
        <v>4.0999999999999996</v>
      </c>
      <c r="H163" s="52" t="str">
        <f t="shared" si="3"/>
        <v>5.0</v>
      </c>
      <c r="I163" s="16">
        <v>192589</v>
      </c>
      <c r="J163" s="19">
        <f>Transformed_Data!E163*Transformed_Data!I163</f>
        <v>250173111</v>
      </c>
      <c r="K163" s="19" t="str">
        <f>IF(E163&lt;200,"&lt;200",IF(E163&lt;=500,"200–500","&gt;500"))</f>
        <v>&gt;500</v>
      </c>
      <c r="L163" s="19">
        <f>G163*I163</f>
        <v>789614.89999999991</v>
      </c>
      <c r="M163" s="19">
        <f>SUM(G163:I163)</f>
        <v>192593.1</v>
      </c>
      <c r="N163" s="16" t="s">
        <v>4006</v>
      </c>
      <c r="O163" s="16" t="s">
        <v>3068</v>
      </c>
      <c r="P163" s="16" t="s">
        <v>3069</v>
      </c>
      <c r="Q163" s="16" t="s">
        <v>3070</v>
      </c>
      <c r="R163" s="16" t="s">
        <v>3071</v>
      </c>
      <c r="S163" s="16" t="s">
        <v>13184</v>
      </c>
      <c r="T163" s="16" t="s">
        <v>4007</v>
      </c>
      <c r="U163" s="16" t="s">
        <v>4008</v>
      </c>
    </row>
    <row r="164" spans="1:21" ht="15.75">
      <c r="A164" s="16" t="s">
        <v>6937</v>
      </c>
      <c r="B164" s="16" t="s">
        <v>14067</v>
      </c>
      <c r="C164" s="16" t="s">
        <v>13644</v>
      </c>
      <c r="D164" s="19">
        <v>287</v>
      </c>
      <c r="E164" s="19">
        <v>499</v>
      </c>
      <c r="F164" s="52">
        <v>0.42</v>
      </c>
      <c r="G164" s="51">
        <v>4.4000000000000004</v>
      </c>
      <c r="H164" s="52" t="str">
        <f t="shared" si="3"/>
        <v>5.0</v>
      </c>
      <c r="I164" s="16">
        <v>8076</v>
      </c>
      <c r="J164" s="19">
        <f>Transformed_Data!E164*Transformed_Data!I164</f>
        <v>4029924</v>
      </c>
      <c r="K164" s="19" t="str">
        <f>IF(E164&lt;200,"&lt;200",IF(E164&lt;=500,"200–500","&gt;500"))</f>
        <v>200–500</v>
      </c>
      <c r="L164" s="19">
        <f>G164*I164</f>
        <v>35534.400000000001</v>
      </c>
      <c r="M164" s="19">
        <f>SUM(G164:I164)</f>
        <v>8080.4</v>
      </c>
      <c r="N164" s="16" t="s">
        <v>13185</v>
      </c>
      <c r="O164" s="16" t="s">
        <v>6940</v>
      </c>
      <c r="P164" s="16" t="s">
        <v>6941</v>
      </c>
      <c r="Q164" s="16" t="s">
        <v>6942</v>
      </c>
      <c r="R164" s="16" t="s">
        <v>6943</v>
      </c>
      <c r="S164" s="16" t="s">
        <v>6944</v>
      </c>
      <c r="T164" s="16" t="s">
        <v>6945</v>
      </c>
      <c r="U164" s="16" t="s">
        <v>6946</v>
      </c>
    </row>
    <row r="165" spans="1:21" ht="15.75">
      <c r="A165" s="16" t="s">
        <v>5796</v>
      </c>
      <c r="B165" s="16" t="s">
        <v>14046</v>
      </c>
      <c r="C165" s="16" t="s">
        <v>13127</v>
      </c>
      <c r="D165" s="19">
        <v>269</v>
      </c>
      <c r="E165" s="19">
        <v>315</v>
      </c>
      <c r="F165" s="52">
        <v>0.15</v>
      </c>
      <c r="G165" s="51">
        <v>4.5</v>
      </c>
      <c r="H165" s="52" t="str">
        <f t="shared" si="3"/>
        <v>5.0</v>
      </c>
      <c r="I165" s="16">
        <v>17810</v>
      </c>
      <c r="J165" s="19">
        <f>Transformed_Data!E165*Transformed_Data!I165</f>
        <v>5610150</v>
      </c>
      <c r="K165" s="19" t="str">
        <f>IF(E165&lt;200,"&lt;200",IF(E165&lt;=500,"200–500","&gt;500"))</f>
        <v>200–500</v>
      </c>
      <c r="L165" s="19">
        <f>G165*I165</f>
        <v>80145</v>
      </c>
      <c r="M165" s="19">
        <f>SUM(G165:I165)</f>
        <v>17814.5</v>
      </c>
      <c r="N165" s="16" t="s">
        <v>5798</v>
      </c>
      <c r="O165" s="16" t="s">
        <v>5799</v>
      </c>
      <c r="P165" s="16" t="s">
        <v>5800</v>
      </c>
      <c r="Q165" s="16" t="s">
        <v>5801</v>
      </c>
      <c r="R165" s="16" t="s">
        <v>5802</v>
      </c>
      <c r="S165" s="16" t="s">
        <v>5803</v>
      </c>
      <c r="T165" s="16" t="s">
        <v>5804</v>
      </c>
      <c r="U165" s="16" t="s">
        <v>5805</v>
      </c>
    </row>
    <row r="166" spans="1:21" ht="15.75">
      <c r="A166" s="16" t="s">
        <v>7701</v>
      </c>
      <c r="B166" s="16" t="s">
        <v>14068</v>
      </c>
      <c r="C166" s="16" t="s">
        <v>13644</v>
      </c>
      <c r="D166" s="19">
        <v>3498</v>
      </c>
      <c r="E166" s="19">
        <v>3875</v>
      </c>
      <c r="F166" s="52">
        <v>0.1</v>
      </c>
      <c r="G166" s="51">
        <v>3.4</v>
      </c>
      <c r="H166" s="52" t="str">
        <f t="shared" si="3"/>
        <v>4.0</v>
      </c>
      <c r="I166" s="16">
        <v>12185</v>
      </c>
      <c r="J166" s="19">
        <f>Transformed_Data!E166*Transformed_Data!I166</f>
        <v>47216875</v>
      </c>
      <c r="K166" s="19" t="str">
        <f>IF(E166&lt;200,"&lt;200",IF(E166&lt;=500,"200–500","&gt;500"))</f>
        <v>&gt;500</v>
      </c>
      <c r="L166" s="19">
        <f>G166*I166</f>
        <v>41429</v>
      </c>
      <c r="M166" s="19">
        <f>SUM(G166:I166)</f>
        <v>12188.4</v>
      </c>
      <c r="N166" s="16" t="s">
        <v>13186</v>
      </c>
      <c r="O166" s="16" t="s">
        <v>7705</v>
      </c>
      <c r="P166" s="16" t="s">
        <v>7706</v>
      </c>
      <c r="Q166" s="16" t="s">
        <v>7707</v>
      </c>
      <c r="R166" s="16" t="s">
        <v>7708</v>
      </c>
      <c r="S166" s="16" t="s">
        <v>13187</v>
      </c>
      <c r="T166" s="16" t="s">
        <v>7710</v>
      </c>
      <c r="U166" s="16" t="s">
        <v>7711</v>
      </c>
    </row>
    <row r="167" spans="1:21" ht="15.75">
      <c r="A167" s="16" t="s">
        <v>9090</v>
      </c>
      <c r="B167" s="16" t="s">
        <v>14069</v>
      </c>
      <c r="C167" s="16" t="s">
        <v>13645</v>
      </c>
      <c r="D167" s="19">
        <v>1321</v>
      </c>
      <c r="E167" s="19">
        <v>1545</v>
      </c>
      <c r="F167" s="52">
        <v>0.14000000000000001</v>
      </c>
      <c r="G167" s="51">
        <v>4.3</v>
      </c>
      <c r="H167" s="52" t="str">
        <f t="shared" si="3"/>
        <v>5.0</v>
      </c>
      <c r="I167" s="16">
        <v>15453</v>
      </c>
      <c r="J167" s="19">
        <f>Transformed_Data!E167*Transformed_Data!I167</f>
        <v>23874885</v>
      </c>
      <c r="K167" s="19" t="str">
        <f>IF(E167&lt;200,"&lt;200",IF(E167&lt;=500,"200–500","&gt;500"))</f>
        <v>&gt;500</v>
      </c>
      <c r="L167" s="19">
        <f>G167*I167</f>
        <v>66447.899999999994</v>
      </c>
      <c r="M167" s="19">
        <f>SUM(G167:I167)</f>
        <v>15457.3</v>
      </c>
      <c r="N167" s="16" t="s">
        <v>9092</v>
      </c>
      <c r="O167" s="16" t="s">
        <v>9093</v>
      </c>
      <c r="P167" s="16" t="s">
        <v>9094</v>
      </c>
      <c r="Q167" s="16" t="s">
        <v>9095</v>
      </c>
      <c r="R167" s="16" t="s">
        <v>9096</v>
      </c>
      <c r="S167" s="16" t="s">
        <v>9097</v>
      </c>
      <c r="T167" s="16" t="s">
        <v>9098</v>
      </c>
      <c r="U167" s="16" t="s">
        <v>9099</v>
      </c>
    </row>
    <row r="168" spans="1:21" ht="15.75">
      <c r="A168" s="16" t="s">
        <v>6302</v>
      </c>
      <c r="B168" s="16" t="s">
        <v>14070</v>
      </c>
      <c r="C168" s="16" t="s">
        <v>13644</v>
      </c>
      <c r="D168" s="19">
        <v>729</v>
      </c>
      <c r="E168" s="19">
        <v>1650</v>
      </c>
      <c r="F168" s="52">
        <v>0.56000000000000005</v>
      </c>
      <c r="G168" s="51">
        <v>4.3</v>
      </c>
      <c r="H168" s="52" t="str">
        <f t="shared" si="3"/>
        <v>5.0</v>
      </c>
      <c r="I168" s="16">
        <v>82356</v>
      </c>
      <c r="J168" s="19">
        <f>Transformed_Data!E168*Transformed_Data!I168</f>
        <v>135887400</v>
      </c>
      <c r="K168" s="19" t="str">
        <f>IF(E168&lt;200,"&lt;200",IF(E168&lt;=500,"200–500","&gt;500"))</f>
        <v>&gt;500</v>
      </c>
      <c r="L168" s="19">
        <f>G168*I168</f>
        <v>354130.8</v>
      </c>
      <c r="M168" s="19">
        <f>SUM(G168:I168)</f>
        <v>82360.3</v>
      </c>
      <c r="N168" s="16" t="s">
        <v>6304</v>
      </c>
      <c r="O168" s="16" t="s">
        <v>6305</v>
      </c>
      <c r="P168" s="16" t="s">
        <v>6306</v>
      </c>
      <c r="Q168" s="16" t="s">
        <v>6307</v>
      </c>
      <c r="R168" s="16" t="s">
        <v>6308</v>
      </c>
      <c r="S168" s="16" t="s">
        <v>6309</v>
      </c>
      <c r="T168" s="16" t="s">
        <v>6310</v>
      </c>
      <c r="U168" s="16" t="s">
        <v>6311</v>
      </c>
    </row>
    <row r="169" spans="1:21" ht="15.75">
      <c r="A169" s="16" t="s">
        <v>3912</v>
      </c>
      <c r="B169" s="16" t="s">
        <v>14071</v>
      </c>
      <c r="C169" s="16" t="s">
        <v>13127</v>
      </c>
      <c r="D169" s="19">
        <v>499</v>
      </c>
      <c r="E169" s="19">
        <v>499</v>
      </c>
      <c r="F169" s="52">
        <v>0</v>
      </c>
      <c r="G169" s="51">
        <v>4.2</v>
      </c>
      <c r="H169" s="52" t="str">
        <f t="shared" si="3"/>
        <v>5.0</v>
      </c>
      <c r="I169" s="16">
        <v>31539</v>
      </c>
      <c r="J169" s="19">
        <f>Transformed_Data!E169*Transformed_Data!I169</f>
        <v>15737961</v>
      </c>
      <c r="K169" s="19" t="str">
        <f>IF(E169&lt;200,"&lt;200",IF(E169&lt;=500,"200–500","&gt;500"))</f>
        <v>200–500</v>
      </c>
      <c r="L169" s="19">
        <f>G169*I169</f>
        <v>132463.80000000002</v>
      </c>
      <c r="M169" s="19">
        <f>SUM(G169:I169)</f>
        <v>31543.200000000001</v>
      </c>
      <c r="N169" s="16" t="s">
        <v>3914</v>
      </c>
      <c r="O169" s="16" t="s">
        <v>3915</v>
      </c>
      <c r="P169" s="16" t="s">
        <v>3916</v>
      </c>
      <c r="Q169" s="16" t="s">
        <v>3917</v>
      </c>
      <c r="R169" s="16" t="s">
        <v>3918</v>
      </c>
      <c r="S169" s="16" t="s">
        <v>3919</v>
      </c>
      <c r="T169" s="16" t="s">
        <v>3920</v>
      </c>
      <c r="U169" s="16" t="s">
        <v>3921</v>
      </c>
    </row>
    <row r="170" spans="1:21" ht="15.75">
      <c r="A170" s="16" t="s">
        <v>4307</v>
      </c>
      <c r="B170" s="16" t="s">
        <v>14072</v>
      </c>
      <c r="C170" s="16" t="s">
        <v>13127</v>
      </c>
      <c r="D170" s="19">
        <v>949</v>
      </c>
      <c r="E170" s="19">
        <v>999</v>
      </c>
      <c r="F170" s="52">
        <v>0.05</v>
      </c>
      <c r="G170" s="51">
        <v>4.2</v>
      </c>
      <c r="H170" s="52" t="str">
        <f t="shared" si="3"/>
        <v>5.0</v>
      </c>
      <c r="I170" s="16">
        <v>31539</v>
      </c>
      <c r="J170" s="19">
        <f>Transformed_Data!E170*Transformed_Data!I170</f>
        <v>31507461</v>
      </c>
      <c r="K170" s="19" t="str">
        <f>IF(E170&lt;200,"&lt;200",IF(E170&lt;=500,"200–500","&gt;500"))</f>
        <v>&gt;500</v>
      </c>
      <c r="L170" s="19">
        <f>G170*I170</f>
        <v>132463.80000000002</v>
      </c>
      <c r="M170" s="19">
        <f>SUM(G170:I170)</f>
        <v>31543.200000000001</v>
      </c>
      <c r="N170" s="16" t="s">
        <v>4309</v>
      </c>
      <c r="O170" s="16" t="s">
        <v>3915</v>
      </c>
      <c r="P170" s="16" t="s">
        <v>3916</v>
      </c>
      <c r="Q170" s="16" t="s">
        <v>3917</v>
      </c>
      <c r="R170" s="16" t="s">
        <v>3918</v>
      </c>
      <c r="S170" s="16" t="s">
        <v>3919</v>
      </c>
      <c r="T170" s="16" t="s">
        <v>4310</v>
      </c>
      <c r="U170" s="16" t="s">
        <v>4311</v>
      </c>
    </row>
    <row r="171" spans="1:21" ht="15.75">
      <c r="A171" s="16" t="s">
        <v>12573</v>
      </c>
      <c r="B171" s="16" t="s">
        <v>14073</v>
      </c>
      <c r="C171" s="16" t="s">
        <v>13645</v>
      </c>
      <c r="D171" s="19">
        <v>184</v>
      </c>
      <c r="E171" s="19">
        <v>450</v>
      </c>
      <c r="F171" s="52">
        <v>0.59</v>
      </c>
      <c r="G171" s="51">
        <v>4.2</v>
      </c>
      <c r="H171" s="52" t="str">
        <f t="shared" si="3"/>
        <v>5.0</v>
      </c>
      <c r="I171" s="16">
        <v>4971</v>
      </c>
      <c r="J171" s="19">
        <f>Transformed_Data!E171*Transformed_Data!I171</f>
        <v>2236950</v>
      </c>
      <c r="K171" s="19" t="str">
        <f>IF(E171&lt;200,"&lt;200",IF(E171&lt;=500,"200–500","&gt;500"))</f>
        <v>200–500</v>
      </c>
      <c r="L171" s="19">
        <f>G171*I171</f>
        <v>20878.2</v>
      </c>
      <c r="M171" s="19">
        <f>SUM(G171:I171)</f>
        <v>4975.2</v>
      </c>
      <c r="N171" s="16" t="s">
        <v>12575</v>
      </c>
      <c r="O171" s="16" t="s">
        <v>12576</v>
      </c>
      <c r="P171" s="16" t="s">
        <v>12577</v>
      </c>
      <c r="Q171" s="16" t="s">
        <v>12578</v>
      </c>
      <c r="R171" s="16" t="s">
        <v>12579</v>
      </c>
      <c r="S171" s="16" t="s">
        <v>12580</v>
      </c>
      <c r="T171" s="16" t="s">
        <v>12581</v>
      </c>
      <c r="U171" s="16" t="s">
        <v>12582</v>
      </c>
    </row>
    <row r="172" spans="1:21" ht="15.75">
      <c r="A172" s="16" t="s">
        <v>4423</v>
      </c>
      <c r="B172" s="16" t="s">
        <v>14074</v>
      </c>
      <c r="C172" s="16" t="s">
        <v>13127</v>
      </c>
      <c r="D172" s="19">
        <v>1399</v>
      </c>
      <c r="E172" s="19">
        <v>2990</v>
      </c>
      <c r="F172" s="52">
        <v>0.53</v>
      </c>
      <c r="G172" s="51">
        <v>4.0999999999999996</v>
      </c>
      <c r="H172" s="52" t="str">
        <f t="shared" si="3"/>
        <v>5.0</v>
      </c>
      <c r="I172" s="16">
        <v>97175</v>
      </c>
      <c r="J172" s="19">
        <f>Transformed_Data!E172*Transformed_Data!I172</f>
        <v>290553250</v>
      </c>
      <c r="K172" s="19" t="str">
        <f>IF(E172&lt;200,"&lt;200",IF(E172&lt;=500,"200–500","&gt;500"))</f>
        <v>&gt;500</v>
      </c>
      <c r="L172" s="19">
        <f>G172*I172</f>
        <v>398417.49999999994</v>
      </c>
      <c r="M172" s="19">
        <f>SUM(G172:I172)</f>
        <v>97179.1</v>
      </c>
      <c r="N172" s="16" t="s">
        <v>4426</v>
      </c>
      <c r="O172" s="16" t="s">
        <v>4427</v>
      </c>
      <c r="P172" s="16" t="s">
        <v>4428</v>
      </c>
      <c r="Q172" s="16" t="s">
        <v>4429</v>
      </c>
      <c r="R172" s="16" t="s">
        <v>4430</v>
      </c>
      <c r="S172" s="16" t="s">
        <v>13188</v>
      </c>
      <c r="T172" s="16" t="s">
        <v>4432</v>
      </c>
      <c r="U172" s="16" t="s">
        <v>4433</v>
      </c>
    </row>
    <row r="173" spans="1:21" ht="15.75">
      <c r="A173" s="16" t="s">
        <v>8645</v>
      </c>
      <c r="B173" s="16" t="s">
        <v>14075</v>
      </c>
      <c r="C173" s="16" t="s">
        <v>13645</v>
      </c>
      <c r="D173" s="19">
        <v>1699</v>
      </c>
      <c r="E173" s="19">
        <v>3193</v>
      </c>
      <c r="F173" s="52">
        <v>0.47</v>
      </c>
      <c r="G173" s="51">
        <v>3.8</v>
      </c>
      <c r="H173" s="52" t="str">
        <f t="shared" si="3"/>
        <v>4.0</v>
      </c>
      <c r="I173" s="16">
        <v>54032</v>
      </c>
      <c r="J173" s="19">
        <f>Transformed_Data!E173*Transformed_Data!I173</f>
        <v>172524176</v>
      </c>
      <c r="K173" s="19" t="str">
        <f>IF(E173&lt;200,"&lt;200",IF(E173&lt;=500,"200–500","&gt;500"))</f>
        <v>&gt;500</v>
      </c>
      <c r="L173" s="19">
        <f>G173*I173</f>
        <v>205321.59999999998</v>
      </c>
      <c r="M173" s="19">
        <f>SUM(G173:I173)</f>
        <v>54035.8</v>
      </c>
      <c r="N173" s="16" t="s">
        <v>8648</v>
      </c>
      <c r="O173" s="16" t="s">
        <v>8649</v>
      </c>
      <c r="P173" s="16" t="s">
        <v>8650</v>
      </c>
      <c r="Q173" s="16" t="s">
        <v>8651</v>
      </c>
      <c r="R173" s="16" t="s">
        <v>8652</v>
      </c>
      <c r="S173" s="16" t="s">
        <v>13189</v>
      </c>
      <c r="T173" s="16" t="s">
        <v>8654</v>
      </c>
      <c r="U173" s="16" t="s">
        <v>8655</v>
      </c>
    </row>
    <row r="174" spans="1:21" ht="15.75">
      <c r="A174" s="16" t="s">
        <v>652</v>
      </c>
      <c r="B174" s="16" t="s">
        <v>14076</v>
      </c>
      <c r="C174" s="16" t="s">
        <v>13644</v>
      </c>
      <c r="D174" s="19">
        <v>219</v>
      </c>
      <c r="E174" s="19">
        <v>700</v>
      </c>
      <c r="F174" s="52">
        <v>0.69</v>
      </c>
      <c r="G174" s="51">
        <v>4.3</v>
      </c>
      <c r="H174" s="52" t="str">
        <f t="shared" si="3"/>
        <v>5.0</v>
      </c>
      <c r="I174" s="16">
        <v>20053</v>
      </c>
      <c r="J174" s="19">
        <f>Transformed_Data!E174*Transformed_Data!I174</f>
        <v>14037100</v>
      </c>
      <c r="K174" s="19" t="str">
        <f>IF(E174&lt;200,"&lt;200",IF(E174&lt;=500,"200–500","&gt;500"))</f>
        <v>&gt;500</v>
      </c>
      <c r="L174" s="19">
        <f>G174*I174</f>
        <v>86227.9</v>
      </c>
      <c r="M174" s="19">
        <f>SUM(G174:I174)</f>
        <v>20057.3</v>
      </c>
      <c r="N174" s="16" t="s">
        <v>654</v>
      </c>
      <c r="O174" s="16" t="s">
        <v>655</v>
      </c>
      <c r="P174" s="16" t="s">
        <v>656</v>
      </c>
      <c r="Q174" s="16" t="s">
        <v>657</v>
      </c>
      <c r="R174" s="16" t="s">
        <v>658</v>
      </c>
      <c r="S174" s="16" t="s">
        <v>659</v>
      </c>
      <c r="T174" s="16" t="s">
        <v>660</v>
      </c>
      <c r="U174" s="16" t="s">
        <v>661</v>
      </c>
    </row>
    <row r="175" spans="1:21" ht="15.75">
      <c r="A175" s="16" t="s">
        <v>596</v>
      </c>
      <c r="B175" s="16" t="s">
        <v>14077</v>
      </c>
      <c r="C175" s="16" t="s">
        <v>13644</v>
      </c>
      <c r="D175" s="19">
        <v>329</v>
      </c>
      <c r="E175" s="19">
        <v>845</v>
      </c>
      <c r="F175" s="52">
        <v>0.61</v>
      </c>
      <c r="G175" s="51">
        <v>4.2</v>
      </c>
      <c r="H175" s="52" t="str">
        <f t="shared" si="3"/>
        <v>5.0</v>
      </c>
      <c r="I175" s="16">
        <v>29746</v>
      </c>
      <c r="J175" s="19">
        <f>Transformed_Data!E175*Transformed_Data!I175</f>
        <v>25135370</v>
      </c>
      <c r="K175" s="19" t="str">
        <f>IF(E175&lt;200,"&lt;200",IF(E175&lt;=500,"200–500","&gt;500"))</f>
        <v>&gt;500</v>
      </c>
      <c r="L175" s="19">
        <f>G175*I175</f>
        <v>124933.20000000001</v>
      </c>
      <c r="M175" s="19">
        <f>SUM(G175:I175)</f>
        <v>29750.2</v>
      </c>
      <c r="N175" s="16" t="s">
        <v>598</v>
      </c>
      <c r="O175" s="16" t="s">
        <v>599</v>
      </c>
      <c r="P175" s="16" t="s">
        <v>600</v>
      </c>
      <c r="Q175" s="16" t="s">
        <v>601</v>
      </c>
      <c r="R175" s="16" t="s">
        <v>602</v>
      </c>
      <c r="S175" s="16" t="s">
        <v>603</v>
      </c>
      <c r="T175" s="16" t="s">
        <v>604</v>
      </c>
      <c r="U175" s="16" t="s">
        <v>605</v>
      </c>
    </row>
    <row r="176" spans="1:21" ht="15.75">
      <c r="A176" s="16" t="s">
        <v>2186</v>
      </c>
      <c r="B176" s="16" t="s">
        <v>14077</v>
      </c>
      <c r="C176" s="16" t="s">
        <v>13644</v>
      </c>
      <c r="D176" s="19">
        <v>549</v>
      </c>
      <c r="E176" s="19">
        <v>995</v>
      </c>
      <c r="F176" s="52">
        <v>0.45</v>
      </c>
      <c r="G176" s="51">
        <v>4.2</v>
      </c>
      <c r="H176" s="52" t="str">
        <f t="shared" si="3"/>
        <v>5.0</v>
      </c>
      <c r="I176" s="16">
        <v>29746</v>
      </c>
      <c r="J176" s="19">
        <f>Transformed_Data!E176*Transformed_Data!I176</f>
        <v>29597270</v>
      </c>
      <c r="K176" s="19" t="str">
        <f>IF(E176&lt;200,"&lt;200",IF(E176&lt;=500,"200–500","&gt;500"))</f>
        <v>&gt;500</v>
      </c>
      <c r="L176" s="19">
        <f>G176*I176</f>
        <v>124933.20000000001</v>
      </c>
      <c r="M176" s="19">
        <f>SUM(G176:I176)</f>
        <v>29750.2</v>
      </c>
      <c r="N176" s="16" t="s">
        <v>2188</v>
      </c>
      <c r="O176" s="16" t="s">
        <v>599</v>
      </c>
      <c r="P176" s="16" t="s">
        <v>600</v>
      </c>
      <c r="Q176" s="16" t="s">
        <v>601</v>
      </c>
      <c r="R176" s="16" t="s">
        <v>602</v>
      </c>
      <c r="S176" s="16" t="s">
        <v>603</v>
      </c>
      <c r="T176" s="16" t="s">
        <v>2189</v>
      </c>
      <c r="U176" s="16" t="s">
        <v>2190</v>
      </c>
    </row>
    <row r="177" spans="1:21" ht="15.75">
      <c r="A177" s="16" t="s">
        <v>9488</v>
      </c>
      <c r="B177" s="16" t="s">
        <v>14078</v>
      </c>
      <c r="C177" s="16" t="s">
        <v>13645</v>
      </c>
      <c r="D177" s="19">
        <v>3699</v>
      </c>
      <c r="E177" s="19">
        <v>4295</v>
      </c>
      <c r="F177" s="52">
        <v>0.14000000000000001</v>
      </c>
      <c r="G177" s="51">
        <v>4.0999999999999996</v>
      </c>
      <c r="H177" s="52" t="str">
        <f t="shared" si="3"/>
        <v>5.0</v>
      </c>
      <c r="I177" s="16">
        <v>26543</v>
      </c>
      <c r="J177" s="19">
        <f>Transformed_Data!E177*Transformed_Data!I177</f>
        <v>114002185</v>
      </c>
      <c r="K177" s="19" t="str">
        <f>IF(E177&lt;200,"&lt;200",IF(E177&lt;=500,"200–500","&gt;500"))</f>
        <v>&gt;500</v>
      </c>
      <c r="L177" s="19">
        <f>G177*I177</f>
        <v>108826.29999999999</v>
      </c>
      <c r="M177" s="19">
        <f>SUM(G177:I177)</f>
        <v>26547.1</v>
      </c>
      <c r="N177" s="16" t="s">
        <v>13190</v>
      </c>
      <c r="O177" s="16" t="s">
        <v>9491</v>
      </c>
      <c r="P177" s="16" t="s">
        <v>9492</v>
      </c>
      <c r="Q177" s="16" t="s">
        <v>9493</v>
      </c>
      <c r="R177" s="16" t="s">
        <v>9494</v>
      </c>
      <c r="S177" s="16" t="s">
        <v>9495</v>
      </c>
      <c r="T177" s="16" t="s">
        <v>9496</v>
      </c>
      <c r="U177" s="16" t="s">
        <v>9497</v>
      </c>
    </row>
    <row r="178" spans="1:21" ht="15.75">
      <c r="A178" s="16" t="s">
        <v>6028</v>
      </c>
      <c r="B178" s="16" t="s">
        <v>14079</v>
      </c>
      <c r="C178" s="16" t="s">
        <v>13644</v>
      </c>
      <c r="D178" s="19">
        <v>1149</v>
      </c>
      <c r="E178" s="19">
        <v>1699</v>
      </c>
      <c r="F178" s="52">
        <v>0.32</v>
      </c>
      <c r="G178" s="51">
        <v>4.2</v>
      </c>
      <c r="H178" s="52" t="str">
        <f t="shared" si="3"/>
        <v>5.0</v>
      </c>
      <c r="I178" s="16">
        <v>122478</v>
      </c>
      <c r="J178" s="19">
        <f>Transformed_Data!E178*Transformed_Data!I178</f>
        <v>208090122</v>
      </c>
      <c r="K178" s="19" t="str">
        <f>IF(E178&lt;200,"&lt;200",IF(E178&lt;=500,"200–500","&gt;500"))</f>
        <v>&gt;500</v>
      </c>
      <c r="L178" s="19">
        <f>G178*I178</f>
        <v>514407.60000000003</v>
      </c>
      <c r="M178" s="19">
        <f>SUM(G178:I178)</f>
        <v>122482.2</v>
      </c>
      <c r="N178" s="16" t="s">
        <v>13191</v>
      </c>
      <c r="O178" s="16" t="s">
        <v>6031</v>
      </c>
      <c r="P178" s="16" t="s">
        <v>6032</v>
      </c>
      <c r="Q178" s="16" t="s">
        <v>6033</v>
      </c>
      <c r="R178" s="16" t="s">
        <v>6034</v>
      </c>
      <c r="S178" s="16" t="s">
        <v>6035</v>
      </c>
      <c r="T178" s="16" t="s">
        <v>6036</v>
      </c>
      <c r="U178" s="16" t="s">
        <v>6037</v>
      </c>
    </row>
    <row r="179" spans="1:21" ht="15.75">
      <c r="A179" s="16" t="s">
        <v>5022</v>
      </c>
      <c r="B179" s="16" t="s">
        <v>14080</v>
      </c>
      <c r="C179" s="16" t="s">
        <v>13644</v>
      </c>
      <c r="D179" s="19">
        <v>299</v>
      </c>
      <c r="E179" s="19">
        <v>650</v>
      </c>
      <c r="F179" s="52">
        <v>0.54</v>
      </c>
      <c r="G179" s="51">
        <v>4.5</v>
      </c>
      <c r="H179" s="52" t="str">
        <f t="shared" si="3"/>
        <v>5.0</v>
      </c>
      <c r="I179" s="16">
        <v>33176</v>
      </c>
      <c r="J179" s="19">
        <f>Transformed_Data!E179*Transformed_Data!I179</f>
        <v>21564400</v>
      </c>
      <c r="K179" s="19" t="str">
        <f>IF(E179&lt;200,"&lt;200",IF(E179&lt;=500,"200–500","&gt;500"))</f>
        <v>&gt;500</v>
      </c>
      <c r="L179" s="19">
        <f>G179*I179</f>
        <v>149292</v>
      </c>
      <c r="M179" s="19">
        <f>SUM(G179:I179)</f>
        <v>33180.5</v>
      </c>
      <c r="N179" s="16" t="s">
        <v>5024</v>
      </c>
      <c r="O179" s="16" t="s">
        <v>5025</v>
      </c>
      <c r="P179" s="16" t="s">
        <v>5026</v>
      </c>
      <c r="Q179" s="16" t="s">
        <v>5027</v>
      </c>
      <c r="R179" s="16" t="s">
        <v>5028</v>
      </c>
      <c r="S179" s="16" t="s">
        <v>5029</v>
      </c>
      <c r="T179" s="16" t="s">
        <v>5030</v>
      </c>
      <c r="U179" s="16" t="s">
        <v>5031</v>
      </c>
    </row>
    <row r="180" spans="1:21" ht="15.75">
      <c r="A180" s="16" t="s">
        <v>9549</v>
      </c>
      <c r="B180" s="16" t="s">
        <v>14081</v>
      </c>
      <c r="C180" s="16" t="s">
        <v>13645</v>
      </c>
      <c r="D180" s="19">
        <v>1499</v>
      </c>
      <c r="E180" s="19">
        <v>1775</v>
      </c>
      <c r="F180" s="52">
        <v>0.16</v>
      </c>
      <c r="G180" s="51">
        <v>3.9</v>
      </c>
      <c r="H180" s="52" t="str">
        <f t="shared" si="3"/>
        <v>4.0</v>
      </c>
      <c r="I180" s="16">
        <v>14667</v>
      </c>
      <c r="J180" s="19">
        <f>Transformed_Data!E180*Transformed_Data!I180</f>
        <v>26033925</v>
      </c>
      <c r="K180" s="19" t="str">
        <f>IF(E180&lt;200,"&lt;200",IF(E180&lt;=500,"200–500","&gt;500"))</f>
        <v>&gt;500</v>
      </c>
      <c r="L180" s="19">
        <f>G180*I180</f>
        <v>57201.299999999996</v>
      </c>
      <c r="M180" s="19">
        <f>SUM(G180:I180)</f>
        <v>14670.9</v>
      </c>
      <c r="N180" s="16" t="s">
        <v>9551</v>
      </c>
      <c r="O180" s="16" t="s">
        <v>9552</v>
      </c>
      <c r="P180" s="16" t="s">
        <v>9553</v>
      </c>
      <c r="Q180" s="16" t="s">
        <v>9554</v>
      </c>
      <c r="R180" s="16" t="s">
        <v>9555</v>
      </c>
      <c r="S180" s="16" t="s">
        <v>9556</v>
      </c>
      <c r="T180" s="16" t="s">
        <v>9557</v>
      </c>
      <c r="U180" s="16" t="s">
        <v>9558</v>
      </c>
    </row>
    <row r="181" spans="1:21" ht="15.75">
      <c r="A181" s="16" t="s">
        <v>5881</v>
      </c>
      <c r="B181" s="16" t="s">
        <v>14082</v>
      </c>
      <c r="C181" s="16" t="s">
        <v>13127</v>
      </c>
      <c r="D181" s="19">
        <v>299</v>
      </c>
      <c r="E181" s="19">
        <v>499</v>
      </c>
      <c r="F181" s="52">
        <v>0.4</v>
      </c>
      <c r="G181" s="51">
        <v>4.2</v>
      </c>
      <c r="H181" s="52" t="str">
        <f t="shared" si="3"/>
        <v>5.0</v>
      </c>
      <c r="I181" s="16">
        <v>24432</v>
      </c>
      <c r="J181" s="19">
        <f>Transformed_Data!E181*Transformed_Data!I181</f>
        <v>12191568</v>
      </c>
      <c r="K181" s="19" t="str">
        <f>IF(E181&lt;200,"&lt;200",IF(E181&lt;=500,"200–500","&gt;500"))</f>
        <v>200–500</v>
      </c>
      <c r="L181" s="19">
        <f>G181*I181</f>
        <v>102614.40000000001</v>
      </c>
      <c r="M181" s="19">
        <f>SUM(G181:I181)</f>
        <v>24436.2</v>
      </c>
      <c r="N181" s="16" t="s">
        <v>5884</v>
      </c>
      <c r="O181" s="16" t="s">
        <v>5885</v>
      </c>
      <c r="P181" s="16" t="s">
        <v>5886</v>
      </c>
      <c r="Q181" s="16" t="s">
        <v>5887</v>
      </c>
      <c r="R181" s="16" t="s">
        <v>5888</v>
      </c>
      <c r="S181" s="16" t="s">
        <v>5889</v>
      </c>
      <c r="T181" s="16" t="s">
        <v>5890</v>
      </c>
      <c r="U181" s="16" t="s">
        <v>5891</v>
      </c>
    </row>
    <row r="182" spans="1:21" ht="15.75">
      <c r="A182" s="16" t="s">
        <v>6906</v>
      </c>
      <c r="B182" s="16" t="s">
        <v>14083</v>
      </c>
      <c r="C182" s="16" t="s">
        <v>13644</v>
      </c>
      <c r="D182" s="19">
        <v>179</v>
      </c>
      <c r="E182" s="19">
        <v>499</v>
      </c>
      <c r="F182" s="52">
        <v>0.64</v>
      </c>
      <c r="G182" s="51">
        <v>4.0999999999999996</v>
      </c>
      <c r="H182" s="52" t="str">
        <f t="shared" si="3"/>
        <v>5.0</v>
      </c>
      <c r="I182" s="16">
        <v>10174</v>
      </c>
      <c r="J182" s="19">
        <f>Transformed_Data!E182*Transformed_Data!I182</f>
        <v>5076826</v>
      </c>
      <c r="K182" s="19" t="str">
        <f>IF(E182&lt;200,"&lt;200",IF(E182&lt;=500,"200–500","&gt;500"))</f>
        <v>200–500</v>
      </c>
      <c r="L182" s="19">
        <f>G182*I182</f>
        <v>41713.399999999994</v>
      </c>
      <c r="M182" s="19">
        <f>SUM(G182:I182)</f>
        <v>10178.1</v>
      </c>
      <c r="N182" s="16" t="s">
        <v>6909</v>
      </c>
      <c r="O182" s="16" t="s">
        <v>6910</v>
      </c>
      <c r="P182" s="16" t="s">
        <v>6911</v>
      </c>
      <c r="Q182" s="16" t="s">
        <v>6912</v>
      </c>
      <c r="R182" s="16" t="s">
        <v>6913</v>
      </c>
      <c r="S182" s="16" t="s">
        <v>6914</v>
      </c>
      <c r="T182" s="16" t="s">
        <v>6915</v>
      </c>
      <c r="U182" s="16" t="s">
        <v>6916</v>
      </c>
    </row>
    <row r="183" spans="1:21" ht="15.75">
      <c r="A183" s="16" t="s">
        <v>4843</v>
      </c>
      <c r="B183" s="16" t="s">
        <v>14084</v>
      </c>
      <c r="C183" s="16" t="s">
        <v>13644</v>
      </c>
      <c r="D183" s="19">
        <v>599</v>
      </c>
      <c r="E183" s="19">
        <v>895</v>
      </c>
      <c r="F183" s="52">
        <v>0.33</v>
      </c>
      <c r="G183" s="51">
        <v>4.4000000000000004</v>
      </c>
      <c r="H183" s="52" t="str">
        <f t="shared" si="3"/>
        <v>5.0</v>
      </c>
      <c r="I183" s="16">
        <v>61314</v>
      </c>
      <c r="J183" s="19">
        <f>Transformed_Data!E183*Transformed_Data!I183</f>
        <v>54876030</v>
      </c>
      <c r="K183" s="19" t="str">
        <f>IF(E183&lt;200,"&lt;200",IF(E183&lt;=500,"200–500","&gt;500"))</f>
        <v>&gt;500</v>
      </c>
      <c r="L183" s="19">
        <f>G183*I183</f>
        <v>269781.60000000003</v>
      </c>
      <c r="M183" s="19">
        <f>SUM(G183:I183)</f>
        <v>61318.400000000001</v>
      </c>
      <c r="N183" s="16" t="s">
        <v>4846</v>
      </c>
      <c r="O183" s="16" t="s">
        <v>4847</v>
      </c>
      <c r="P183" s="16" t="s">
        <v>4848</v>
      </c>
      <c r="Q183" s="16" t="s">
        <v>4849</v>
      </c>
      <c r="R183" s="16" t="s">
        <v>4850</v>
      </c>
      <c r="S183" s="16" t="s">
        <v>13192</v>
      </c>
      <c r="T183" s="16" t="s">
        <v>4852</v>
      </c>
      <c r="U183" s="16" t="s">
        <v>4853</v>
      </c>
    </row>
    <row r="184" spans="1:21" ht="15.75">
      <c r="A184" s="16" t="s">
        <v>6823</v>
      </c>
      <c r="B184" s="16" t="s">
        <v>14085</v>
      </c>
      <c r="C184" s="16" t="s">
        <v>13644</v>
      </c>
      <c r="D184" s="19">
        <v>299</v>
      </c>
      <c r="E184" s="19">
        <v>550</v>
      </c>
      <c r="F184" s="52">
        <v>0.46</v>
      </c>
      <c r="G184" s="51">
        <v>4.5999999999999996</v>
      </c>
      <c r="H184" s="52" t="str">
        <f t="shared" si="3"/>
        <v>5.0</v>
      </c>
      <c r="I184" s="16">
        <v>33434</v>
      </c>
      <c r="J184" s="19">
        <f>Transformed_Data!E184*Transformed_Data!I184</f>
        <v>18388700</v>
      </c>
      <c r="K184" s="19" t="str">
        <f>IF(E184&lt;200,"&lt;200",IF(E184&lt;=500,"200–500","&gt;500"))</f>
        <v>&gt;500</v>
      </c>
      <c r="L184" s="19">
        <f>G184*I184</f>
        <v>153796.4</v>
      </c>
      <c r="M184" s="19">
        <f>SUM(G184:I184)</f>
        <v>33438.6</v>
      </c>
      <c r="N184" s="16" t="s">
        <v>6825</v>
      </c>
      <c r="O184" s="16" t="s">
        <v>6826</v>
      </c>
      <c r="P184" s="16" t="s">
        <v>6827</v>
      </c>
      <c r="Q184" s="16" t="s">
        <v>6828</v>
      </c>
      <c r="R184" s="16" t="s">
        <v>6829</v>
      </c>
      <c r="S184" s="16" t="s">
        <v>6830</v>
      </c>
      <c r="T184" s="16" t="s">
        <v>6831</v>
      </c>
      <c r="U184" s="16" t="s">
        <v>6832</v>
      </c>
    </row>
    <row r="185" spans="1:21" ht="15.75">
      <c r="A185" s="16" t="s">
        <v>2044</v>
      </c>
      <c r="B185" s="16" t="s">
        <v>14086</v>
      </c>
      <c r="C185" s="16" t="s">
        <v>13644</v>
      </c>
      <c r="D185" s="19">
        <v>499</v>
      </c>
      <c r="E185" s="19">
        <v>1100</v>
      </c>
      <c r="F185" s="52">
        <v>0.55000000000000004</v>
      </c>
      <c r="G185" s="51">
        <v>4.4000000000000004</v>
      </c>
      <c r="H185" s="52" t="str">
        <f t="shared" si="3"/>
        <v>5.0</v>
      </c>
      <c r="I185" s="16">
        <v>25177</v>
      </c>
      <c r="J185" s="19">
        <f>Transformed_Data!E185*Transformed_Data!I185</f>
        <v>27694700</v>
      </c>
      <c r="K185" s="19" t="str">
        <f>IF(E185&lt;200,"&lt;200",IF(E185&lt;=500,"200–500","&gt;500"))</f>
        <v>&gt;500</v>
      </c>
      <c r="L185" s="19">
        <f>G185*I185</f>
        <v>110778.8</v>
      </c>
      <c r="M185" s="19">
        <f>SUM(G185:I185)</f>
        <v>25181.4</v>
      </c>
      <c r="N185" s="16" t="s">
        <v>2047</v>
      </c>
      <c r="O185" s="16" t="s">
        <v>2048</v>
      </c>
      <c r="P185" s="16" t="s">
        <v>2049</v>
      </c>
      <c r="Q185" s="16" t="s">
        <v>2050</v>
      </c>
      <c r="R185" s="16" t="s">
        <v>2051</v>
      </c>
      <c r="S185" s="16" t="s">
        <v>13193</v>
      </c>
      <c r="T185" s="16" t="s">
        <v>2053</v>
      </c>
      <c r="U185" s="16" t="s">
        <v>2054</v>
      </c>
    </row>
    <row r="186" spans="1:21" ht="15.75">
      <c r="A186" s="16" t="s">
        <v>8091</v>
      </c>
      <c r="B186" s="16" t="s">
        <v>14087</v>
      </c>
      <c r="C186" s="16" t="s">
        <v>13644</v>
      </c>
      <c r="D186" s="19">
        <v>5299</v>
      </c>
      <c r="E186" s="19">
        <v>6355</v>
      </c>
      <c r="F186" s="52">
        <v>0.17</v>
      </c>
      <c r="G186" s="51">
        <v>3.9</v>
      </c>
      <c r="H186" s="52" t="str">
        <f t="shared" si="3"/>
        <v>4.0</v>
      </c>
      <c r="I186" s="16">
        <v>8280</v>
      </c>
      <c r="J186" s="19">
        <f>Transformed_Data!E186*Transformed_Data!I186</f>
        <v>52619400</v>
      </c>
      <c r="K186" s="19" t="str">
        <f>IF(E186&lt;200,"&lt;200",IF(E186&lt;=500,"200–500","&gt;500"))</f>
        <v>&gt;500</v>
      </c>
      <c r="L186" s="19">
        <f>G186*I186</f>
        <v>32292</v>
      </c>
      <c r="M186" s="19">
        <f>SUM(G186:I186)</f>
        <v>8283.9</v>
      </c>
      <c r="N186" s="16" t="s">
        <v>13194</v>
      </c>
      <c r="O186" s="16" t="s">
        <v>8094</v>
      </c>
      <c r="P186" s="16" t="s">
        <v>8095</v>
      </c>
      <c r="Q186" s="16" t="s">
        <v>8096</v>
      </c>
      <c r="R186" s="16" t="s">
        <v>8097</v>
      </c>
      <c r="S186" s="16" t="s">
        <v>13195</v>
      </c>
      <c r="T186" s="16" t="s">
        <v>8099</v>
      </c>
      <c r="U186" s="16" t="s">
        <v>8100</v>
      </c>
    </row>
    <row r="187" spans="1:21" ht="15.75">
      <c r="A187" s="16" t="s">
        <v>10700</v>
      </c>
      <c r="B187" s="16" t="s">
        <v>14088</v>
      </c>
      <c r="C187" s="16" t="s">
        <v>13645</v>
      </c>
      <c r="D187" s="19">
        <v>14499</v>
      </c>
      <c r="E187" s="19">
        <v>23559</v>
      </c>
      <c r="F187" s="52">
        <v>0.38</v>
      </c>
      <c r="G187" s="51">
        <v>4.3</v>
      </c>
      <c r="H187" s="52" t="str">
        <f t="shared" si="3"/>
        <v>5.0</v>
      </c>
      <c r="I187" s="16">
        <v>2026</v>
      </c>
      <c r="J187" s="19">
        <f>Transformed_Data!E187*Transformed_Data!I187</f>
        <v>47730534</v>
      </c>
      <c r="K187" s="19" t="str">
        <f>IF(E187&lt;200,"&lt;200",IF(E187&lt;=500,"200–500","&gt;500"))</f>
        <v>&gt;500</v>
      </c>
      <c r="L187" s="19">
        <f>G187*I187</f>
        <v>8711.7999999999993</v>
      </c>
      <c r="M187" s="19">
        <f>SUM(G187:I187)</f>
        <v>2030.3</v>
      </c>
      <c r="N187" s="16" t="s">
        <v>10702</v>
      </c>
      <c r="O187" s="16" t="s">
        <v>10703</v>
      </c>
      <c r="P187" s="16" t="s">
        <v>10704</v>
      </c>
      <c r="Q187" s="16" t="s">
        <v>10705</v>
      </c>
      <c r="R187" s="16" t="s">
        <v>10706</v>
      </c>
      <c r="S187" s="16" t="s">
        <v>13196</v>
      </c>
      <c r="T187" s="16" t="s">
        <v>10708</v>
      </c>
      <c r="U187" s="16" t="s">
        <v>10709</v>
      </c>
    </row>
    <row r="188" spans="1:21" ht="15.75">
      <c r="A188" s="16" t="s">
        <v>6625</v>
      </c>
      <c r="B188" s="16" t="s">
        <v>14089</v>
      </c>
      <c r="C188" s="16" t="s">
        <v>13644</v>
      </c>
      <c r="D188" s="19">
        <v>899</v>
      </c>
      <c r="E188" s="19">
        <v>1499</v>
      </c>
      <c r="F188" s="52">
        <v>0.4</v>
      </c>
      <c r="G188" s="51">
        <v>4.2</v>
      </c>
      <c r="H188" s="52" t="str">
        <f t="shared" si="3"/>
        <v>5.0</v>
      </c>
      <c r="I188" s="16">
        <v>23174</v>
      </c>
      <c r="J188" s="19">
        <f>Transformed_Data!E188*Transformed_Data!I188</f>
        <v>34737826</v>
      </c>
      <c r="K188" s="19" t="str">
        <f>IF(E188&lt;200,"&lt;200",IF(E188&lt;=500,"200–500","&gt;500"))</f>
        <v>&gt;500</v>
      </c>
      <c r="L188" s="19">
        <f>G188*I188</f>
        <v>97330.8</v>
      </c>
      <c r="M188" s="19">
        <f>SUM(G188:I188)</f>
        <v>23178.2</v>
      </c>
      <c r="N188" s="16" t="s">
        <v>6627</v>
      </c>
      <c r="O188" s="16" t="s">
        <v>6628</v>
      </c>
      <c r="P188" s="16" t="s">
        <v>6629</v>
      </c>
      <c r="Q188" s="16" t="s">
        <v>6630</v>
      </c>
      <c r="R188" s="16" t="s">
        <v>6631</v>
      </c>
      <c r="S188" s="16" t="s">
        <v>6632</v>
      </c>
      <c r="T188" s="16" t="s">
        <v>6633</v>
      </c>
      <c r="U188" s="16" t="s">
        <v>6634</v>
      </c>
    </row>
    <row r="189" spans="1:21" ht="15.75">
      <c r="A189" s="16" t="s">
        <v>10529</v>
      </c>
      <c r="B189" s="16" t="s">
        <v>14090</v>
      </c>
      <c r="C189" s="16" t="s">
        <v>13645</v>
      </c>
      <c r="D189" s="19">
        <v>8799</v>
      </c>
      <c r="E189" s="19">
        <v>11995</v>
      </c>
      <c r="F189" s="52">
        <v>0.27</v>
      </c>
      <c r="G189" s="51">
        <v>4.0999999999999996</v>
      </c>
      <c r="H189" s="52" t="str">
        <f t="shared" si="3"/>
        <v>5.0</v>
      </c>
      <c r="I189" s="16">
        <v>4157</v>
      </c>
      <c r="J189" s="19">
        <f>Transformed_Data!E189*Transformed_Data!I189</f>
        <v>49863215</v>
      </c>
      <c r="K189" s="19" t="str">
        <f>IF(E189&lt;200,"&lt;200",IF(E189&lt;=500,"200–500","&gt;500"))</f>
        <v>&gt;500</v>
      </c>
      <c r="L189" s="19">
        <f>G189*I189</f>
        <v>17043.699999999997</v>
      </c>
      <c r="M189" s="19">
        <f>SUM(G189:I189)</f>
        <v>4161.1000000000004</v>
      </c>
      <c r="N189" s="16" t="s">
        <v>10531</v>
      </c>
      <c r="O189" s="16" t="s">
        <v>10532</v>
      </c>
      <c r="P189" s="16" t="s">
        <v>10533</v>
      </c>
      <c r="Q189" s="16" t="s">
        <v>10534</v>
      </c>
      <c r="R189" s="16" t="s">
        <v>10535</v>
      </c>
      <c r="S189" s="16" t="s">
        <v>13197</v>
      </c>
      <c r="T189" s="16" t="s">
        <v>10537</v>
      </c>
      <c r="U189" s="16" t="s">
        <v>10538</v>
      </c>
    </row>
    <row r="190" spans="1:21" ht="15.75">
      <c r="A190" s="16" t="s">
        <v>12793</v>
      </c>
      <c r="B190" s="16" t="s">
        <v>14091</v>
      </c>
      <c r="C190" s="16" t="s">
        <v>13645</v>
      </c>
      <c r="D190" s="19">
        <v>2199</v>
      </c>
      <c r="E190" s="19">
        <v>3045</v>
      </c>
      <c r="F190" s="52">
        <v>0.28000000000000003</v>
      </c>
      <c r="G190" s="51">
        <v>4.2</v>
      </c>
      <c r="H190" s="52" t="str">
        <f t="shared" si="3"/>
        <v>5.0</v>
      </c>
      <c r="I190" s="16">
        <v>2686</v>
      </c>
      <c r="J190" s="19">
        <f>Transformed_Data!E190*Transformed_Data!I190</f>
        <v>8178870</v>
      </c>
      <c r="K190" s="19" t="str">
        <f>IF(E190&lt;200,"&lt;200",IF(E190&lt;=500,"200–500","&gt;500"))</f>
        <v>&gt;500</v>
      </c>
      <c r="L190" s="19">
        <f>G190*I190</f>
        <v>11281.2</v>
      </c>
      <c r="M190" s="19">
        <f>SUM(G190:I190)</f>
        <v>2690.2</v>
      </c>
      <c r="N190" s="16" t="s">
        <v>12795</v>
      </c>
      <c r="O190" s="16" t="s">
        <v>12796</v>
      </c>
      <c r="P190" s="16" t="s">
        <v>12797</v>
      </c>
      <c r="Q190" s="16" t="s">
        <v>12798</v>
      </c>
      <c r="R190" s="16" t="s">
        <v>12799</v>
      </c>
      <c r="S190" s="16" t="s">
        <v>12800</v>
      </c>
      <c r="T190" s="16" t="s">
        <v>12801</v>
      </c>
      <c r="U190" s="16" t="s">
        <v>12802</v>
      </c>
    </row>
    <row r="191" spans="1:21" ht="15.75">
      <c r="A191" s="16" t="s">
        <v>4960</v>
      </c>
      <c r="B191" s="16" t="s">
        <v>14092</v>
      </c>
      <c r="C191" s="16" t="s">
        <v>13644</v>
      </c>
      <c r="D191" s="19">
        <v>475</v>
      </c>
      <c r="E191" s="19">
        <v>1500</v>
      </c>
      <c r="F191" s="52">
        <v>0.68</v>
      </c>
      <c r="G191" s="51">
        <v>4.2</v>
      </c>
      <c r="H191" s="52" t="str">
        <f t="shared" si="3"/>
        <v>5.0</v>
      </c>
      <c r="I191" s="16">
        <v>64273</v>
      </c>
      <c r="J191" s="19">
        <f>Transformed_Data!E191*Transformed_Data!I191</f>
        <v>96409500</v>
      </c>
      <c r="K191" s="19" t="str">
        <f>IF(E191&lt;200,"&lt;200",IF(E191&lt;=500,"200–500","&gt;500"))</f>
        <v>&gt;500</v>
      </c>
      <c r="L191" s="19">
        <f>G191*I191</f>
        <v>269946.60000000003</v>
      </c>
      <c r="M191" s="19">
        <f>SUM(G191:I191)</f>
        <v>64277.2</v>
      </c>
      <c r="N191" s="16" t="s">
        <v>4962</v>
      </c>
      <c r="O191" s="16" t="s">
        <v>4963</v>
      </c>
      <c r="P191" s="16" t="s">
        <v>4964</v>
      </c>
      <c r="Q191" s="16" t="s">
        <v>4965</v>
      </c>
      <c r="R191" s="16" t="s">
        <v>4966</v>
      </c>
      <c r="S191" s="16" t="s">
        <v>13198</v>
      </c>
      <c r="T191" s="16" t="s">
        <v>4968</v>
      </c>
      <c r="U191" s="16" t="s">
        <v>4969</v>
      </c>
    </row>
    <row r="192" spans="1:21" ht="15.75">
      <c r="A192" s="16" t="s">
        <v>2580</v>
      </c>
      <c r="B192" s="16" t="s">
        <v>14093</v>
      </c>
      <c r="C192" s="16" t="s">
        <v>13644</v>
      </c>
      <c r="D192" s="19">
        <v>349</v>
      </c>
      <c r="E192" s="19">
        <v>899</v>
      </c>
      <c r="F192" s="52">
        <v>0.61</v>
      </c>
      <c r="G192" s="51">
        <v>4.0999999999999996</v>
      </c>
      <c r="H192" s="52" t="str">
        <f t="shared" si="3"/>
        <v>5.0</v>
      </c>
      <c r="I192" s="16">
        <v>14896</v>
      </c>
      <c r="J192" s="19">
        <f>Transformed_Data!E192*Transformed_Data!I192</f>
        <v>13391504</v>
      </c>
      <c r="K192" s="19" t="str">
        <f>IF(E192&lt;200,"&lt;200",IF(E192&lt;=500,"200–500","&gt;500"))</f>
        <v>&gt;500</v>
      </c>
      <c r="L192" s="19">
        <f>G192*I192</f>
        <v>61073.599999999991</v>
      </c>
      <c r="M192" s="19">
        <f>SUM(G192:I192)</f>
        <v>14900.1</v>
      </c>
      <c r="N192" s="16" t="s">
        <v>2582</v>
      </c>
      <c r="O192" s="16" t="s">
        <v>2583</v>
      </c>
      <c r="P192" s="16" t="s">
        <v>2584</v>
      </c>
      <c r="Q192" s="16" t="s">
        <v>2585</v>
      </c>
      <c r="R192" s="16" t="s">
        <v>2586</v>
      </c>
      <c r="S192" s="16" t="s">
        <v>13199</v>
      </c>
      <c r="T192" s="16" t="s">
        <v>2588</v>
      </c>
      <c r="U192" s="16" t="s">
        <v>2589</v>
      </c>
    </row>
    <row r="193" spans="1:21" ht="15.75">
      <c r="A193" s="16" t="s">
        <v>8604</v>
      </c>
      <c r="B193" s="16" t="s">
        <v>14094</v>
      </c>
      <c r="C193" s="16" t="s">
        <v>13645</v>
      </c>
      <c r="D193" s="19">
        <v>199</v>
      </c>
      <c r="E193" s="19">
        <v>495</v>
      </c>
      <c r="F193" s="52">
        <v>0.6</v>
      </c>
      <c r="G193" s="51">
        <v>4.0999999999999996</v>
      </c>
      <c r="H193" s="52" t="str">
        <f t="shared" si="3"/>
        <v>5.0</v>
      </c>
      <c r="I193" s="16">
        <v>270563</v>
      </c>
      <c r="J193" s="19">
        <f>Transformed_Data!E193*Transformed_Data!I193</f>
        <v>133928685</v>
      </c>
      <c r="K193" s="19" t="str">
        <f>IF(E193&lt;200,"&lt;200",IF(E193&lt;=500,"200–500","&gt;500"))</f>
        <v>200–500</v>
      </c>
      <c r="L193" s="19">
        <f>G193*I193</f>
        <v>1109308.2999999998</v>
      </c>
      <c r="M193" s="19">
        <f>SUM(G193:I193)</f>
        <v>270567.09999999998</v>
      </c>
      <c r="N193" s="16" t="s">
        <v>8607</v>
      </c>
      <c r="O193" s="16" t="s">
        <v>8608</v>
      </c>
      <c r="P193" s="16" t="s">
        <v>8609</v>
      </c>
      <c r="Q193" s="16" t="s">
        <v>8610</v>
      </c>
      <c r="R193" s="16" t="s">
        <v>8611</v>
      </c>
      <c r="S193" s="16" t="s">
        <v>8612</v>
      </c>
      <c r="T193" s="16" t="s">
        <v>8613</v>
      </c>
      <c r="U193" s="16" t="s">
        <v>8614</v>
      </c>
    </row>
    <row r="194" spans="1:21" ht="15.75">
      <c r="A194" s="16" t="s">
        <v>11305</v>
      </c>
      <c r="B194" s="16" t="s">
        <v>14095</v>
      </c>
      <c r="C194" s="16" t="s">
        <v>13645</v>
      </c>
      <c r="D194" s="19">
        <v>998</v>
      </c>
      <c r="E194" s="19">
        <v>1282</v>
      </c>
      <c r="F194" s="52">
        <v>0.22</v>
      </c>
      <c r="G194" s="51">
        <v>4.2</v>
      </c>
      <c r="H194" s="52" t="str">
        <f t="shared" ref="H194:H257" si="4">IF(G194&lt;=1,"1.0",IF(G194&lt;=2,"2.0",IF(G194&lt;=3,"3.0",IF(G194&lt;=4,"4.0","5.0"))))</f>
        <v>5.0</v>
      </c>
      <c r="I194" s="16">
        <v>7274</v>
      </c>
      <c r="J194" s="19">
        <f>Transformed_Data!E194*Transformed_Data!I194</f>
        <v>9325268</v>
      </c>
      <c r="K194" s="19" t="str">
        <f>IF(E194&lt;200,"&lt;200",IF(E194&lt;=500,"200–500","&gt;500"))</f>
        <v>&gt;500</v>
      </c>
      <c r="L194" s="19">
        <f>G194*I194</f>
        <v>30550.800000000003</v>
      </c>
      <c r="M194" s="19">
        <f>SUM(G194:I194)</f>
        <v>7278.2</v>
      </c>
      <c r="N194" s="16" t="s">
        <v>11307</v>
      </c>
      <c r="O194" s="16" t="s">
        <v>11308</v>
      </c>
      <c r="P194" s="16" t="s">
        <v>11309</v>
      </c>
      <c r="Q194" s="16" t="s">
        <v>11310</v>
      </c>
      <c r="R194" s="16" t="s">
        <v>11311</v>
      </c>
      <c r="S194" s="16" t="s">
        <v>11312</v>
      </c>
      <c r="T194" s="16" t="s">
        <v>11313</v>
      </c>
      <c r="U194" s="16" t="s">
        <v>11314</v>
      </c>
    </row>
    <row r="195" spans="1:21" ht="15.75">
      <c r="A195" s="16" t="s">
        <v>8453</v>
      </c>
      <c r="B195" s="16" t="s">
        <v>14096</v>
      </c>
      <c r="C195" s="16" t="s">
        <v>13644</v>
      </c>
      <c r="D195" s="19">
        <v>449</v>
      </c>
      <c r="E195" s="19">
        <v>1300</v>
      </c>
      <c r="F195" s="52">
        <v>0.65</v>
      </c>
      <c r="G195" s="51">
        <v>4.2</v>
      </c>
      <c r="H195" s="52" t="str">
        <f t="shared" si="4"/>
        <v>5.0</v>
      </c>
      <c r="I195" s="16">
        <v>4959</v>
      </c>
      <c r="J195" s="19">
        <f>Transformed_Data!E195*Transformed_Data!I195</f>
        <v>6446700</v>
      </c>
      <c r="K195" s="19" t="str">
        <f>IF(E195&lt;200,"&lt;200",IF(E195&lt;=500,"200–500","&gt;500"))</f>
        <v>&gt;500</v>
      </c>
      <c r="L195" s="19">
        <f>G195*I195</f>
        <v>20827.8</v>
      </c>
      <c r="M195" s="19">
        <f>SUM(G195:I195)</f>
        <v>4963.2</v>
      </c>
      <c r="N195" s="16" t="s">
        <v>8455</v>
      </c>
      <c r="O195" s="16" t="s">
        <v>8456</v>
      </c>
      <c r="P195" s="16" t="s">
        <v>8457</v>
      </c>
      <c r="Q195" s="16" t="s">
        <v>8458</v>
      </c>
      <c r="R195" s="16" t="s">
        <v>8459</v>
      </c>
      <c r="S195" s="16" t="s">
        <v>8460</v>
      </c>
      <c r="T195" s="16" t="s">
        <v>8461</v>
      </c>
      <c r="U195" s="16" t="s">
        <v>8462</v>
      </c>
    </row>
    <row r="196" spans="1:21" ht="15.75">
      <c r="A196" s="16" t="s">
        <v>10103</v>
      </c>
      <c r="B196" s="16" t="s">
        <v>14097</v>
      </c>
      <c r="C196" s="16" t="s">
        <v>13645</v>
      </c>
      <c r="D196" s="19">
        <v>2199</v>
      </c>
      <c r="E196" s="19">
        <v>3190</v>
      </c>
      <c r="F196" s="52">
        <v>0.31</v>
      </c>
      <c r="G196" s="51">
        <v>4.3</v>
      </c>
      <c r="H196" s="52" t="str">
        <f t="shared" si="4"/>
        <v>5.0</v>
      </c>
      <c r="I196" s="16">
        <v>9650</v>
      </c>
      <c r="J196" s="19">
        <f>Transformed_Data!E196*Transformed_Data!I196</f>
        <v>30783500</v>
      </c>
      <c r="K196" s="19" t="str">
        <f>IF(E196&lt;200,"&lt;200",IF(E196&lt;=500,"200–500","&gt;500"))</f>
        <v>&gt;500</v>
      </c>
      <c r="L196" s="19">
        <f>G196*I196</f>
        <v>41495</v>
      </c>
      <c r="M196" s="19">
        <f>SUM(G196:I196)</f>
        <v>9654.2999999999993</v>
      </c>
      <c r="N196" s="16" t="s">
        <v>10105</v>
      </c>
      <c r="O196" s="16" t="s">
        <v>10106</v>
      </c>
      <c r="P196" s="16" t="s">
        <v>10107</v>
      </c>
      <c r="Q196" s="16" t="s">
        <v>10108</v>
      </c>
      <c r="R196" s="16" t="s">
        <v>10109</v>
      </c>
      <c r="S196" s="16" t="s">
        <v>10110</v>
      </c>
      <c r="T196" s="16" t="s">
        <v>10111</v>
      </c>
      <c r="U196" s="16" t="s">
        <v>10112</v>
      </c>
    </row>
    <row r="197" spans="1:21" ht="15.75">
      <c r="A197" s="16" t="s">
        <v>9293</v>
      </c>
      <c r="B197" s="16" t="s">
        <v>14098</v>
      </c>
      <c r="C197" s="16" t="s">
        <v>13645</v>
      </c>
      <c r="D197" s="19">
        <v>1400</v>
      </c>
      <c r="E197" s="19">
        <v>2485</v>
      </c>
      <c r="F197" s="52">
        <v>0.44</v>
      </c>
      <c r="G197" s="51">
        <v>4.0999999999999996</v>
      </c>
      <c r="H197" s="52" t="str">
        <f t="shared" si="4"/>
        <v>5.0</v>
      </c>
      <c r="I197" s="16">
        <v>19998</v>
      </c>
      <c r="J197" s="19">
        <f>Transformed_Data!E197*Transformed_Data!I197</f>
        <v>49695030</v>
      </c>
      <c r="K197" s="19" t="str">
        <f>IF(E197&lt;200,"&lt;200",IF(E197&lt;=500,"200–500","&gt;500"))</f>
        <v>&gt;500</v>
      </c>
      <c r="L197" s="19">
        <f>G197*I197</f>
        <v>81991.799999999988</v>
      </c>
      <c r="M197" s="19">
        <f>SUM(G197:I197)</f>
        <v>20002.099999999999</v>
      </c>
      <c r="N197" s="16" t="s">
        <v>9296</v>
      </c>
      <c r="O197" s="16" t="s">
        <v>9297</v>
      </c>
      <c r="P197" s="16" t="s">
        <v>9298</v>
      </c>
      <c r="Q197" s="16" t="s">
        <v>9299</v>
      </c>
      <c r="R197" s="16" t="s">
        <v>9300</v>
      </c>
      <c r="S197" s="16" t="s">
        <v>9301</v>
      </c>
      <c r="T197" s="16" t="s">
        <v>9302</v>
      </c>
      <c r="U197" s="16" t="s">
        <v>9303</v>
      </c>
    </row>
    <row r="198" spans="1:21" ht="15.75">
      <c r="A198" s="16" t="s">
        <v>11022</v>
      </c>
      <c r="B198" s="16" t="s">
        <v>14099</v>
      </c>
      <c r="C198" s="16" t="s">
        <v>13645</v>
      </c>
      <c r="D198" s="19">
        <v>3711</v>
      </c>
      <c r="E198" s="19">
        <v>4495</v>
      </c>
      <c r="F198" s="52">
        <v>0.17</v>
      </c>
      <c r="G198" s="51">
        <v>4.3</v>
      </c>
      <c r="H198" s="52" t="str">
        <f t="shared" si="4"/>
        <v>5.0</v>
      </c>
      <c r="I198" s="16">
        <v>356</v>
      </c>
      <c r="J198" s="19">
        <f>Transformed_Data!E198*Transformed_Data!I198</f>
        <v>1600220</v>
      </c>
      <c r="K198" s="19" t="str">
        <f>IF(E198&lt;200,"&lt;200",IF(E198&lt;=500,"200–500","&gt;500"))</f>
        <v>&gt;500</v>
      </c>
      <c r="L198" s="19">
        <f>G198*I198</f>
        <v>1530.8</v>
      </c>
      <c r="M198" s="19">
        <f>SUM(G198:I198)</f>
        <v>360.3</v>
      </c>
      <c r="N198" s="16" t="s">
        <v>11024</v>
      </c>
      <c r="O198" s="16" t="s">
        <v>11025</v>
      </c>
      <c r="P198" s="16" t="s">
        <v>11026</v>
      </c>
      <c r="Q198" s="16" t="s">
        <v>11027</v>
      </c>
      <c r="R198" s="16" t="s">
        <v>11028</v>
      </c>
      <c r="S198" s="16" t="s">
        <v>13200</v>
      </c>
      <c r="T198" s="16" t="s">
        <v>11030</v>
      </c>
      <c r="U198" s="16" t="s">
        <v>11031</v>
      </c>
    </row>
    <row r="199" spans="1:21" ht="15.75">
      <c r="A199" s="16" t="s">
        <v>252</v>
      </c>
      <c r="B199" s="16" t="s">
        <v>14100</v>
      </c>
      <c r="C199" s="16" t="s">
        <v>13127</v>
      </c>
      <c r="D199" s="19">
        <v>199</v>
      </c>
      <c r="E199" s="19">
        <v>699</v>
      </c>
      <c r="F199" s="52">
        <v>0.72</v>
      </c>
      <c r="G199" s="51">
        <v>4.2</v>
      </c>
      <c r="H199" s="52" t="str">
        <f t="shared" si="4"/>
        <v>5.0</v>
      </c>
      <c r="I199" s="16">
        <v>12153</v>
      </c>
      <c r="J199" s="19">
        <f>Transformed_Data!E199*Transformed_Data!I199</f>
        <v>8494947</v>
      </c>
      <c r="K199" s="19" t="str">
        <f>IF(E199&lt;200,"&lt;200",IF(E199&lt;=500,"200–500","&gt;500"))</f>
        <v>&gt;500</v>
      </c>
      <c r="L199" s="19">
        <f>G199*I199</f>
        <v>51042.6</v>
      </c>
      <c r="M199" s="19">
        <f>SUM(G199:I199)</f>
        <v>12157.2</v>
      </c>
      <c r="N199" s="16" t="s">
        <v>254</v>
      </c>
      <c r="O199" s="16" t="s">
        <v>255</v>
      </c>
      <c r="P199" s="16" t="s">
        <v>256</v>
      </c>
      <c r="Q199" s="16" t="s">
        <v>257</v>
      </c>
      <c r="R199" s="16" t="s">
        <v>258</v>
      </c>
      <c r="S199" s="16" t="s">
        <v>13201</v>
      </c>
      <c r="T199" s="16" t="s">
        <v>260</v>
      </c>
      <c r="U199" s="16" t="s">
        <v>261</v>
      </c>
    </row>
    <row r="200" spans="1:21" ht="15.75">
      <c r="A200" s="16" t="s">
        <v>2642</v>
      </c>
      <c r="B200" s="16" t="s">
        <v>14101</v>
      </c>
      <c r="C200" s="16" t="s">
        <v>13127</v>
      </c>
      <c r="D200" s="19">
        <v>379</v>
      </c>
      <c r="E200" s="19">
        <v>999</v>
      </c>
      <c r="F200" s="52">
        <v>0.62</v>
      </c>
      <c r="G200" s="51">
        <v>4.2</v>
      </c>
      <c r="H200" s="52" t="str">
        <f t="shared" si="4"/>
        <v>5.0</v>
      </c>
      <c r="I200" s="16">
        <v>12153</v>
      </c>
      <c r="J200" s="19">
        <f>Transformed_Data!E200*Transformed_Data!I200</f>
        <v>12140847</v>
      </c>
      <c r="K200" s="19" t="str">
        <f>IF(E200&lt;200,"&lt;200",IF(E200&lt;=500,"200–500","&gt;500"))</f>
        <v>&gt;500</v>
      </c>
      <c r="L200" s="19">
        <f>G200*I200</f>
        <v>51042.6</v>
      </c>
      <c r="M200" s="19">
        <f>SUM(G200:I200)</f>
        <v>12157.2</v>
      </c>
      <c r="N200" s="16" t="s">
        <v>2644</v>
      </c>
      <c r="O200" s="16" t="s">
        <v>255</v>
      </c>
      <c r="P200" s="16" t="s">
        <v>256</v>
      </c>
      <c r="Q200" s="16" t="s">
        <v>257</v>
      </c>
      <c r="R200" s="16" t="s">
        <v>258</v>
      </c>
      <c r="S200" s="16" t="s">
        <v>13201</v>
      </c>
      <c r="T200" s="16" t="s">
        <v>2645</v>
      </c>
      <c r="U200" s="16" t="s">
        <v>2646</v>
      </c>
    </row>
    <row r="201" spans="1:21" ht="15.75">
      <c r="A201" s="16" t="s">
        <v>9190</v>
      </c>
      <c r="B201" s="16" t="s">
        <v>14102</v>
      </c>
      <c r="C201" s="16" t="s">
        <v>13645</v>
      </c>
      <c r="D201" s="19">
        <v>1819</v>
      </c>
      <c r="E201" s="19">
        <v>2490</v>
      </c>
      <c r="F201" s="52">
        <v>0.27</v>
      </c>
      <c r="G201" s="51">
        <v>4.4000000000000004</v>
      </c>
      <c r="H201" s="52" t="str">
        <f t="shared" si="4"/>
        <v>5.0</v>
      </c>
      <c r="I201" s="16">
        <v>7946</v>
      </c>
      <c r="J201" s="19">
        <f>Transformed_Data!E201*Transformed_Data!I201</f>
        <v>19785540</v>
      </c>
      <c r="K201" s="19" t="str">
        <f>IF(E201&lt;200,"&lt;200",IF(E201&lt;=500,"200–500","&gt;500"))</f>
        <v>&gt;500</v>
      </c>
      <c r="L201" s="19">
        <f>G201*I201</f>
        <v>34962.400000000001</v>
      </c>
      <c r="M201" s="19">
        <f>SUM(G201:I201)</f>
        <v>7950.4</v>
      </c>
      <c r="N201" s="16" t="s">
        <v>9193</v>
      </c>
      <c r="O201" s="16" t="s">
        <v>9194</v>
      </c>
      <c r="P201" s="16" t="s">
        <v>9195</v>
      </c>
      <c r="Q201" s="16" t="s">
        <v>9196</v>
      </c>
      <c r="R201" s="16" t="s">
        <v>9197</v>
      </c>
      <c r="S201" s="16" t="s">
        <v>13202</v>
      </c>
      <c r="T201" s="16" t="s">
        <v>9199</v>
      </c>
      <c r="U201" s="16" t="s">
        <v>9200</v>
      </c>
    </row>
    <row r="202" spans="1:21" ht="15.75">
      <c r="A202" s="16" t="s">
        <v>8730</v>
      </c>
      <c r="B202" s="16" t="s">
        <v>14103</v>
      </c>
      <c r="C202" s="16" t="s">
        <v>13645</v>
      </c>
      <c r="D202" s="19">
        <v>6549</v>
      </c>
      <c r="E202" s="19">
        <v>13999</v>
      </c>
      <c r="F202" s="52">
        <v>0.53</v>
      </c>
      <c r="G202" s="51">
        <v>4</v>
      </c>
      <c r="H202" s="52" t="str">
        <f t="shared" si="4"/>
        <v>4.0</v>
      </c>
      <c r="I202" s="16">
        <v>2961</v>
      </c>
      <c r="J202" s="19">
        <f>Transformed_Data!E202*Transformed_Data!I202</f>
        <v>41451039</v>
      </c>
      <c r="K202" s="19" t="str">
        <f>IF(E202&lt;200,"&lt;200",IF(E202&lt;=500,"200–500","&gt;500"))</f>
        <v>&gt;500</v>
      </c>
      <c r="L202" s="19">
        <f>G202*I202</f>
        <v>11844</v>
      </c>
      <c r="M202" s="19">
        <f>SUM(G202:I202)</f>
        <v>2965</v>
      </c>
      <c r="N202" s="16" t="s">
        <v>8733</v>
      </c>
      <c r="O202" s="16" t="s">
        <v>8734</v>
      </c>
      <c r="P202" s="16" t="s">
        <v>8735</v>
      </c>
      <c r="Q202" s="16" t="s">
        <v>8736</v>
      </c>
      <c r="R202" s="16" t="s">
        <v>8737</v>
      </c>
      <c r="S202" s="16" t="s">
        <v>13203</v>
      </c>
      <c r="T202" s="16" t="s">
        <v>8739</v>
      </c>
      <c r="U202" s="16" t="s">
        <v>8740</v>
      </c>
    </row>
    <row r="203" spans="1:21" ht="15.75">
      <c r="A203" s="16" t="s">
        <v>12984</v>
      </c>
      <c r="B203" s="16" t="s">
        <v>14104</v>
      </c>
      <c r="C203" s="16" t="s">
        <v>13645</v>
      </c>
      <c r="D203" s="19">
        <v>2280</v>
      </c>
      <c r="E203" s="19">
        <v>3045</v>
      </c>
      <c r="F203" s="52">
        <v>0.25</v>
      </c>
      <c r="G203" s="51">
        <v>4.0999999999999996</v>
      </c>
      <c r="H203" s="52" t="str">
        <f t="shared" si="4"/>
        <v>5.0</v>
      </c>
      <c r="I203" s="16">
        <v>4118</v>
      </c>
      <c r="J203" s="19">
        <f>Transformed_Data!E203*Transformed_Data!I203</f>
        <v>12539310</v>
      </c>
      <c r="K203" s="19" t="str">
        <f>IF(E203&lt;200,"&lt;200",IF(E203&lt;=500,"200–500","&gt;500"))</f>
        <v>&gt;500</v>
      </c>
      <c r="L203" s="19">
        <f>G203*I203</f>
        <v>16883.8</v>
      </c>
      <c r="M203" s="19">
        <f>SUM(G203:I203)</f>
        <v>4122.1000000000004</v>
      </c>
      <c r="N203" s="16" t="s">
        <v>12986</v>
      </c>
      <c r="O203" s="16" t="s">
        <v>12987</v>
      </c>
      <c r="P203" s="16" t="s">
        <v>12988</v>
      </c>
      <c r="Q203" s="16" t="s">
        <v>12989</v>
      </c>
      <c r="R203" s="16" t="s">
        <v>12990</v>
      </c>
      <c r="S203" s="16" t="s">
        <v>13204</v>
      </c>
      <c r="T203" s="16" t="s">
        <v>12992</v>
      </c>
      <c r="U203" s="16" t="s">
        <v>12993</v>
      </c>
    </row>
    <row r="204" spans="1:21" ht="15.75">
      <c r="A204" s="16" t="s">
        <v>11103</v>
      </c>
      <c r="B204" s="16" t="s">
        <v>14105</v>
      </c>
      <c r="C204" s="16" t="s">
        <v>13645</v>
      </c>
      <c r="D204" s="19">
        <v>2249</v>
      </c>
      <c r="E204" s="19">
        <v>3550</v>
      </c>
      <c r="F204" s="52">
        <v>0.37</v>
      </c>
      <c r="G204" s="51">
        <v>4</v>
      </c>
      <c r="H204" s="52" t="str">
        <f t="shared" si="4"/>
        <v>4.0</v>
      </c>
      <c r="I204" s="16">
        <v>3973</v>
      </c>
      <c r="J204" s="19">
        <f>Transformed_Data!E204*Transformed_Data!I204</f>
        <v>14104150</v>
      </c>
      <c r="K204" s="19" t="str">
        <f>IF(E204&lt;200,"&lt;200",IF(E204&lt;=500,"200–500","&gt;500"))</f>
        <v>&gt;500</v>
      </c>
      <c r="L204" s="19">
        <f>G204*I204</f>
        <v>15892</v>
      </c>
      <c r="M204" s="19">
        <f>SUM(G204:I204)</f>
        <v>3977</v>
      </c>
      <c r="N204" s="16" t="s">
        <v>13205</v>
      </c>
      <c r="O204" s="16" t="s">
        <v>11107</v>
      </c>
      <c r="P204" s="16" t="s">
        <v>11108</v>
      </c>
      <c r="Q204" s="16" t="s">
        <v>11109</v>
      </c>
      <c r="R204" s="16" t="s">
        <v>11110</v>
      </c>
      <c r="S204" s="16" t="s">
        <v>13206</v>
      </c>
      <c r="T204" s="16" t="s">
        <v>11112</v>
      </c>
      <c r="U204" s="16" t="s">
        <v>11113</v>
      </c>
    </row>
    <row r="205" spans="1:21" ht="15.75">
      <c r="A205" s="16" t="s">
        <v>5610</v>
      </c>
      <c r="B205" s="16" t="s">
        <v>14106</v>
      </c>
      <c r="C205" s="16" t="s">
        <v>13644</v>
      </c>
      <c r="D205" s="19">
        <v>799</v>
      </c>
      <c r="E205" s="19">
        <v>1295</v>
      </c>
      <c r="F205" s="52">
        <v>0.38</v>
      </c>
      <c r="G205" s="51">
        <v>4.4000000000000004</v>
      </c>
      <c r="H205" s="52" t="str">
        <f t="shared" si="4"/>
        <v>5.0</v>
      </c>
      <c r="I205" s="16">
        <v>34852</v>
      </c>
      <c r="J205" s="19">
        <f>Transformed_Data!E205*Transformed_Data!I205</f>
        <v>45133340</v>
      </c>
      <c r="K205" s="19" t="str">
        <f>IF(E205&lt;200,"&lt;200",IF(E205&lt;=500,"200–500","&gt;500"))</f>
        <v>&gt;500</v>
      </c>
      <c r="L205" s="19">
        <f>G205*I205</f>
        <v>153348.80000000002</v>
      </c>
      <c r="M205" s="19">
        <f>SUM(G205:I205)</f>
        <v>34856.400000000001</v>
      </c>
      <c r="N205" s="16" t="s">
        <v>5612</v>
      </c>
      <c r="O205" s="16" t="s">
        <v>5613</v>
      </c>
      <c r="P205" s="16" t="s">
        <v>5614</v>
      </c>
      <c r="Q205" s="16" t="s">
        <v>5615</v>
      </c>
      <c r="R205" s="16" t="s">
        <v>5616</v>
      </c>
      <c r="S205" s="16" t="s">
        <v>13207</v>
      </c>
      <c r="T205" s="16" t="s">
        <v>5618</v>
      </c>
      <c r="U205" s="16" t="s">
        <v>5619</v>
      </c>
    </row>
    <row r="206" spans="1:21" ht="15.75">
      <c r="A206" s="16" t="s">
        <v>6261</v>
      </c>
      <c r="B206" s="16" t="s">
        <v>14107</v>
      </c>
      <c r="C206" s="16" t="s">
        <v>13127</v>
      </c>
      <c r="D206" s="19">
        <v>699</v>
      </c>
      <c r="E206" s="19">
        <v>999</v>
      </c>
      <c r="F206" s="52">
        <v>0.3</v>
      </c>
      <c r="G206" s="51">
        <v>4.0999999999999996</v>
      </c>
      <c r="H206" s="52" t="str">
        <f t="shared" si="4"/>
        <v>5.0</v>
      </c>
      <c r="I206" s="16">
        <v>273189</v>
      </c>
      <c r="J206" s="19">
        <f>Transformed_Data!E206*Transformed_Data!I206</f>
        <v>272915811</v>
      </c>
      <c r="K206" s="19" t="str">
        <f>IF(E206&lt;200,"&lt;200",IF(E206&lt;=500,"200–500","&gt;500"))</f>
        <v>&gt;500</v>
      </c>
      <c r="L206" s="19">
        <f>G206*I206</f>
        <v>1120074.8999999999</v>
      </c>
      <c r="M206" s="19">
        <f>SUM(G206:I206)</f>
        <v>273193.09999999998</v>
      </c>
      <c r="N206" s="16" t="s">
        <v>6263</v>
      </c>
      <c r="O206" s="16" t="s">
        <v>6264</v>
      </c>
      <c r="P206" s="16" t="s">
        <v>6265</v>
      </c>
      <c r="Q206" s="16" t="s">
        <v>6266</v>
      </c>
      <c r="R206" s="16" t="s">
        <v>6267</v>
      </c>
      <c r="S206" s="16" t="s">
        <v>13208</v>
      </c>
      <c r="T206" s="16" t="s">
        <v>6269</v>
      </c>
      <c r="U206" s="16" t="s">
        <v>6270</v>
      </c>
    </row>
    <row r="207" spans="1:21" ht="15.75">
      <c r="A207" s="16" t="s">
        <v>7397</v>
      </c>
      <c r="B207" s="16" t="s">
        <v>14108</v>
      </c>
      <c r="C207" s="16" t="s">
        <v>13644</v>
      </c>
      <c r="D207" s="19">
        <v>1295</v>
      </c>
      <c r="E207" s="19">
        <v>1645</v>
      </c>
      <c r="F207" s="52">
        <v>0.21</v>
      </c>
      <c r="G207" s="51">
        <v>4.5999999999999996</v>
      </c>
      <c r="H207" s="52" t="str">
        <f t="shared" si="4"/>
        <v>5.0</v>
      </c>
      <c r="I207" s="16">
        <v>12375</v>
      </c>
      <c r="J207" s="19">
        <f>Transformed_Data!E207*Transformed_Data!I207</f>
        <v>20356875</v>
      </c>
      <c r="K207" s="19" t="str">
        <f>IF(E207&lt;200,"&lt;200",IF(E207&lt;=500,"200–500","&gt;500"))</f>
        <v>&gt;500</v>
      </c>
      <c r="L207" s="19">
        <f>G207*I207</f>
        <v>56924.999999999993</v>
      </c>
      <c r="M207" s="19">
        <f>SUM(G207:I207)</f>
        <v>12379.6</v>
      </c>
      <c r="N207" s="16" t="s">
        <v>13209</v>
      </c>
      <c r="O207" s="16" t="s">
        <v>7400</v>
      </c>
      <c r="P207" s="16" t="s">
        <v>7401</v>
      </c>
      <c r="Q207" s="16" t="s">
        <v>7402</v>
      </c>
      <c r="R207" s="16" t="s">
        <v>7403</v>
      </c>
      <c r="S207" s="16" t="s">
        <v>13210</v>
      </c>
      <c r="T207" s="16" t="s">
        <v>7405</v>
      </c>
      <c r="U207" s="16" t="s">
        <v>7406</v>
      </c>
    </row>
    <row r="208" spans="1:21" ht="15.75">
      <c r="A208" s="16" t="s">
        <v>8635</v>
      </c>
      <c r="B208" s="16" t="s">
        <v>14109</v>
      </c>
      <c r="C208" s="16" t="s">
        <v>13645</v>
      </c>
      <c r="D208" s="19">
        <v>749</v>
      </c>
      <c r="E208" s="19">
        <v>1445</v>
      </c>
      <c r="F208" s="52">
        <v>0.48</v>
      </c>
      <c r="G208" s="51">
        <v>3.9</v>
      </c>
      <c r="H208" s="52" t="str">
        <f t="shared" si="4"/>
        <v>4.0</v>
      </c>
      <c r="I208" s="16">
        <v>63350</v>
      </c>
      <c r="J208" s="19">
        <f>Transformed_Data!E208*Transformed_Data!I208</f>
        <v>91540750</v>
      </c>
      <c r="K208" s="19" t="str">
        <f>IF(E208&lt;200,"&lt;200",IF(E208&lt;=500,"200–500","&gt;500"))</f>
        <v>&gt;500</v>
      </c>
      <c r="L208" s="19">
        <f>G208*I208</f>
        <v>247065</v>
      </c>
      <c r="M208" s="19">
        <f>SUM(G208:I208)</f>
        <v>63353.9</v>
      </c>
      <c r="N208" s="16" t="s">
        <v>8637</v>
      </c>
      <c r="O208" s="16" t="s">
        <v>8638</v>
      </c>
      <c r="P208" s="16" t="s">
        <v>8639</v>
      </c>
      <c r="Q208" s="16" t="s">
        <v>8640</v>
      </c>
      <c r="R208" s="16" t="s">
        <v>8641</v>
      </c>
      <c r="S208" s="16" t="s">
        <v>8642</v>
      </c>
      <c r="T208" s="16" t="s">
        <v>8643</v>
      </c>
      <c r="U208" s="16" t="s">
        <v>8644</v>
      </c>
    </row>
    <row r="209" spans="1:21" ht="15.75">
      <c r="A209" s="16" t="s">
        <v>12773</v>
      </c>
      <c r="B209" s="16" t="s">
        <v>14110</v>
      </c>
      <c r="C209" s="16" t="s">
        <v>13645</v>
      </c>
      <c r="D209" s="19">
        <v>199</v>
      </c>
      <c r="E209" s="19">
        <v>400</v>
      </c>
      <c r="F209" s="52">
        <v>0.5</v>
      </c>
      <c r="G209" s="51">
        <v>4.0999999999999996</v>
      </c>
      <c r="H209" s="52" t="str">
        <f t="shared" si="4"/>
        <v>5.0</v>
      </c>
      <c r="I209" s="16">
        <v>1379</v>
      </c>
      <c r="J209" s="19">
        <f>Transformed_Data!E209*Transformed_Data!I209</f>
        <v>551600</v>
      </c>
      <c r="K209" s="19" t="str">
        <f>IF(E209&lt;200,"&lt;200",IF(E209&lt;=500,"200–500","&gt;500"))</f>
        <v>200–500</v>
      </c>
      <c r="L209" s="19">
        <f>G209*I209</f>
        <v>5653.9</v>
      </c>
      <c r="M209" s="19">
        <f>SUM(G209:I209)</f>
        <v>1383.1</v>
      </c>
      <c r="N209" s="16" t="s">
        <v>12775</v>
      </c>
      <c r="O209" s="16" t="s">
        <v>12776</v>
      </c>
      <c r="P209" s="16" t="s">
        <v>12777</v>
      </c>
      <c r="Q209" s="16" t="s">
        <v>12778</v>
      </c>
      <c r="R209" s="16" t="s">
        <v>12779</v>
      </c>
      <c r="S209" s="16" t="s">
        <v>12780</v>
      </c>
      <c r="T209" s="16" t="s">
        <v>12781</v>
      </c>
      <c r="U209" s="16" t="s">
        <v>12782</v>
      </c>
    </row>
    <row r="210" spans="1:21" ht="15.75">
      <c r="A210" s="16" t="s">
        <v>11947</v>
      </c>
      <c r="B210" s="16" t="s">
        <v>14111</v>
      </c>
      <c r="C210" s="16" t="s">
        <v>13645</v>
      </c>
      <c r="D210" s="19">
        <v>688</v>
      </c>
      <c r="E210" s="19">
        <v>747</v>
      </c>
      <c r="F210" s="52">
        <v>0.08</v>
      </c>
      <c r="G210" s="51">
        <v>4.5</v>
      </c>
      <c r="H210" s="52" t="str">
        <f t="shared" si="4"/>
        <v>5.0</v>
      </c>
      <c r="I210" s="16">
        <v>2280</v>
      </c>
      <c r="J210" s="19">
        <f>Transformed_Data!E210*Transformed_Data!I210</f>
        <v>1703160</v>
      </c>
      <c r="K210" s="19" t="str">
        <f>IF(E210&lt;200,"&lt;200",IF(E210&lt;=500,"200–500","&gt;500"))</f>
        <v>&gt;500</v>
      </c>
      <c r="L210" s="19">
        <f>G210*I210</f>
        <v>10260</v>
      </c>
      <c r="M210" s="19">
        <f>SUM(G210:I210)</f>
        <v>2284.5</v>
      </c>
      <c r="N210" s="16" t="s">
        <v>11950</v>
      </c>
      <c r="O210" s="16" t="s">
        <v>11951</v>
      </c>
      <c r="P210" s="16" t="s">
        <v>11952</v>
      </c>
      <c r="Q210" s="16" t="s">
        <v>11953</v>
      </c>
      <c r="R210" s="16" t="s">
        <v>11954</v>
      </c>
      <c r="S210" s="16" t="s">
        <v>11955</v>
      </c>
      <c r="T210" s="16" t="s">
        <v>11956</v>
      </c>
      <c r="U210" s="16" t="s">
        <v>11957</v>
      </c>
    </row>
    <row r="211" spans="1:21" ht="15.75">
      <c r="A211" s="16" t="s">
        <v>9070</v>
      </c>
      <c r="B211" s="16" t="s">
        <v>14112</v>
      </c>
      <c r="C211" s="16" t="s">
        <v>13645</v>
      </c>
      <c r="D211" s="19">
        <v>549</v>
      </c>
      <c r="E211" s="19">
        <v>1090</v>
      </c>
      <c r="F211" s="52">
        <v>0.5</v>
      </c>
      <c r="G211" s="51">
        <v>4.2</v>
      </c>
      <c r="H211" s="52" t="str">
        <f t="shared" si="4"/>
        <v>5.0</v>
      </c>
      <c r="I211" s="16">
        <v>13029</v>
      </c>
      <c r="J211" s="19">
        <f>Transformed_Data!E211*Transformed_Data!I211</f>
        <v>14201610</v>
      </c>
      <c r="K211" s="19" t="str">
        <f>IF(E211&lt;200,"&lt;200",IF(E211&lt;=500,"200–500","&gt;500"))</f>
        <v>&gt;500</v>
      </c>
      <c r="L211" s="19">
        <f>G211*I211</f>
        <v>54721.8</v>
      </c>
      <c r="M211" s="19">
        <f>SUM(G211:I211)</f>
        <v>13033.2</v>
      </c>
      <c r="N211" s="16" t="s">
        <v>9072</v>
      </c>
      <c r="O211" s="16" t="s">
        <v>9073</v>
      </c>
      <c r="P211" s="16" t="s">
        <v>9074</v>
      </c>
      <c r="Q211" s="16" t="s">
        <v>9075</v>
      </c>
      <c r="R211" s="16" t="s">
        <v>9076</v>
      </c>
      <c r="S211" s="16" t="s">
        <v>9077</v>
      </c>
      <c r="T211" s="16" t="s">
        <v>9078</v>
      </c>
      <c r="U211" s="16" t="s">
        <v>9079</v>
      </c>
    </row>
    <row r="212" spans="1:21" ht="15.75">
      <c r="A212" s="16" t="s">
        <v>9579</v>
      </c>
      <c r="B212" s="16" t="s">
        <v>14113</v>
      </c>
      <c r="C212" s="16" t="s">
        <v>13645</v>
      </c>
      <c r="D212" s="19">
        <v>9590</v>
      </c>
      <c r="E212" s="19">
        <v>15999</v>
      </c>
      <c r="F212" s="52">
        <v>0.4</v>
      </c>
      <c r="G212" s="51">
        <v>4.0999999999999996</v>
      </c>
      <c r="H212" s="52" t="str">
        <f t="shared" si="4"/>
        <v>5.0</v>
      </c>
      <c r="I212" s="16">
        <v>1017</v>
      </c>
      <c r="J212" s="19">
        <f>Transformed_Data!E212*Transformed_Data!I212</f>
        <v>16270983</v>
      </c>
      <c r="K212" s="19" t="str">
        <f>IF(E212&lt;200,"&lt;200",IF(E212&lt;=500,"200–500","&gt;500"))</f>
        <v>&gt;500</v>
      </c>
      <c r="L212" s="19">
        <f>G212*I212</f>
        <v>4169.7</v>
      </c>
      <c r="M212" s="19">
        <f>SUM(G212:I212)</f>
        <v>1021.1</v>
      </c>
      <c r="N212" s="16" t="s">
        <v>9581</v>
      </c>
      <c r="O212" s="16" t="s">
        <v>9582</v>
      </c>
      <c r="P212" s="16" t="s">
        <v>9583</v>
      </c>
      <c r="Q212" s="16" t="s">
        <v>9584</v>
      </c>
      <c r="R212" s="16" t="s">
        <v>9585</v>
      </c>
      <c r="S212" s="16" t="s">
        <v>13211</v>
      </c>
      <c r="T212" s="16" t="s">
        <v>9587</v>
      </c>
      <c r="U212" s="16" t="s">
        <v>9588</v>
      </c>
    </row>
    <row r="213" spans="1:21" ht="15.75">
      <c r="A213" s="16" t="s">
        <v>6038</v>
      </c>
      <c r="B213" s="16" t="s">
        <v>14114</v>
      </c>
      <c r="C213" s="16" t="s">
        <v>13644</v>
      </c>
      <c r="D213" s="19">
        <v>1495</v>
      </c>
      <c r="E213" s="19">
        <v>1995</v>
      </c>
      <c r="F213" s="52">
        <v>0.25</v>
      </c>
      <c r="G213" s="51">
        <v>4.3</v>
      </c>
      <c r="H213" s="52" t="str">
        <f t="shared" si="4"/>
        <v>5.0</v>
      </c>
      <c r="I213" s="16">
        <v>7241</v>
      </c>
      <c r="J213" s="19">
        <f>Transformed_Data!E213*Transformed_Data!I213</f>
        <v>14445795</v>
      </c>
      <c r="K213" s="19" t="str">
        <f>IF(E213&lt;200,"&lt;200",IF(E213&lt;=500,"200–500","&gt;500"))</f>
        <v>&gt;500</v>
      </c>
      <c r="L213" s="19">
        <f>G213*I213</f>
        <v>31136.3</v>
      </c>
      <c r="M213" s="19">
        <f>SUM(G213:I213)</f>
        <v>7245.3</v>
      </c>
      <c r="N213" s="16" t="s">
        <v>6040</v>
      </c>
      <c r="O213" s="16" t="s">
        <v>6041</v>
      </c>
      <c r="P213" s="16" t="s">
        <v>6042</v>
      </c>
      <c r="Q213" s="16" t="s">
        <v>6043</v>
      </c>
      <c r="R213" s="16" t="s">
        <v>6044</v>
      </c>
      <c r="S213" s="16" t="s">
        <v>6045</v>
      </c>
      <c r="T213" s="16" t="s">
        <v>6046</v>
      </c>
      <c r="U213" s="16" t="s">
        <v>6047</v>
      </c>
    </row>
    <row r="214" spans="1:21" ht="15.75">
      <c r="A214" s="16" t="s">
        <v>11546</v>
      </c>
      <c r="B214" s="16" t="s">
        <v>14115</v>
      </c>
      <c r="C214" s="16" t="s">
        <v>13645</v>
      </c>
      <c r="D214" s="19">
        <v>559</v>
      </c>
      <c r="E214" s="19">
        <v>1010</v>
      </c>
      <c r="F214" s="52">
        <v>0.45</v>
      </c>
      <c r="G214" s="51">
        <v>4.0999999999999996</v>
      </c>
      <c r="H214" s="52" t="str">
        <f t="shared" si="4"/>
        <v>5.0</v>
      </c>
      <c r="I214" s="16">
        <v>17325</v>
      </c>
      <c r="J214" s="19">
        <f>Transformed_Data!E214*Transformed_Data!I214</f>
        <v>17498250</v>
      </c>
      <c r="K214" s="19" t="str">
        <f>IF(E214&lt;200,"&lt;200",IF(E214&lt;=500,"200–500","&gt;500"))</f>
        <v>&gt;500</v>
      </c>
      <c r="L214" s="19">
        <f>G214*I214</f>
        <v>71032.5</v>
      </c>
      <c r="M214" s="19">
        <f>SUM(G214:I214)</f>
        <v>17329.099999999999</v>
      </c>
      <c r="N214" s="16" t="s">
        <v>11548</v>
      </c>
      <c r="O214" s="16" t="s">
        <v>11549</v>
      </c>
      <c r="P214" s="16" t="s">
        <v>11550</v>
      </c>
      <c r="Q214" s="16" t="s">
        <v>11551</v>
      </c>
      <c r="R214" s="16" t="s">
        <v>11552</v>
      </c>
      <c r="S214" s="16" t="s">
        <v>11553</v>
      </c>
      <c r="T214" s="16" t="s">
        <v>11554</v>
      </c>
      <c r="U214" s="16" t="s">
        <v>11555</v>
      </c>
    </row>
    <row r="215" spans="1:21" ht="15.75">
      <c r="A215" s="16" t="s">
        <v>5892</v>
      </c>
      <c r="B215" s="16" t="s">
        <v>14116</v>
      </c>
      <c r="C215" s="16" t="s">
        <v>13644</v>
      </c>
      <c r="D215" s="19">
        <v>579</v>
      </c>
      <c r="E215" s="19">
        <v>1400</v>
      </c>
      <c r="F215" s="52">
        <v>0.59</v>
      </c>
      <c r="G215" s="51">
        <v>4.3</v>
      </c>
      <c r="H215" s="52" t="str">
        <f t="shared" si="4"/>
        <v>5.0</v>
      </c>
      <c r="I215" s="16">
        <v>189104</v>
      </c>
      <c r="J215" s="19">
        <f>Transformed_Data!E215*Transformed_Data!I215</f>
        <v>264745600</v>
      </c>
      <c r="K215" s="19" t="str">
        <f>IF(E215&lt;200,"&lt;200",IF(E215&lt;=500,"200–500","&gt;500"))</f>
        <v>&gt;500</v>
      </c>
      <c r="L215" s="19">
        <f>G215*I215</f>
        <v>813147.2</v>
      </c>
      <c r="M215" s="19">
        <f>SUM(G215:I215)</f>
        <v>189108.3</v>
      </c>
      <c r="N215" s="16" t="s">
        <v>5894</v>
      </c>
      <c r="O215" s="16" t="s">
        <v>5895</v>
      </c>
      <c r="P215" s="16" t="s">
        <v>5896</v>
      </c>
      <c r="Q215" s="16" t="s">
        <v>5897</v>
      </c>
      <c r="R215" s="16" t="s">
        <v>5898</v>
      </c>
      <c r="S215" s="16" t="s">
        <v>13212</v>
      </c>
      <c r="T215" s="16" t="s">
        <v>5900</v>
      </c>
      <c r="U215" s="16" t="s">
        <v>5901</v>
      </c>
    </row>
    <row r="216" spans="1:21" ht="15.75">
      <c r="A216" s="16" t="s">
        <v>526</v>
      </c>
      <c r="B216" s="16" t="s">
        <v>14117</v>
      </c>
      <c r="C216" s="16" t="s">
        <v>13127</v>
      </c>
      <c r="D216" s="19">
        <v>230</v>
      </c>
      <c r="E216" s="19">
        <v>499</v>
      </c>
      <c r="F216" s="52">
        <v>0.54</v>
      </c>
      <c r="G216" s="51">
        <v>3.7</v>
      </c>
      <c r="H216" s="52" t="str">
        <f t="shared" si="4"/>
        <v>4.0</v>
      </c>
      <c r="I216" s="16">
        <v>2960</v>
      </c>
      <c r="J216" s="19">
        <f>Transformed_Data!E216*Transformed_Data!I216</f>
        <v>1477040</v>
      </c>
      <c r="K216" s="19" t="str">
        <f>IF(E216&lt;200,"&lt;200",IF(E216&lt;=500,"200–500","&gt;500"))</f>
        <v>200–500</v>
      </c>
      <c r="L216" s="19">
        <f>G216*I216</f>
        <v>10952</v>
      </c>
      <c r="M216" s="19">
        <f>SUM(G216:I216)</f>
        <v>2963.7</v>
      </c>
      <c r="N216" s="16" t="s">
        <v>528</v>
      </c>
      <c r="O216" s="16" t="s">
        <v>529</v>
      </c>
      <c r="P216" s="16" t="s">
        <v>530</v>
      </c>
      <c r="Q216" s="16" t="s">
        <v>531</v>
      </c>
      <c r="R216" s="16" t="s">
        <v>532</v>
      </c>
      <c r="S216" s="16" t="s">
        <v>533</v>
      </c>
      <c r="T216" s="16" t="s">
        <v>534</v>
      </c>
      <c r="U216" s="16" t="s">
        <v>535</v>
      </c>
    </row>
    <row r="217" spans="1:21" ht="15.75">
      <c r="A217" s="16" t="s">
        <v>8197</v>
      </c>
      <c r="B217" s="16" t="s">
        <v>14118</v>
      </c>
      <c r="C217" s="16" t="s">
        <v>13644</v>
      </c>
      <c r="D217" s="19">
        <v>770</v>
      </c>
      <c r="E217" s="19">
        <v>1547</v>
      </c>
      <c r="F217" s="52">
        <v>0.5</v>
      </c>
      <c r="G217" s="51">
        <v>4.3</v>
      </c>
      <c r="H217" s="52" t="str">
        <f t="shared" si="4"/>
        <v>5.0</v>
      </c>
      <c r="I217" s="16">
        <v>2585</v>
      </c>
      <c r="J217" s="19">
        <f>Transformed_Data!E217*Transformed_Data!I217</f>
        <v>3998995</v>
      </c>
      <c r="K217" s="19" t="str">
        <f>IF(E217&lt;200,"&lt;200",IF(E217&lt;=500,"200–500","&gt;500"))</f>
        <v>&gt;500</v>
      </c>
      <c r="L217" s="19">
        <f>G217*I217</f>
        <v>11115.5</v>
      </c>
      <c r="M217" s="19">
        <f>SUM(G217:I217)</f>
        <v>2589.3000000000002</v>
      </c>
      <c r="N217" s="16" t="s">
        <v>8199</v>
      </c>
      <c r="O217" s="16" t="s">
        <v>8200</v>
      </c>
      <c r="P217" s="16" t="s">
        <v>8201</v>
      </c>
      <c r="Q217" s="16" t="s">
        <v>8202</v>
      </c>
      <c r="R217" s="16" t="s">
        <v>8203</v>
      </c>
      <c r="S217" s="16" t="s">
        <v>8204</v>
      </c>
      <c r="T217" s="16" t="s">
        <v>8205</v>
      </c>
      <c r="U217" s="16" t="s">
        <v>8206</v>
      </c>
    </row>
    <row r="218" spans="1:21" ht="15.75">
      <c r="A218" s="16" t="s">
        <v>8666</v>
      </c>
      <c r="B218" s="16" t="s">
        <v>14119</v>
      </c>
      <c r="C218" s="16" t="s">
        <v>13645</v>
      </c>
      <c r="D218" s="19">
        <v>499</v>
      </c>
      <c r="E218" s="19">
        <v>999</v>
      </c>
      <c r="F218" s="52">
        <v>0.5</v>
      </c>
      <c r="G218" s="51">
        <v>4.0999999999999996</v>
      </c>
      <c r="H218" s="52" t="str">
        <f t="shared" si="4"/>
        <v>5.0</v>
      </c>
      <c r="I218" s="16">
        <v>4859</v>
      </c>
      <c r="J218" s="19">
        <f>Transformed_Data!E218*Transformed_Data!I218</f>
        <v>4854141</v>
      </c>
      <c r="K218" s="19" t="str">
        <f>IF(E218&lt;200,"&lt;200",IF(E218&lt;=500,"200–500","&gt;500"))</f>
        <v>&gt;500</v>
      </c>
      <c r="L218" s="19">
        <f>G218*I218</f>
        <v>19921.899999999998</v>
      </c>
      <c r="M218" s="19">
        <f>SUM(G218:I218)</f>
        <v>4863.1000000000004</v>
      </c>
      <c r="N218" s="16" t="s">
        <v>8668</v>
      </c>
      <c r="O218" s="16" t="s">
        <v>8669</v>
      </c>
      <c r="P218" s="16" t="s">
        <v>8670</v>
      </c>
      <c r="Q218" s="16" t="s">
        <v>8671</v>
      </c>
      <c r="R218" s="16" t="s">
        <v>8672</v>
      </c>
      <c r="S218" s="16" t="s">
        <v>13213</v>
      </c>
      <c r="T218" s="16" t="s">
        <v>8674</v>
      </c>
      <c r="U218" s="16" t="s">
        <v>8675</v>
      </c>
    </row>
    <row r="219" spans="1:21" ht="15.75">
      <c r="A219" s="16" t="s">
        <v>6814</v>
      </c>
      <c r="B219" s="16" t="s">
        <v>14120</v>
      </c>
      <c r="C219" s="16" t="s">
        <v>13644</v>
      </c>
      <c r="D219" s="19">
        <v>4449</v>
      </c>
      <c r="E219" s="19">
        <v>5734</v>
      </c>
      <c r="F219" s="52">
        <v>0.22</v>
      </c>
      <c r="G219" s="51">
        <v>4.4000000000000004</v>
      </c>
      <c r="H219" s="52" t="str">
        <f t="shared" si="4"/>
        <v>5.0</v>
      </c>
      <c r="I219" s="16">
        <v>25006</v>
      </c>
      <c r="J219" s="19">
        <f>Transformed_Data!E219*Transformed_Data!I219</f>
        <v>143384404</v>
      </c>
      <c r="K219" s="19" t="str">
        <f>IF(E219&lt;200,"&lt;200",IF(E219&lt;=500,"200–500","&gt;500"))</f>
        <v>&gt;500</v>
      </c>
      <c r="L219" s="19">
        <f>G219*I219</f>
        <v>110026.40000000001</v>
      </c>
      <c r="M219" s="19">
        <f>SUM(G219:I219)</f>
        <v>25010.400000000001</v>
      </c>
      <c r="N219" s="16" t="s">
        <v>6816</v>
      </c>
      <c r="O219" s="16" t="s">
        <v>6817</v>
      </c>
      <c r="P219" s="16" t="s">
        <v>6818</v>
      </c>
      <c r="Q219" s="16" t="s">
        <v>6819</v>
      </c>
      <c r="R219" s="16" t="s">
        <v>6820</v>
      </c>
      <c r="S219" s="16" t="s">
        <v>13055</v>
      </c>
      <c r="T219" s="16" t="s">
        <v>6821</v>
      </c>
      <c r="U219" s="16" t="s">
        <v>6822</v>
      </c>
    </row>
    <row r="220" spans="1:21" ht="15.75">
      <c r="A220" s="16" t="s">
        <v>2260</v>
      </c>
      <c r="B220" s="16" t="s">
        <v>14121</v>
      </c>
      <c r="C220" s="16" t="s">
        <v>13127</v>
      </c>
      <c r="D220" s="19">
        <v>439</v>
      </c>
      <c r="E220" s="19">
        <v>758</v>
      </c>
      <c r="F220" s="52">
        <v>0.42</v>
      </c>
      <c r="G220" s="51">
        <v>4.2</v>
      </c>
      <c r="H220" s="52" t="str">
        <f t="shared" si="4"/>
        <v>5.0</v>
      </c>
      <c r="I220" s="16">
        <v>4296</v>
      </c>
      <c r="J220" s="19">
        <f>Transformed_Data!E220*Transformed_Data!I220</f>
        <v>3256368</v>
      </c>
      <c r="K220" s="19" t="str">
        <f>IF(E220&lt;200,"&lt;200",IF(E220&lt;=500,"200–500","&gt;500"))</f>
        <v>&gt;500</v>
      </c>
      <c r="L220" s="19">
        <f>G220*I220</f>
        <v>18043.2</v>
      </c>
      <c r="M220" s="19">
        <f>SUM(G220:I220)</f>
        <v>4300.2</v>
      </c>
      <c r="N220" s="16" t="s">
        <v>13214</v>
      </c>
      <c r="O220" s="16" t="s">
        <v>2263</v>
      </c>
      <c r="P220" s="16" t="s">
        <v>2264</v>
      </c>
      <c r="Q220" s="16" t="s">
        <v>2265</v>
      </c>
      <c r="R220" s="16" t="s">
        <v>2266</v>
      </c>
      <c r="S220" s="16" t="s">
        <v>2267</v>
      </c>
      <c r="T220" s="16" t="s">
        <v>2268</v>
      </c>
      <c r="U220" s="16" t="s">
        <v>2269</v>
      </c>
    </row>
    <row r="221" spans="1:21" ht="15.75">
      <c r="A221" s="16" t="s">
        <v>2526</v>
      </c>
      <c r="B221" s="16" t="s">
        <v>14122</v>
      </c>
      <c r="C221" s="16" t="s">
        <v>13127</v>
      </c>
      <c r="D221" s="19">
        <v>7999</v>
      </c>
      <c r="E221" s="19">
        <v>15999</v>
      </c>
      <c r="F221" s="52">
        <v>0.5</v>
      </c>
      <c r="G221" s="51">
        <v>3.8</v>
      </c>
      <c r="H221" s="52" t="str">
        <f t="shared" si="4"/>
        <v>4.0</v>
      </c>
      <c r="I221" s="16">
        <v>3022</v>
      </c>
      <c r="J221" s="19">
        <f>Transformed_Data!E221*Transformed_Data!I221</f>
        <v>48348978</v>
      </c>
      <c r="K221" s="19" t="str">
        <f>IF(E221&lt;200,"&lt;200",IF(E221&lt;=500,"200–500","&gt;500"))</f>
        <v>&gt;500</v>
      </c>
      <c r="L221" s="19">
        <f>G221*I221</f>
        <v>11483.6</v>
      </c>
      <c r="M221" s="19">
        <f>SUM(G221:I221)</f>
        <v>3025.8</v>
      </c>
      <c r="N221" s="16" t="s">
        <v>2528</v>
      </c>
      <c r="O221" s="16" t="s">
        <v>2529</v>
      </c>
      <c r="P221" s="16" t="s">
        <v>2530</v>
      </c>
      <c r="Q221" s="16" t="s">
        <v>2531</v>
      </c>
      <c r="R221" s="16" t="s">
        <v>2532</v>
      </c>
      <c r="S221" s="16" t="s">
        <v>2533</v>
      </c>
      <c r="T221" s="16" t="s">
        <v>2534</v>
      </c>
      <c r="U221" s="16" t="s">
        <v>2535</v>
      </c>
    </row>
    <row r="222" spans="1:21" ht="15.75">
      <c r="A222" s="16" t="s">
        <v>9843</v>
      </c>
      <c r="B222" s="16" t="s">
        <v>14123</v>
      </c>
      <c r="C222" s="16" t="s">
        <v>13645</v>
      </c>
      <c r="D222" s="19">
        <v>308</v>
      </c>
      <c r="E222" s="19">
        <v>499</v>
      </c>
      <c r="F222" s="52">
        <v>0.38</v>
      </c>
      <c r="G222" s="51">
        <v>3.9</v>
      </c>
      <c r="H222" s="52" t="str">
        <f t="shared" si="4"/>
        <v>4.0</v>
      </c>
      <c r="I222" s="16">
        <v>4584</v>
      </c>
      <c r="J222" s="19">
        <f>Transformed_Data!E222*Transformed_Data!I222</f>
        <v>2287416</v>
      </c>
      <c r="K222" s="19" t="str">
        <f>IF(E222&lt;200,"&lt;200",IF(E222&lt;=500,"200–500","&gt;500"))</f>
        <v>200–500</v>
      </c>
      <c r="L222" s="19">
        <f>G222*I222</f>
        <v>17877.599999999999</v>
      </c>
      <c r="M222" s="19">
        <f>SUM(G222:I222)</f>
        <v>4587.8999999999996</v>
      </c>
      <c r="N222" s="16" t="s">
        <v>9845</v>
      </c>
      <c r="O222" s="16" t="s">
        <v>9846</v>
      </c>
      <c r="P222" s="16" t="s">
        <v>9847</v>
      </c>
      <c r="Q222" s="16" t="s">
        <v>9848</v>
      </c>
      <c r="R222" s="16" t="s">
        <v>9849</v>
      </c>
      <c r="S222" s="16" t="s">
        <v>9850</v>
      </c>
      <c r="T222" s="16" t="s">
        <v>9851</v>
      </c>
      <c r="U222" s="16" t="s">
        <v>9852</v>
      </c>
    </row>
    <row r="223" spans="1:21" ht="15.75">
      <c r="A223" s="16" t="s">
        <v>9569</v>
      </c>
      <c r="B223" s="16" t="s">
        <v>14124</v>
      </c>
      <c r="C223" s="16" t="s">
        <v>13645</v>
      </c>
      <c r="D223" s="19">
        <v>1099</v>
      </c>
      <c r="E223" s="19">
        <v>1795</v>
      </c>
      <c r="F223" s="52">
        <v>0.39</v>
      </c>
      <c r="G223" s="51">
        <v>4.2</v>
      </c>
      <c r="H223" s="52" t="str">
        <f t="shared" si="4"/>
        <v>5.0</v>
      </c>
      <c r="I223" s="16">
        <v>4244</v>
      </c>
      <c r="J223" s="19">
        <f>Transformed_Data!E223*Transformed_Data!I223</f>
        <v>7617980</v>
      </c>
      <c r="K223" s="19" t="str">
        <f>IF(E223&lt;200,"&lt;200",IF(E223&lt;=500,"200–500","&gt;500"))</f>
        <v>&gt;500</v>
      </c>
      <c r="L223" s="19">
        <f>G223*I223</f>
        <v>17824.8</v>
      </c>
      <c r="M223" s="19">
        <f>SUM(G223:I223)</f>
        <v>4248.2</v>
      </c>
      <c r="N223" s="16" t="s">
        <v>9571</v>
      </c>
      <c r="O223" s="16" t="s">
        <v>9572</v>
      </c>
      <c r="P223" s="16" t="s">
        <v>9573</v>
      </c>
      <c r="Q223" s="16" t="s">
        <v>9574</v>
      </c>
      <c r="R223" s="16" t="s">
        <v>9575</v>
      </c>
      <c r="S223" s="16" t="s">
        <v>9576</v>
      </c>
      <c r="T223" s="16" t="s">
        <v>9577</v>
      </c>
      <c r="U223" s="16" t="s">
        <v>9578</v>
      </c>
    </row>
    <row r="224" spans="1:21" ht="15.75">
      <c r="A224" s="16" t="s">
        <v>1928</v>
      </c>
      <c r="B224" s="16" t="s">
        <v>14125</v>
      </c>
      <c r="C224" s="16" t="s">
        <v>13127</v>
      </c>
      <c r="D224" s="19">
        <v>209</v>
      </c>
      <c r="E224" s="19">
        <v>600</v>
      </c>
      <c r="F224" s="52">
        <v>0.65</v>
      </c>
      <c r="G224" s="51">
        <v>4.4000000000000004</v>
      </c>
      <c r="H224" s="52" t="str">
        <f t="shared" si="4"/>
        <v>5.0</v>
      </c>
      <c r="I224" s="16">
        <v>18872</v>
      </c>
      <c r="J224" s="19">
        <f>Transformed_Data!E224*Transformed_Data!I224</f>
        <v>11323200</v>
      </c>
      <c r="K224" s="19" t="str">
        <f>IF(E224&lt;200,"&lt;200",IF(E224&lt;=500,"200–500","&gt;500"))</f>
        <v>&gt;500</v>
      </c>
      <c r="L224" s="19">
        <f>G224*I224</f>
        <v>83036.800000000003</v>
      </c>
      <c r="M224" s="19">
        <f>SUM(G224:I224)</f>
        <v>18876.400000000001</v>
      </c>
      <c r="N224" s="16" t="s">
        <v>1931</v>
      </c>
      <c r="O224" s="16" t="s">
        <v>1932</v>
      </c>
      <c r="P224" s="16" t="s">
        <v>1933</v>
      </c>
      <c r="Q224" s="16" t="s">
        <v>1934</v>
      </c>
      <c r="R224" s="16" t="s">
        <v>1935</v>
      </c>
      <c r="S224" s="16" t="s">
        <v>1936</v>
      </c>
      <c r="T224" s="16" t="s">
        <v>1937</v>
      </c>
      <c r="U224" s="16" t="s">
        <v>1938</v>
      </c>
    </row>
    <row r="225" spans="1:21" ht="15.75">
      <c r="A225" s="16" t="s">
        <v>5838</v>
      </c>
      <c r="B225" s="16" t="s">
        <v>14126</v>
      </c>
      <c r="C225" s="16" t="s">
        <v>13127</v>
      </c>
      <c r="D225" s="19">
        <v>571</v>
      </c>
      <c r="E225" s="19">
        <v>999</v>
      </c>
      <c r="F225" s="52">
        <v>0.43</v>
      </c>
      <c r="G225" s="51">
        <v>4.3</v>
      </c>
      <c r="H225" s="52" t="str">
        <f t="shared" si="4"/>
        <v>5.0</v>
      </c>
      <c r="I225" s="16">
        <v>38221</v>
      </c>
      <c r="J225" s="19">
        <f>Transformed_Data!E225*Transformed_Data!I225</f>
        <v>38182779</v>
      </c>
      <c r="K225" s="19" t="str">
        <f>IF(E225&lt;200,"&lt;200",IF(E225&lt;=500,"200–500","&gt;500"))</f>
        <v>&gt;500</v>
      </c>
      <c r="L225" s="19">
        <f>G225*I225</f>
        <v>164350.29999999999</v>
      </c>
      <c r="M225" s="19">
        <f>SUM(G225:I225)</f>
        <v>38225.300000000003</v>
      </c>
      <c r="N225" s="16" t="s">
        <v>5840</v>
      </c>
      <c r="O225" s="16" t="s">
        <v>5841</v>
      </c>
      <c r="P225" s="16" t="s">
        <v>5842</v>
      </c>
      <c r="Q225" s="16" t="s">
        <v>5843</v>
      </c>
      <c r="R225" s="16" t="s">
        <v>5844</v>
      </c>
      <c r="S225" s="16" t="s">
        <v>5845</v>
      </c>
      <c r="T225" s="16" t="s">
        <v>5846</v>
      </c>
      <c r="U225" s="16" t="s">
        <v>5847</v>
      </c>
    </row>
    <row r="226" spans="1:21" ht="15.75">
      <c r="A226" s="16" t="s">
        <v>12462</v>
      </c>
      <c r="B226" s="16" t="s">
        <v>14127</v>
      </c>
      <c r="C226" s="16" t="s">
        <v>13645</v>
      </c>
      <c r="D226" s="19">
        <v>149</v>
      </c>
      <c r="E226" s="19">
        <v>300</v>
      </c>
      <c r="F226" s="52">
        <v>0.5</v>
      </c>
      <c r="G226" s="51">
        <v>4.0999999999999996</v>
      </c>
      <c r="H226" s="52" t="str">
        <f t="shared" si="4"/>
        <v>5.0</v>
      </c>
      <c r="I226" s="16">
        <v>4074</v>
      </c>
      <c r="J226" s="19">
        <f>Transformed_Data!E226*Transformed_Data!I226</f>
        <v>1222200</v>
      </c>
      <c r="K226" s="19" t="str">
        <f>IF(E226&lt;200,"&lt;200",IF(E226&lt;=500,"200–500","&gt;500"))</f>
        <v>200–500</v>
      </c>
      <c r="L226" s="19">
        <f>G226*I226</f>
        <v>16703.399999999998</v>
      </c>
      <c r="M226" s="19">
        <f>SUM(G226:I226)</f>
        <v>4078.1</v>
      </c>
      <c r="N226" s="16" t="s">
        <v>12464</v>
      </c>
      <c r="O226" s="16" t="s">
        <v>12465</v>
      </c>
      <c r="P226" s="16" t="s">
        <v>12466</v>
      </c>
      <c r="Q226" s="16" t="s">
        <v>12467</v>
      </c>
      <c r="R226" s="16" t="s">
        <v>12468</v>
      </c>
      <c r="S226" s="16" t="s">
        <v>12469</v>
      </c>
      <c r="T226" s="16" t="s">
        <v>12470</v>
      </c>
      <c r="U226" s="16" t="s">
        <v>12471</v>
      </c>
    </row>
    <row r="227" spans="1:21" ht="15.75">
      <c r="A227" s="16" t="s">
        <v>10799</v>
      </c>
      <c r="B227" s="16" t="s">
        <v>14128</v>
      </c>
      <c r="C227" s="16" t="s">
        <v>13645</v>
      </c>
      <c r="D227" s="19">
        <v>5890</v>
      </c>
      <c r="E227" s="19">
        <v>7506</v>
      </c>
      <c r="F227" s="52">
        <v>0.22</v>
      </c>
      <c r="G227" s="51">
        <v>4.5</v>
      </c>
      <c r="H227" s="52" t="str">
        <f t="shared" si="4"/>
        <v>5.0</v>
      </c>
      <c r="I227" s="16">
        <v>7241</v>
      </c>
      <c r="J227" s="19">
        <f>Transformed_Data!E227*Transformed_Data!I227</f>
        <v>54350946</v>
      </c>
      <c r="K227" s="19" t="str">
        <f>IF(E227&lt;200,"&lt;200",IF(E227&lt;=500,"200–500","&gt;500"))</f>
        <v>&gt;500</v>
      </c>
      <c r="L227" s="19">
        <f>G227*I227</f>
        <v>32584.5</v>
      </c>
      <c r="M227" s="19">
        <f>SUM(G227:I227)</f>
        <v>7245.5</v>
      </c>
      <c r="N227" s="16" t="s">
        <v>10801</v>
      </c>
      <c r="O227" s="16" t="s">
        <v>10802</v>
      </c>
      <c r="P227" s="16" t="s">
        <v>10803</v>
      </c>
      <c r="Q227" s="16" t="s">
        <v>10804</v>
      </c>
      <c r="R227" s="16" t="s">
        <v>10805</v>
      </c>
      <c r="S227" s="16" t="s">
        <v>13215</v>
      </c>
      <c r="T227" s="16" t="s">
        <v>10807</v>
      </c>
      <c r="U227" s="16" t="s">
        <v>10808</v>
      </c>
    </row>
    <row r="228" spans="1:21" ht="15.75">
      <c r="A228" s="16" t="s">
        <v>491</v>
      </c>
      <c r="B228" s="16" t="s">
        <v>14129</v>
      </c>
      <c r="C228" s="16" t="s">
        <v>13644</v>
      </c>
      <c r="D228" s="19">
        <v>179</v>
      </c>
      <c r="E228" s="19">
        <v>500</v>
      </c>
      <c r="F228" s="52">
        <v>0.64</v>
      </c>
      <c r="G228" s="51">
        <v>4.2</v>
      </c>
      <c r="H228" s="52" t="str">
        <f t="shared" si="4"/>
        <v>5.0</v>
      </c>
      <c r="I228" s="16">
        <v>92595</v>
      </c>
      <c r="J228" s="19">
        <f>Transformed_Data!E228*Transformed_Data!I228</f>
        <v>46297500</v>
      </c>
      <c r="K228" s="19" t="str">
        <f>IF(E228&lt;200,"&lt;200",IF(E228&lt;=500,"200–500","&gt;500"))</f>
        <v>200–500</v>
      </c>
      <c r="L228" s="19">
        <f>G228*I228</f>
        <v>388899</v>
      </c>
      <c r="M228" s="19">
        <f>SUM(G228:I228)</f>
        <v>92599.2</v>
      </c>
      <c r="N228" s="16" t="s">
        <v>493</v>
      </c>
      <c r="O228" s="16" t="s">
        <v>474</v>
      </c>
      <c r="P228" s="16" t="s">
        <v>475</v>
      </c>
      <c r="Q228" s="16" t="s">
        <v>476</v>
      </c>
      <c r="R228" s="16" t="s">
        <v>477</v>
      </c>
      <c r="S228" s="16" t="s">
        <v>13216</v>
      </c>
      <c r="T228" s="16" t="s">
        <v>494</v>
      </c>
      <c r="U228" s="16" t="s">
        <v>495</v>
      </c>
    </row>
    <row r="229" spans="1:21" ht="15.75">
      <c r="A229" s="16" t="s">
        <v>2014</v>
      </c>
      <c r="B229" s="16" t="s">
        <v>14130</v>
      </c>
      <c r="C229" s="16" t="s">
        <v>13127</v>
      </c>
      <c r="D229" s="19">
        <v>598</v>
      </c>
      <c r="E229" s="19">
        <v>4999</v>
      </c>
      <c r="F229" s="52">
        <v>0.88</v>
      </c>
      <c r="G229" s="51">
        <v>4.2</v>
      </c>
      <c r="H229" s="52" t="str">
        <f t="shared" si="4"/>
        <v>5.0</v>
      </c>
      <c r="I229" s="16">
        <v>910</v>
      </c>
      <c r="J229" s="19">
        <f>Transformed_Data!E229*Transformed_Data!I229</f>
        <v>4549090</v>
      </c>
      <c r="K229" s="19" t="str">
        <f>IF(E229&lt;200,"&lt;200",IF(E229&lt;=500,"200–500","&gt;500"))</f>
        <v>&gt;500</v>
      </c>
      <c r="L229" s="19">
        <f>G229*I229</f>
        <v>3822</v>
      </c>
      <c r="M229" s="19">
        <f>SUM(G229:I229)</f>
        <v>914.2</v>
      </c>
      <c r="N229" s="16" t="s">
        <v>2016</v>
      </c>
      <c r="O229" s="16" t="s">
        <v>2017</v>
      </c>
      <c r="P229" s="16" t="s">
        <v>2018</v>
      </c>
      <c r="Q229" s="16" t="s">
        <v>2019</v>
      </c>
      <c r="R229" s="16" t="s">
        <v>2020</v>
      </c>
      <c r="S229" s="16" t="s">
        <v>2021</v>
      </c>
      <c r="T229" s="16" t="s">
        <v>2022</v>
      </c>
      <c r="U229" s="16" t="s">
        <v>2023</v>
      </c>
    </row>
    <row r="230" spans="1:21" ht="15.75">
      <c r="A230" s="16" t="s">
        <v>10760</v>
      </c>
      <c r="B230" s="16" t="s">
        <v>14131</v>
      </c>
      <c r="C230" s="16" t="s">
        <v>13645</v>
      </c>
      <c r="D230" s="19">
        <v>2899</v>
      </c>
      <c r="E230" s="19">
        <v>5500</v>
      </c>
      <c r="F230" s="52">
        <v>0.47</v>
      </c>
      <c r="G230" s="51">
        <v>3.8</v>
      </c>
      <c r="H230" s="52" t="str">
        <f t="shared" si="4"/>
        <v>4.0</v>
      </c>
      <c r="I230" s="16">
        <v>8958</v>
      </c>
      <c r="J230" s="19">
        <f>Transformed_Data!E230*Transformed_Data!I230</f>
        <v>49269000</v>
      </c>
      <c r="K230" s="19" t="str">
        <f>IF(E230&lt;200,"&lt;200",IF(E230&lt;=500,"200–500","&gt;500"))</f>
        <v>&gt;500</v>
      </c>
      <c r="L230" s="19">
        <f>G230*I230</f>
        <v>34040.400000000001</v>
      </c>
      <c r="M230" s="19">
        <f>SUM(G230:I230)</f>
        <v>8961.7999999999993</v>
      </c>
      <c r="N230" s="16" t="s">
        <v>13217</v>
      </c>
      <c r="O230" s="16" t="s">
        <v>10763</v>
      </c>
      <c r="P230" s="16" t="s">
        <v>10764</v>
      </c>
      <c r="Q230" s="16" t="s">
        <v>10765</v>
      </c>
      <c r="R230" s="16" t="s">
        <v>10766</v>
      </c>
      <c r="S230" s="16" t="s">
        <v>13218</v>
      </c>
      <c r="T230" s="16" t="s">
        <v>10768</v>
      </c>
      <c r="U230" s="16" t="s">
        <v>10769</v>
      </c>
    </row>
    <row r="231" spans="1:21" ht="15.75">
      <c r="A231" s="16" t="s">
        <v>1257</v>
      </c>
      <c r="B231" s="16" t="s">
        <v>14132</v>
      </c>
      <c r="C231" s="16" t="s">
        <v>13644</v>
      </c>
      <c r="D231" s="19">
        <v>349</v>
      </c>
      <c r="E231" s="19">
        <v>699</v>
      </c>
      <c r="F231" s="52">
        <v>0.5</v>
      </c>
      <c r="G231" s="51">
        <v>4.3</v>
      </c>
      <c r="H231" s="52" t="str">
        <f t="shared" si="4"/>
        <v>5.0</v>
      </c>
      <c r="I231" s="16">
        <v>20850</v>
      </c>
      <c r="J231" s="19">
        <f>Transformed_Data!E231*Transformed_Data!I231</f>
        <v>14574150</v>
      </c>
      <c r="K231" s="19" t="str">
        <f>IF(E231&lt;200,"&lt;200",IF(E231&lt;=500,"200–500","&gt;500"))</f>
        <v>&gt;500</v>
      </c>
      <c r="L231" s="19">
        <f>G231*I231</f>
        <v>89655</v>
      </c>
      <c r="M231" s="19">
        <f>SUM(G231:I231)</f>
        <v>20854.3</v>
      </c>
      <c r="N231" s="16" t="s">
        <v>1259</v>
      </c>
      <c r="O231" s="16" t="s">
        <v>295</v>
      </c>
      <c r="P231" s="16" t="s">
        <v>296</v>
      </c>
      <c r="Q231" s="16" t="s">
        <v>297</v>
      </c>
      <c r="R231" s="16" t="s">
        <v>298</v>
      </c>
      <c r="S231" s="16" t="s">
        <v>299</v>
      </c>
      <c r="T231" s="16" t="s">
        <v>1260</v>
      </c>
      <c r="U231" s="16" t="s">
        <v>1261</v>
      </c>
    </row>
    <row r="232" spans="1:21" ht="15.75">
      <c r="A232" s="16" t="s">
        <v>1247</v>
      </c>
      <c r="B232" s="16" t="s">
        <v>14133</v>
      </c>
      <c r="C232" s="16" t="s">
        <v>13127</v>
      </c>
      <c r="D232" s="19">
        <v>399</v>
      </c>
      <c r="E232" s="19">
        <v>399</v>
      </c>
      <c r="F232" s="52">
        <v>0</v>
      </c>
      <c r="G232" s="51">
        <v>3.9</v>
      </c>
      <c r="H232" s="52" t="str">
        <f t="shared" si="4"/>
        <v>4.0</v>
      </c>
      <c r="I232" s="16">
        <v>1951</v>
      </c>
      <c r="J232" s="19">
        <f>Transformed_Data!E232*Transformed_Data!I232</f>
        <v>778449</v>
      </c>
      <c r="K232" s="19" t="str">
        <f>IF(E232&lt;200,"&lt;200",IF(E232&lt;=500,"200–500","&gt;500"))</f>
        <v>200–500</v>
      </c>
      <c r="L232" s="19">
        <f>G232*I232</f>
        <v>7608.9</v>
      </c>
      <c r="M232" s="19">
        <f>SUM(G232:I232)</f>
        <v>1954.9</v>
      </c>
      <c r="N232" s="16" t="s">
        <v>1249</v>
      </c>
      <c r="O232" s="16" t="s">
        <v>1250</v>
      </c>
      <c r="P232" s="16" t="s">
        <v>1251</v>
      </c>
      <c r="Q232" s="16" t="s">
        <v>1252</v>
      </c>
      <c r="R232" s="16" t="s">
        <v>1253</v>
      </c>
      <c r="S232" s="16" t="s">
        <v>1254</v>
      </c>
      <c r="T232" s="16" t="s">
        <v>1255</v>
      </c>
      <c r="U232" s="16" t="s">
        <v>1256</v>
      </c>
    </row>
    <row r="233" spans="1:21" ht="15.75">
      <c r="A233" s="16" t="s">
        <v>9456</v>
      </c>
      <c r="B233" s="16" t="s">
        <v>14134</v>
      </c>
      <c r="C233" s="16" t="s">
        <v>13645</v>
      </c>
      <c r="D233" s="19">
        <v>2095</v>
      </c>
      <c r="E233" s="19">
        <v>2095</v>
      </c>
      <c r="F233" s="52">
        <v>0</v>
      </c>
      <c r="G233" s="51">
        <v>4.5</v>
      </c>
      <c r="H233" s="52" t="str">
        <f t="shared" si="4"/>
        <v>5.0</v>
      </c>
      <c r="I233" s="16">
        <v>7949</v>
      </c>
      <c r="J233" s="19">
        <f>Transformed_Data!E233*Transformed_Data!I233</f>
        <v>16653155</v>
      </c>
      <c r="K233" s="19" t="str">
        <f>IF(E233&lt;200,"&lt;200",IF(E233&lt;=500,"200–500","&gt;500"))</f>
        <v>&gt;500</v>
      </c>
      <c r="L233" s="19">
        <f>G233*I233</f>
        <v>35770.5</v>
      </c>
      <c r="M233" s="19">
        <f>SUM(G233:I233)</f>
        <v>7953.5</v>
      </c>
      <c r="N233" s="16" t="s">
        <v>9459</v>
      </c>
      <c r="O233" s="16" t="s">
        <v>9460</v>
      </c>
      <c r="P233" s="16" t="s">
        <v>9461</v>
      </c>
      <c r="Q233" s="16" t="s">
        <v>9462</v>
      </c>
      <c r="R233" s="16" t="s">
        <v>9463</v>
      </c>
      <c r="S233" s="16" t="s">
        <v>9464</v>
      </c>
      <c r="T233" s="16" t="s">
        <v>9465</v>
      </c>
      <c r="U233" s="16" t="s">
        <v>9466</v>
      </c>
    </row>
    <row r="234" spans="1:21" ht="15.75">
      <c r="A234" s="16" t="s">
        <v>4814</v>
      </c>
      <c r="B234" s="16" t="s">
        <v>14135</v>
      </c>
      <c r="C234" s="16" t="s">
        <v>13127</v>
      </c>
      <c r="D234" s="19">
        <v>365</v>
      </c>
      <c r="E234" s="19">
        <v>999</v>
      </c>
      <c r="F234" s="52">
        <v>0.63</v>
      </c>
      <c r="G234" s="51">
        <v>4.0999999999999996</v>
      </c>
      <c r="H234" s="52" t="str">
        <f t="shared" si="4"/>
        <v>5.0</v>
      </c>
      <c r="I234" s="16">
        <v>363711</v>
      </c>
      <c r="J234" s="19">
        <f>Transformed_Data!E234*Transformed_Data!I234</f>
        <v>363347289</v>
      </c>
      <c r="K234" s="19" t="str">
        <f>IF(E234&lt;200,"&lt;200",IF(E234&lt;=500,"200–500","&gt;500"))</f>
        <v>&gt;500</v>
      </c>
      <c r="L234" s="19">
        <f>G234*I234</f>
        <v>1491215.0999999999</v>
      </c>
      <c r="M234" s="19">
        <f>SUM(G234:I234)</f>
        <v>363715.1</v>
      </c>
      <c r="N234" s="16" t="s">
        <v>13219</v>
      </c>
      <c r="O234" s="16" t="s">
        <v>3119</v>
      </c>
      <c r="P234" s="16" t="s">
        <v>3120</v>
      </c>
      <c r="Q234" s="16" t="s">
        <v>3121</v>
      </c>
      <c r="R234" s="16" t="s">
        <v>3122</v>
      </c>
      <c r="S234" s="16" t="s">
        <v>3123</v>
      </c>
      <c r="T234" s="16" t="s">
        <v>4816</v>
      </c>
      <c r="U234" s="16" t="s">
        <v>4817</v>
      </c>
    </row>
    <row r="235" spans="1:21" ht="15.75">
      <c r="A235" s="16" t="s">
        <v>8051</v>
      </c>
      <c r="B235" s="16" t="s">
        <v>14136</v>
      </c>
      <c r="C235" s="16" t="s">
        <v>13644</v>
      </c>
      <c r="D235" s="19">
        <v>657</v>
      </c>
      <c r="E235" s="19">
        <v>999</v>
      </c>
      <c r="F235" s="52">
        <v>0.34</v>
      </c>
      <c r="G235" s="51">
        <v>4.3</v>
      </c>
      <c r="H235" s="52" t="str">
        <f t="shared" si="4"/>
        <v>5.0</v>
      </c>
      <c r="I235" s="16">
        <v>13944</v>
      </c>
      <c r="J235" s="19">
        <f>Transformed_Data!E235*Transformed_Data!I235</f>
        <v>13930056</v>
      </c>
      <c r="K235" s="19" t="str">
        <f>IF(E235&lt;200,"&lt;200",IF(E235&lt;=500,"200–500","&gt;500"))</f>
        <v>&gt;500</v>
      </c>
      <c r="L235" s="19">
        <f>G235*I235</f>
        <v>59959.199999999997</v>
      </c>
      <c r="M235" s="19">
        <f>SUM(G235:I235)</f>
        <v>13948.3</v>
      </c>
      <c r="N235" s="16" t="s">
        <v>8053</v>
      </c>
      <c r="O235" s="16" t="s">
        <v>8054</v>
      </c>
      <c r="P235" s="16" t="s">
        <v>8055</v>
      </c>
      <c r="Q235" s="16" t="s">
        <v>8056</v>
      </c>
      <c r="R235" s="16" t="s">
        <v>8057</v>
      </c>
      <c r="S235" s="16" t="s">
        <v>13220</v>
      </c>
      <c r="T235" s="16" t="s">
        <v>8059</v>
      </c>
      <c r="U235" s="16" t="s">
        <v>8060</v>
      </c>
    </row>
    <row r="236" spans="1:21" ht="15.75">
      <c r="A236" s="16" t="s">
        <v>471</v>
      </c>
      <c r="B236" s="16" t="s">
        <v>14129</v>
      </c>
      <c r="C236" s="16" t="s">
        <v>13644</v>
      </c>
      <c r="D236" s="19">
        <v>199</v>
      </c>
      <c r="E236" s="19">
        <v>395</v>
      </c>
      <c r="F236" s="52">
        <v>0.5</v>
      </c>
      <c r="G236" s="51">
        <v>4.2</v>
      </c>
      <c r="H236" s="52" t="str">
        <f t="shared" si="4"/>
        <v>5.0</v>
      </c>
      <c r="I236" s="16">
        <v>92595</v>
      </c>
      <c r="J236" s="19">
        <f>Transformed_Data!E236*Transformed_Data!I236</f>
        <v>36575025</v>
      </c>
      <c r="K236" s="19" t="str">
        <f>IF(E236&lt;200,"&lt;200",IF(E236&lt;=500,"200–500","&gt;500"))</f>
        <v>200–500</v>
      </c>
      <c r="L236" s="19">
        <f>G236*I236</f>
        <v>388899</v>
      </c>
      <c r="M236" s="19">
        <f>SUM(G236:I236)</f>
        <v>92599.2</v>
      </c>
      <c r="N236" s="16" t="s">
        <v>473</v>
      </c>
      <c r="O236" s="16" t="s">
        <v>474</v>
      </c>
      <c r="P236" s="16" t="s">
        <v>475</v>
      </c>
      <c r="Q236" s="16" t="s">
        <v>476</v>
      </c>
      <c r="R236" s="16" t="s">
        <v>477</v>
      </c>
      <c r="S236" s="16" t="s">
        <v>13216</v>
      </c>
      <c r="T236" s="16" t="s">
        <v>479</v>
      </c>
      <c r="U236" s="16" t="s">
        <v>480</v>
      </c>
    </row>
    <row r="237" spans="1:21" ht="15.75">
      <c r="A237" s="16" t="s">
        <v>9764</v>
      </c>
      <c r="B237" s="16" t="s">
        <v>14137</v>
      </c>
      <c r="C237" s="16" t="s">
        <v>13645</v>
      </c>
      <c r="D237" s="19">
        <v>8999</v>
      </c>
      <c r="E237" s="19">
        <v>9995</v>
      </c>
      <c r="F237" s="52">
        <v>0.1</v>
      </c>
      <c r="G237" s="51">
        <v>4.4000000000000004</v>
      </c>
      <c r="H237" s="52" t="str">
        <f t="shared" si="4"/>
        <v>5.0</v>
      </c>
      <c r="I237" s="16">
        <v>17994</v>
      </c>
      <c r="J237" s="19">
        <f>Transformed_Data!E237*Transformed_Data!I237</f>
        <v>179850030</v>
      </c>
      <c r="K237" s="19" t="str">
        <f>IF(E237&lt;200,"&lt;200",IF(E237&lt;=500,"200–500","&gt;500"))</f>
        <v>&gt;500</v>
      </c>
      <c r="L237" s="19">
        <f>G237*I237</f>
        <v>79173.600000000006</v>
      </c>
      <c r="M237" s="19">
        <f>SUM(G237:I237)</f>
        <v>17998.400000000001</v>
      </c>
      <c r="N237" s="16" t="s">
        <v>9766</v>
      </c>
      <c r="O237" s="16" t="s">
        <v>9767</v>
      </c>
      <c r="P237" s="16" t="s">
        <v>9768</v>
      </c>
      <c r="Q237" s="16" t="s">
        <v>9769</v>
      </c>
      <c r="R237" s="16" t="s">
        <v>9770</v>
      </c>
      <c r="S237" s="16" t="s">
        <v>13221</v>
      </c>
      <c r="T237" s="16" t="s">
        <v>9772</v>
      </c>
      <c r="U237" s="16" t="s">
        <v>9773</v>
      </c>
    </row>
    <row r="238" spans="1:21" ht="15.75">
      <c r="A238" s="16" t="s">
        <v>11335</v>
      </c>
      <c r="B238" s="16" t="s">
        <v>14138</v>
      </c>
      <c r="C238" s="16" t="s">
        <v>13645</v>
      </c>
      <c r="D238" s="19">
        <v>8886</v>
      </c>
      <c r="E238" s="19">
        <v>11850</v>
      </c>
      <c r="F238" s="52">
        <v>0.25</v>
      </c>
      <c r="G238" s="51">
        <v>4.2</v>
      </c>
      <c r="H238" s="52" t="str">
        <f t="shared" si="4"/>
        <v>5.0</v>
      </c>
      <c r="I238" s="16">
        <v>3065</v>
      </c>
      <c r="J238" s="19">
        <f>Transformed_Data!E238*Transformed_Data!I238</f>
        <v>36320250</v>
      </c>
      <c r="K238" s="19" t="str">
        <f>IF(E238&lt;200,"&lt;200",IF(E238&lt;=500,"200–500","&gt;500"))</f>
        <v>&gt;500</v>
      </c>
      <c r="L238" s="19">
        <f>G238*I238</f>
        <v>12873</v>
      </c>
      <c r="M238" s="19">
        <f>SUM(G238:I238)</f>
        <v>3069.2</v>
      </c>
      <c r="N238" s="16" t="s">
        <v>13222</v>
      </c>
      <c r="O238" s="16" t="s">
        <v>11338</v>
      </c>
      <c r="P238" s="16" t="s">
        <v>11339</v>
      </c>
      <c r="Q238" s="16" t="s">
        <v>11340</v>
      </c>
      <c r="R238" s="16" t="s">
        <v>11341</v>
      </c>
      <c r="S238" s="16" t="s">
        <v>13223</v>
      </c>
      <c r="T238" s="16" t="s">
        <v>11343</v>
      </c>
      <c r="U238" s="16" t="s">
        <v>11344</v>
      </c>
    </row>
    <row r="239" spans="1:21" ht="15.75">
      <c r="A239" s="16" t="s">
        <v>6545</v>
      </c>
      <c r="B239" s="16" t="s">
        <v>14139</v>
      </c>
      <c r="C239" s="16" t="s">
        <v>13644</v>
      </c>
      <c r="D239" s="19">
        <v>289</v>
      </c>
      <c r="E239" s="19">
        <v>590</v>
      </c>
      <c r="F239" s="52">
        <v>0.51</v>
      </c>
      <c r="G239" s="51">
        <v>4.4000000000000004</v>
      </c>
      <c r="H239" s="52" t="str">
        <f t="shared" si="4"/>
        <v>5.0</v>
      </c>
      <c r="I239" s="16">
        <v>25886</v>
      </c>
      <c r="J239" s="19">
        <f>Transformed_Data!E239*Transformed_Data!I239</f>
        <v>15272740</v>
      </c>
      <c r="K239" s="19" t="str">
        <f>IF(E239&lt;200,"&lt;200",IF(E239&lt;=500,"200–500","&gt;500"))</f>
        <v>&gt;500</v>
      </c>
      <c r="L239" s="19">
        <f>G239*I239</f>
        <v>113898.40000000001</v>
      </c>
      <c r="M239" s="19">
        <f>SUM(G239:I239)</f>
        <v>25890.400000000001</v>
      </c>
      <c r="N239" s="16" t="s">
        <v>6547</v>
      </c>
      <c r="O239" s="16" t="s">
        <v>6548</v>
      </c>
      <c r="P239" s="16" t="s">
        <v>6549</v>
      </c>
      <c r="Q239" s="16" t="s">
        <v>6550</v>
      </c>
      <c r="R239" s="16" t="s">
        <v>6551</v>
      </c>
      <c r="S239" s="16" t="s">
        <v>13224</v>
      </c>
      <c r="T239" s="16" t="s">
        <v>6553</v>
      </c>
      <c r="U239" s="16" t="s">
        <v>6554</v>
      </c>
    </row>
    <row r="240" spans="1:21" ht="15.75">
      <c r="A240" s="16" t="s">
        <v>3149</v>
      </c>
      <c r="B240" s="16" t="s">
        <v>14140</v>
      </c>
      <c r="C240" s="16" t="s">
        <v>13127</v>
      </c>
      <c r="D240" s="19">
        <v>349</v>
      </c>
      <c r="E240" s="19">
        <v>999</v>
      </c>
      <c r="F240" s="52">
        <v>0.65</v>
      </c>
      <c r="G240" s="51">
        <v>3.9</v>
      </c>
      <c r="H240" s="52" t="str">
        <f t="shared" si="4"/>
        <v>4.0</v>
      </c>
      <c r="I240" s="16">
        <v>46399</v>
      </c>
      <c r="J240" s="19">
        <f>Transformed_Data!E240*Transformed_Data!I240</f>
        <v>46352601</v>
      </c>
      <c r="K240" s="19" t="str">
        <f>IF(E240&lt;200,"&lt;200",IF(E240&lt;=500,"200–500","&gt;500"))</f>
        <v>&gt;500</v>
      </c>
      <c r="L240" s="19">
        <f>G240*I240</f>
        <v>180956.1</v>
      </c>
      <c r="M240" s="19">
        <f>SUM(G240:I240)</f>
        <v>46402.9</v>
      </c>
      <c r="N240" s="16" t="s">
        <v>3152</v>
      </c>
      <c r="O240" s="16" t="s">
        <v>3153</v>
      </c>
      <c r="P240" s="16" t="s">
        <v>3154</v>
      </c>
      <c r="Q240" s="16" t="s">
        <v>3155</v>
      </c>
      <c r="R240" s="16" t="s">
        <v>3156</v>
      </c>
      <c r="S240" s="16" t="s">
        <v>13225</v>
      </c>
      <c r="T240" s="16" t="s">
        <v>3158</v>
      </c>
      <c r="U240" s="16" t="s">
        <v>3159</v>
      </c>
    </row>
    <row r="241" spans="1:21" ht="15.75">
      <c r="A241" s="16" t="s">
        <v>7995</v>
      </c>
      <c r="B241" s="16" t="s">
        <v>14141</v>
      </c>
      <c r="C241" s="16" t="s">
        <v>13646</v>
      </c>
      <c r="D241" s="19">
        <v>341</v>
      </c>
      <c r="E241" s="19">
        <v>450</v>
      </c>
      <c r="F241" s="52">
        <v>0.24</v>
      </c>
      <c r="G241" s="51">
        <v>4.3</v>
      </c>
      <c r="H241" s="52" t="str">
        <f t="shared" si="4"/>
        <v>5.0</v>
      </c>
      <c r="I241" s="16">
        <v>2493</v>
      </c>
      <c r="J241" s="19">
        <f>Transformed_Data!E241*Transformed_Data!I241</f>
        <v>1121850</v>
      </c>
      <c r="K241" s="19" t="str">
        <f>IF(E241&lt;200,"&lt;200",IF(E241&lt;=500,"200–500","&gt;500"))</f>
        <v>200–500</v>
      </c>
      <c r="L241" s="19">
        <f>G241*I241</f>
        <v>10719.9</v>
      </c>
      <c r="M241" s="19">
        <f>SUM(G241:I241)</f>
        <v>2497.3000000000002</v>
      </c>
      <c r="N241" s="16" t="s">
        <v>7997</v>
      </c>
      <c r="O241" s="16" t="s">
        <v>7998</v>
      </c>
      <c r="P241" s="16" t="s">
        <v>7999</v>
      </c>
      <c r="Q241" s="16" t="s">
        <v>8000</v>
      </c>
      <c r="R241" s="16" t="s">
        <v>8001</v>
      </c>
      <c r="S241" s="16" t="s">
        <v>8002</v>
      </c>
      <c r="T241" s="16" t="s">
        <v>8003</v>
      </c>
      <c r="U241" s="16" t="s">
        <v>8004</v>
      </c>
    </row>
    <row r="242" spans="1:21" ht="15.75">
      <c r="A242" s="16" t="s">
        <v>10860</v>
      </c>
      <c r="B242" s="16" t="s">
        <v>14142</v>
      </c>
      <c r="C242" s="16" t="s">
        <v>13645</v>
      </c>
      <c r="D242" s="19">
        <v>2742</v>
      </c>
      <c r="E242" s="19">
        <v>3995</v>
      </c>
      <c r="F242" s="52">
        <v>0.31</v>
      </c>
      <c r="G242" s="51">
        <v>4.4000000000000004</v>
      </c>
      <c r="H242" s="52" t="str">
        <f t="shared" si="4"/>
        <v>5.0</v>
      </c>
      <c r="I242" s="16">
        <v>11148</v>
      </c>
      <c r="J242" s="19">
        <f>Transformed_Data!E242*Transformed_Data!I242</f>
        <v>44536260</v>
      </c>
      <c r="K242" s="19" t="str">
        <f>IF(E242&lt;200,"&lt;200",IF(E242&lt;=500,"200–500","&gt;500"))</f>
        <v>&gt;500</v>
      </c>
      <c r="L242" s="19">
        <f>G242*I242</f>
        <v>49051.200000000004</v>
      </c>
      <c r="M242" s="19">
        <f>SUM(G242:I242)</f>
        <v>11152.4</v>
      </c>
      <c r="N242" s="16" t="s">
        <v>13226</v>
      </c>
      <c r="O242" s="16" t="s">
        <v>10863</v>
      </c>
      <c r="P242" s="16" t="s">
        <v>10864</v>
      </c>
      <c r="Q242" s="16" t="s">
        <v>10865</v>
      </c>
      <c r="R242" s="16" t="s">
        <v>10866</v>
      </c>
      <c r="S242" s="16" t="s">
        <v>13227</v>
      </c>
      <c r="T242" s="16" t="s">
        <v>10868</v>
      </c>
      <c r="U242" s="16" t="s">
        <v>10869</v>
      </c>
    </row>
    <row r="243" spans="1:21" ht="15.75">
      <c r="A243" s="16" t="s">
        <v>5727</v>
      </c>
      <c r="B243" s="16" t="s">
        <v>14143</v>
      </c>
      <c r="C243" s="16" t="s">
        <v>13127</v>
      </c>
      <c r="D243" s="19">
        <v>1549</v>
      </c>
      <c r="E243" s="19">
        <v>2495</v>
      </c>
      <c r="F243" s="52">
        <v>0.38</v>
      </c>
      <c r="G243" s="51">
        <v>4.4000000000000004</v>
      </c>
      <c r="H243" s="52" t="str">
        <f t="shared" si="4"/>
        <v>5.0</v>
      </c>
      <c r="I243" s="16">
        <v>15137</v>
      </c>
      <c r="J243" s="19">
        <f>Transformed_Data!E243*Transformed_Data!I243</f>
        <v>37766815</v>
      </c>
      <c r="K243" s="19" t="str">
        <f>IF(E243&lt;200,"&lt;200",IF(E243&lt;=500,"200–500","&gt;500"))</f>
        <v>&gt;500</v>
      </c>
      <c r="L243" s="19">
        <f>G243*I243</f>
        <v>66602.8</v>
      </c>
      <c r="M243" s="19">
        <f>SUM(G243:I243)</f>
        <v>15141.4</v>
      </c>
      <c r="N243" s="16" t="s">
        <v>5730</v>
      </c>
      <c r="O243" s="16" t="s">
        <v>5731</v>
      </c>
      <c r="P243" s="16" t="s">
        <v>5732</v>
      </c>
      <c r="Q243" s="16" t="s">
        <v>5733</v>
      </c>
      <c r="R243" s="16" t="s">
        <v>5734</v>
      </c>
      <c r="S243" s="16" t="s">
        <v>13228</v>
      </c>
      <c r="T243" s="16" t="s">
        <v>5736</v>
      </c>
      <c r="U243" s="16" t="s">
        <v>5737</v>
      </c>
    </row>
    <row r="244" spans="1:21" ht="15.75">
      <c r="A244" s="16" t="s">
        <v>6058</v>
      </c>
      <c r="B244" s="16" t="s">
        <v>14144</v>
      </c>
      <c r="C244" s="16" t="s">
        <v>13646</v>
      </c>
      <c r="D244" s="19">
        <v>440</v>
      </c>
      <c r="E244" s="19">
        <v>440</v>
      </c>
      <c r="F244" s="52">
        <v>0</v>
      </c>
      <c r="G244" s="51">
        <v>4.5</v>
      </c>
      <c r="H244" s="52" t="str">
        <f t="shared" si="4"/>
        <v>5.0</v>
      </c>
      <c r="I244" s="16">
        <v>8610</v>
      </c>
      <c r="J244" s="19">
        <f>Transformed_Data!E244*Transformed_Data!I244</f>
        <v>3788400</v>
      </c>
      <c r="K244" s="19" t="str">
        <f>IF(E244&lt;200,"&lt;200",IF(E244&lt;=500,"200–500","&gt;500"))</f>
        <v>200–500</v>
      </c>
      <c r="L244" s="19">
        <f>G244*I244</f>
        <v>38745</v>
      </c>
      <c r="M244" s="19">
        <f>SUM(G244:I244)</f>
        <v>8614.5</v>
      </c>
      <c r="N244" s="16" t="s">
        <v>6061</v>
      </c>
      <c r="O244" s="16" t="s">
        <v>6062</v>
      </c>
      <c r="P244" s="16" t="s">
        <v>6063</v>
      </c>
      <c r="Q244" s="16" t="s">
        <v>6064</v>
      </c>
      <c r="R244" s="16" t="s">
        <v>6065</v>
      </c>
      <c r="S244" s="16" t="s">
        <v>6066</v>
      </c>
      <c r="T244" s="16" t="s">
        <v>6067</v>
      </c>
      <c r="U244" s="16" t="s">
        <v>6068</v>
      </c>
    </row>
    <row r="245" spans="1:21" ht="15.75">
      <c r="A245" s="16" t="s">
        <v>6005</v>
      </c>
      <c r="B245" s="16" t="s">
        <v>14145</v>
      </c>
      <c r="C245" s="16" t="s">
        <v>13644</v>
      </c>
      <c r="D245" s="19">
        <v>1699</v>
      </c>
      <c r="E245" s="19">
        <v>3999</v>
      </c>
      <c r="F245" s="52">
        <v>0.57999999999999996</v>
      </c>
      <c r="G245" s="51">
        <v>4.2</v>
      </c>
      <c r="H245" s="52" t="str">
        <f t="shared" si="4"/>
        <v>5.0</v>
      </c>
      <c r="I245" s="16">
        <v>25488</v>
      </c>
      <c r="J245" s="19">
        <f>Transformed_Data!E245*Transformed_Data!I245</f>
        <v>101926512</v>
      </c>
      <c r="K245" s="19" t="str">
        <f>IF(E245&lt;200,"&lt;200",IF(E245&lt;=500,"200–500","&gt;500"))</f>
        <v>&gt;500</v>
      </c>
      <c r="L245" s="19">
        <f>G245*I245</f>
        <v>107049.60000000001</v>
      </c>
      <c r="M245" s="19">
        <f>SUM(G245:I245)</f>
        <v>25492.2</v>
      </c>
      <c r="N245" s="16" t="s">
        <v>6008</v>
      </c>
      <c r="O245" s="16" t="s">
        <v>6009</v>
      </c>
      <c r="P245" s="16" t="s">
        <v>6010</v>
      </c>
      <c r="Q245" s="16" t="s">
        <v>6011</v>
      </c>
      <c r="R245" s="16" t="s">
        <v>6012</v>
      </c>
      <c r="S245" s="16" t="s">
        <v>13229</v>
      </c>
      <c r="T245" s="16" t="s">
        <v>6014</v>
      </c>
      <c r="U245" s="16" t="s">
        <v>6015</v>
      </c>
    </row>
    <row r="246" spans="1:21" ht="15.75">
      <c r="A246" s="16" t="s">
        <v>9653</v>
      </c>
      <c r="B246" s="16" t="s">
        <v>14146</v>
      </c>
      <c r="C246" s="16" t="s">
        <v>13645</v>
      </c>
      <c r="D246" s="19">
        <v>3249</v>
      </c>
      <c r="E246" s="19">
        <v>6295</v>
      </c>
      <c r="F246" s="52">
        <v>0.48</v>
      </c>
      <c r="G246" s="51">
        <v>3.9</v>
      </c>
      <c r="H246" s="52" t="str">
        <f t="shared" si="4"/>
        <v>4.0</v>
      </c>
      <c r="I246" s="16">
        <v>43070</v>
      </c>
      <c r="J246" s="19">
        <f>Transformed_Data!E246*Transformed_Data!I246</f>
        <v>271125650</v>
      </c>
      <c r="K246" s="19" t="str">
        <f>IF(E246&lt;200,"&lt;200",IF(E246&lt;=500,"200–500","&gt;500"))</f>
        <v>&gt;500</v>
      </c>
      <c r="L246" s="19">
        <f>G246*I246</f>
        <v>167973</v>
      </c>
      <c r="M246" s="19">
        <f>SUM(G246:I246)</f>
        <v>43073.9</v>
      </c>
      <c r="N246" s="16" t="s">
        <v>9655</v>
      </c>
      <c r="O246" s="16" t="s">
        <v>9656</v>
      </c>
      <c r="P246" s="16" t="s">
        <v>9657</v>
      </c>
      <c r="Q246" s="16" t="s">
        <v>9658</v>
      </c>
      <c r="R246" s="16" t="s">
        <v>9659</v>
      </c>
      <c r="S246" s="16" t="s">
        <v>9660</v>
      </c>
      <c r="T246" s="16" t="s">
        <v>9661</v>
      </c>
      <c r="U246" s="16" t="s">
        <v>9662</v>
      </c>
    </row>
    <row r="247" spans="1:21" ht="15.75">
      <c r="A247" s="16" t="s">
        <v>12522</v>
      </c>
      <c r="B247" s="16" t="s">
        <v>14147</v>
      </c>
      <c r="C247" s="16" t="s">
        <v>13645</v>
      </c>
      <c r="D247" s="19">
        <v>3180</v>
      </c>
      <c r="E247" s="19">
        <v>5295</v>
      </c>
      <c r="F247" s="52">
        <v>0.4</v>
      </c>
      <c r="G247" s="51">
        <v>4.2</v>
      </c>
      <c r="H247" s="52" t="str">
        <f t="shared" si="4"/>
        <v>5.0</v>
      </c>
      <c r="I247" s="16">
        <v>6919</v>
      </c>
      <c r="J247" s="19">
        <f>Transformed_Data!E247*Transformed_Data!I247</f>
        <v>36636105</v>
      </c>
      <c r="K247" s="19" t="str">
        <f>IF(E247&lt;200,"&lt;200",IF(E247&lt;=500,"200–500","&gt;500"))</f>
        <v>&gt;500</v>
      </c>
      <c r="L247" s="19">
        <f>G247*I247</f>
        <v>29059.800000000003</v>
      </c>
      <c r="M247" s="19">
        <f>SUM(G247:I247)</f>
        <v>6923.2</v>
      </c>
      <c r="N247" s="16" t="s">
        <v>12524</v>
      </c>
      <c r="O247" s="16" t="s">
        <v>12525</v>
      </c>
      <c r="P247" s="16" t="s">
        <v>12526</v>
      </c>
      <c r="Q247" s="16" t="s">
        <v>12527</v>
      </c>
      <c r="R247" s="16" t="s">
        <v>12528</v>
      </c>
      <c r="S247" s="16" t="s">
        <v>12529</v>
      </c>
      <c r="T247" s="16" t="s">
        <v>12530</v>
      </c>
      <c r="U247" s="16" t="s">
        <v>12531</v>
      </c>
    </row>
    <row r="248" spans="1:21" ht="15.75">
      <c r="A248" s="16" t="s">
        <v>2147</v>
      </c>
      <c r="B248" s="16" t="s">
        <v>14148</v>
      </c>
      <c r="C248" s="16" t="s">
        <v>13127</v>
      </c>
      <c r="D248" s="19">
        <v>399</v>
      </c>
      <c r="E248" s="19">
        <v>999</v>
      </c>
      <c r="F248" s="52">
        <v>0.6</v>
      </c>
      <c r="G248" s="51">
        <v>4</v>
      </c>
      <c r="H248" s="52" t="str">
        <f t="shared" si="4"/>
        <v>4.0</v>
      </c>
      <c r="I248" s="16">
        <v>1236</v>
      </c>
      <c r="J248" s="19">
        <f>Transformed_Data!E248*Transformed_Data!I248</f>
        <v>1234764</v>
      </c>
      <c r="K248" s="19" t="str">
        <f>IF(E248&lt;200,"&lt;200",IF(E248&lt;=500,"200–500","&gt;500"))</f>
        <v>&gt;500</v>
      </c>
      <c r="L248" s="19">
        <f>G248*I248</f>
        <v>4944</v>
      </c>
      <c r="M248" s="19">
        <f>SUM(G248:I248)</f>
        <v>1240</v>
      </c>
      <c r="N248" s="16" t="s">
        <v>13230</v>
      </c>
      <c r="O248" s="16" t="s">
        <v>2150</v>
      </c>
      <c r="P248" s="16" t="s">
        <v>2151</v>
      </c>
      <c r="Q248" s="16" t="s">
        <v>2152</v>
      </c>
      <c r="R248" s="16" t="s">
        <v>2153</v>
      </c>
      <c r="S248" s="16" t="s">
        <v>2154</v>
      </c>
      <c r="T248" s="16" t="s">
        <v>2155</v>
      </c>
      <c r="U248" s="16" t="s">
        <v>2156</v>
      </c>
    </row>
    <row r="249" spans="1:21" ht="15.75">
      <c r="A249" s="16" t="s">
        <v>6220</v>
      </c>
      <c r="B249" s="16" t="s">
        <v>14149</v>
      </c>
      <c r="C249" s="16" t="s">
        <v>13644</v>
      </c>
      <c r="D249" s="19">
        <v>1529</v>
      </c>
      <c r="E249" s="19">
        <v>2399</v>
      </c>
      <c r="F249" s="52">
        <v>0.36</v>
      </c>
      <c r="G249" s="51">
        <v>4.3</v>
      </c>
      <c r="H249" s="52" t="str">
        <f t="shared" si="4"/>
        <v>5.0</v>
      </c>
      <c r="I249" s="16">
        <v>68409</v>
      </c>
      <c r="J249" s="19">
        <f>Transformed_Data!E249*Transformed_Data!I249</f>
        <v>164113191</v>
      </c>
      <c r="K249" s="19" t="str">
        <f>IF(E249&lt;200,"&lt;200",IF(E249&lt;=500,"200–500","&gt;500"))</f>
        <v>&gt;500</v>
      </c>
      <c r="L249" s="19">
        <f>G249*I249</f>
        <v>294158.7</v>
      </c>
      <c r="M249" s="19">
        <f>SUM(G249:I249)</f>
        <v>68413.3</v>
      </c>
      <c r="N249" s="16" t="s">
        <v>6222</v>
      </c>
      <c r="O249" s="16" t="s">
        <v>6223</v>
      </c>
      <c r="P249" s="16" t="s">
        <v>6224</v>
      </c>
      <c r="Q249" s="16" t="s">
        <v>6225</v>
      </c>
      <c r="R249" s="16" t="s">
        <v>6226</v>
      </c>
      <c r="S249" s="16" t="s">
        <v>13231</v>
      </c>
      <c r="T249" s="16" t="s">
        <v>6228</v>
      </c>
      <c r="U249" s="16" t="s">
        <v>6229</v>
      </c>
    </row>
    <row r="250" spans="1:21" ht="15.75">
      <c r="A250" s="16" t="s">
        <v>8071</v>
      </c>
      <c r="B250" s="16" t="s">
        <v>14150</v>
      </c>
      <c r="C250" s="16" t="s">
        <v>13127</v>
      </c>
      <c r="D250" s="19">
        <v>1500</v>
      </c>
      <c r="E250" s="19">
        <v>1500</v>
      </c>
      <c r="F250" s="52">
        <v>0</v>
      </c>
      <c r="G250" s="51">
        <v>4.4000000000000004</v>
      </c>
      <c r="H250" s="52" t="str">
        <f t="shared" si="4"/>
        <v>5.0</v>
      </c>
      <c r="I250" s="16">
        <v>25996</v>
      </c>
      <c r="J250" s="19">
        <f>Transformed_Data!E250*Transformed_Data!I250</f>
        <v>38994000</v>
      </c>
      <c r="K250" s="19" t="str">
        <f>IF(E250&lt;200,"&lt;200",IF(E250&lt;=500,"200–500","&gt;500"))</f>
        <v>&gt;500</v>
      </c>
      <c r="L250" s="19">
        <f>G250*I250</f>
        <v>114382.40000000001</v>
      </c>
      <c r="M250" s="19">
        <f>SUM(G250:I250)</f>
        <v>26000.400000000001</v>
      </c>
      <c r="N250" s="16" t="s">
        <v>8073</v>
      </c>
      <c r="O250" s="16" t="s">
        <v>8074</v>
      </c>
      <c r="P250" s="16" t="s">
        <v>8075</v>
      </c>
      <c r="Q250" s="16" t="s">
        <v>8076</v>
      </c>
      <c r="R250" s="16" t="s">
        <v>8077</v>
      </c>
      <c r="S250" s="16" t="s">
        <v>8078</v>
      </c>
      <c r="T250" s="16" t="s">
        <v>8079</v>
      </c>
      <c r="U250" s="16" t="s">
        <v>8080</v>
      </c>
    </row>
    <row r="251" spans="1:21" ht="15.75">
      <c r="A251" s="16" t="s">
        <v>9683</v>
      </c>
      <c r="B251" s="16" t="s">
        <v>14151</v>
      </c>
      <c r="C251" s="16" t="s">
        <v>13645</v>
      </c>
      <c r="D251" s="19">
        <v>3199</v>
      </c>
      <c r="E251" s="19">
        <v>4999</v>
      </c>
      <c r="F251" s="52">
        <v>0.36</v>
      </c>
      <c r="G251" s="51">
        <v>4</v>
      </c>
      <c r="H251" s="52" t="str">
        <f t="shared" si="4"/>
        <v>4.0</v>
      </c>
      <c r="I251" s="16">
        <v>20869</v>
      </c>
      <c r="J251" s="19">
        <f>Transformed_Data!E251*Transformed_Data!I251</f>
        <v>104324131</v>
      </c>
      <c r="K251" s="19" t="str">
        <f>IF(E251&lt;200,"&lt;200",IF(E251&lt;=500,"200–500","&gt;500"))</f>
        <v>&gt;500</v>
      </c>
      <c r="L251" s="19">
        <f>G251*I251</f>
        <v>83476</v>
      </c>
      <c r="M251" s="19">
        <f>SUM(G251:I251)</f>
        <v>20873</v>
      </c>
      <c r="N251" s="16" t="s">
        <v>9685</v>
      </c>
      <c r="O251" s="16" t="s">
        <v>9686</v>
      </c>
      <c r="P251" s="16" t="s">
        <v>9687</v>
      </c>
      <c r="Q251" s="16" t="s">
        <v>9688</v>
      </c>
      <c r="R251" s="16" t="s">
        <v>9689</v>
      </c>
      <c r="S251" s="16" t="s">
        <v>9690</v>
      </c>
      <c r="T251" s="16" t="s">
        <v>9691</v>
      </c>
      <c r="U251" s="16" t="s">
        <v>9692</v>
      </c>
    </row>
    <row r="252" spans="1:21" ht="15.75">
      <c r="A252" s="16" t="s">
        <v>11796</v>
      </c>
      <c r="B252" s="16" t="s">
        <v>14152</v>
      </c>
      <c r="C252" s="16" t="s">
        <v>13645</v>
      </c>
      <c r="D252" s="19">
        <v>979</v>
      </c>
      <c r="E252" s="19">
        <v>1395</v>
      </c>
      <c r="F252" s="52">
        <v>0.3</v>
      </c>
      <c r="G252" s="51">
        <v>4.2</v>
      </c>
      <c r="H252" s="52" t="str">
        <f t="shared" si="4"/>
        <v>5.0</v>
      </c>
      <c r="I252" s="16">
        <v>15252</v>
      </c>
      <c r="J252" s="19">
        <f>Transformed_Data!E252*Transformed_Data!I252</f>
        <v>21276540</v>
      </c>
      <c r="K252" s="19" t="str">
        <f>IF(E252&lt;200,"&lt;200",IF(E252&lt;=500,"200–500","&gt;500"))</f>
        <v>&gt;500</v>
      </c>
      <c r="L252" s="19">
        <f>G252*I252</f>
        <v>64058.400000000001</v>
      </c>
      <c r="M252" s="19">
        <f>SUM(G252:I252)</f>
        <v>15256.2</v>
      </c>
      <c r="N252" s="16" t="s">
        <v>13232</v>
      </c>
      <c r="O252" s="16" t="s">
        <v>11799</v>
      </c>
      <c r="P252" s="16" t="s">
        <v>11800</v>
      </c>
      <c r="Q252" s="16" t="s">
        <v>11801</v>
      </c>
      <c r="R252" s="16" t="s">
        <v>11802</v>
      </c>
      <c r="S252" s="16" t="s">
        <v>11803</v>
      </c>
      <c r="T252" s="16" t="s">
        <v>11804</v>
      </c>
      <c r="U252" s="16" t="s">
        <v>11805</v>
      </c>
    </row>
    <row r="253" spans="1:21" ht="15.75">
      <c r="A253" s="16" t="s">
        <v>12472</v>
      </c>
      <c r="B253" s="16" t="s">
        <v>14153</v>
      </c>
      <c r="C253" s="16" t="s">
        <v>13645</v>
      </c>
      <c r="D253" s="19">
        <v>5490</v>
      </c>
      <c r="E253" s="19">
        <v>7200</v>
      </c>
      <c r="F253" s="52">
        <v>0.24</v>
      </c>
      <c r="G253" s="51">
        <v>4.5</v>
      </c>
      <c r="H253" s="52" t="str">
        <f t="shared" si="4"/>
        <v>5.0</v>
      </c>
      <c r="I253" s="16">
        <v>1408</v>
      </c>
      <c r="J253" s="19">
        <f>Transformed_Data!E253*Transformed_Data!I253</f>
        <v>10137600</v>
      </c>
      <c r="K253" s="19" t="str">
        <f>IF(E253&lt;200,"&lt;200",IF(E253&lt;=500,"200–500","&gt;500"))</f>
        <v>&gt;500</v>
      </c>
      <c r="L253" s="19">
        <f>G253*I253</f>
        <v>6336</v>
      </c>
      <c r="M253" s="19">
        <f>SUM(G253:I253)</f>
        <v>1412.5</v>
      </c>
      <c r="N253" s="16" t="s">
        <v>12474</v>
      </c>
      <c r="O253" s="16" t="s">
        <v>12475</v>
      </c>
      <c r="P253" s="16" t="s">
        <v>12476</v>
      </c>
      <c r="Q253" s="16" t="s">
        <v>12477</v>
      </c>
      <c r="R253" s="16" t="s">
        <v>12478</v>
      </c>
      <c r="S253" s="16" t="s">
        <v>12479</v>
      </c>
      <c r="T253" s="16" t="s">
        <v>12480</v>
      </c>
      <c r="U253" s="16" t="s">
        <v>12481</v>
      </c>
    </row>
    <row r="254" spans="1:21" ht="15.75">
      <c r="A254" s="16" t="s">
        <v>2407</v>
      </c>
      <c r="B254" s="16" t="s">
        <v>14154</v>
      </c>
      <c r="C254" s="16" t="s">
        <v>13127</v>
      </c>
      <c r="D254" s="19">
        <v>917</v>
      </c>
      <c r="E254" s="19">
        <v>2299</v>
      </c>
      <c r="F254" s="52">
        <v>0.6</v>
      </c>
      <c r="G254" s="51">
        <v>4.2</v>
      </c>
      <c r="H254" s="52" t="str">
        <f t="shared" si="4"/>
        <v>5.0</v>
      </c>
      <c r="I254" s="16">
        <v>3300</v>
      </c>
      <c r="J254" s="19">
        <f>Transformed_Data!E254*Transformed_Data!I254</f>
        <v>7586700</v>
      </c>
      <c r="K254" s="19" t="str">
        <f>IF(E254&lt;200,"&lt;200",IF(E254&lt;=500,"200–500","&gt;500"))</f>
        <v>&gt;500</v>
      </c>
      <c r="L254" s="19">
        <f>G254*I254</f>
        <v>13860</v>
      </c>
      <c r="M254" s="19">
        <f>SUM(G254:I254)</f>
        <v>3304.2</v>
      </c>
      <c r="N254" s="16" t="s">
        <v>2409</v>
      </c>
      <c r="O254" s="16" t="s">
        <v>2410</v>
      </c>
      <c r="P254" s="16" t="s">
        <v>2411</v>
      </c>
      <c r="Q254" s="16" t="s">
        <v>2412</v>
      </c>
      <c r="R254" s="16" t="s">
        <v>2413</v>
      </c>
      <c r="S254" s="16" t="s">
        <v>2414</v>
      </c>
      <c r="T254" s="16" t="s">
        <v>2415</v>
      </c>
      <c r="U254" s="16" t="s">
        <v>2416</v>
      </c>
    </row>
    <row r="255" spans="1:21" ht="15.75">
      <c r="A255" s="16" t="s">
        <v>2345</v>
      </c>
      <c r="B255" s="16" t="s">
        <v>14155</v>
      </c>
      <c r="C255" s="16" t="s">
        <v>13127</v>
      </c>
      <c r="D255" s="19">
        <v>269</v>
      </c>
      <c r="E255" s="19">
        <v>650</v>
      </c>
      <c r="F255" s="52">
        <v>0.59</v>
      </c>
      <c r="G255" s="51">
        <v>4.4000000000000004</v>
      </c>
      <c r="H255" s="52" t="str">
        <f t="shared" si="4"/>
        <v>5.0</v>
      </c>
      <c r="I255" s="16">
        <v>35877</v>
      </c>
      <c r="J255" s="19">
        <f>Transformed_Data!E255*Transformed_Data!I255</f>
        <v>23320050</v>
      </c>
      <c r="K255" s="19" t="str">
        <f>IF(E255&lt;200,"&lt;200",IF(E255&lt;=500,"200–500","&gt;500"))</f>
        <v>&gt;500</v>
      </c>
      <c r="L255" s="19">
        <f>G255*I255</f>
        <v>157858.80000000002</v>
      </c>
      <c r="M255" s="19">
        <f>SUM(G255:I255)</f>
        <v>35881.4</v>
      </c>
      <c r="N255" s="16" t="s">
        <v>2347</v>
      </c>
      <c r="O255" s="16" t="s">
        <v>2348</v>
      </c>
      <c r="P255" s="16" t="s">
        <v>2349</v>
      </c>
      <c r="Q255" s="16" t="s">
        <v>2350</v>
      </c>
      <c r="R255" s="16" t="s">
        <v>2351</v>
      </c>
      <c r="S255" s="16" t="s">
        <v>2352</v>
      </c>
      <c r="T255" s="16" t="s">
        <v>2353</v>
      </c>
      <c r="U255" s="16" t="s">
        <v>2354</v>
      </c>
    </row>
    <row r="256" spans="1:21" ht="15.75">
      <c r="A256" s="16" t="s">
        <v>12171</v>
      </c>
      <c r="B256" s="16" t="s">
        <v>14156</v>
      </c>
      <c r="C256" s="16" t="s">
        <v>13645</v>
      </c>
      <c r="D256" s="19">
        <v>1799</v>
      </c>
      <c r="E256" s="19">
        <v>1950</v>
      </c>
      <c r="F256" s="52">
        <v>0.08</v>
      </c>
      <c r="G256" s="51">
        <v>3.9</v>
      </c>
      <c r="H256" s="52" t="str">
        <f t="shared" si="4"/>
        <v>4.0</v>
      </c>
      <c r="I256" s="16">
        <v>1888</v>
      </c>
      <c r="J256" s="19">
        <f>Transformed_Data!E256*Transformed_Data!I256</f>
        <v>3681600</v>
      </c>
      <c r="K256" s="19" t="str">
        <f>IF(E256&lt;200,"&lt;200",IF(E256&lt;=500,"200–500","&gt;500"))</f>
        <v>&gt;500</v>
      </c>
      <c r="L256" s="19">
        <f>G256*I256</f>
        <v>7363.2</v>
      </c>
      <c r="M256" s="19">
        <f>SUM(G256:I256)</f>
        <v>1891.9</v>
      </c>
      <c r="N256" s="16" t="s">
        <v>12173</v>
      </c>
      <c r="O256" s="16" t="s">
        <v>12174</v>
      </c>
      <c r="P256" s="16" t="s">
        <v>12175</v>
      </c>
      <c r="Q256" s="16" t="s">
        <v>12176</v>
      </c>
      <c r="R256" s="16" t="s">
        <v>12177</v>
      </c>
      <c r="S256" s="16" t="s">
        <v>13233</v>
      </c>
      <c r="T256" s="16" t="s">
        <v>12179</v>
      </c>
      <c r="U256" s="16" t="s">
        <v>12180</v>
      </c>
    </row>
    <row r="257" spans="1:21" ht="15.75">
      <c r="A257" s="16" t="s">
        <v>11656</v>
      </c>
      <c r="B257" s="16" t="s">
        <v>14157</v>
      </c>
      <c r="C257" s="16" t="s">
        <v>13645</v>
      </c>
      <c r="D257" s="19">
        <v>1099</v>
      </c>
      <c r="E257" s="19">
        <v>1499</v>
      </c>
      <c r="F257" s="52">
        <v>0.27</v>
      </c>
      <c r="G257" s="51">
        <v>4.0999999999999996</v>
      </c>
      <c r="H257" s="52" t="str">
        <f t="shared" si="4"/>
        <v>5.0</v>
      </c>
      <c r="I257" s="16">
        <v>4401</v>
      </c>
      <c r="J257" s="19">
        <f>Transformed_Data!E257*Transformed_Data!I257</f>
        <v>6597099</v>
      </c>
      <c r="K257" s="19" t="str">
        <f>IF(E257&lt;200,"&lt;200",IF(E257&lt;=500,"200–500","&gt;500"))</f>
        <v>&gt;500</v>
      </c>
      <c r="L257" s="19">
        <f>G257*I257</f>
        <v>18044.099999999999</v>
      </c>
      <c r="M257" s="19">
        <f>SUM(G257:I257)</f>
        <v>4405.1000000000004</v>
      </c>
      <c r="N257" s="16" t="s">
        <v>11658</v>
      </c>
      <c r="O257" s="16" t="s">
        <v>11659</v>
      </c>
      <c r="P257" s="16" t="s">
        <v>11660</v>
      </c>
      <c r="Q257" s="16" t="s">
        <v>11661</v>
      </c>
      <c r="R257" s="16" t="s">
        <v>11662</v>
      </c>
      <c r="S257" s="16" t="s">
        <v>13234</v>
      </c>
      <c r="T257" s="16" t="s">
        <v>11664</v>
      </c>
      <c r="U257" s="16" t="s">
        <v>11665</v>
      </c>
    </row>
    <row r="258" spans="1:21" ht="15.75">
      <c r="A258" s="16" t="s">
        <v>5367</v>
      </c>
      <c r="B258" s="16" t="s">
        <v>14158</v>
      </c>
      <c r="C258" s="16" t="s">
        <v>13644</v>
      </c>
      <c r="D258" s="19">
        <v>199</v>
      </c>
      <c r="E258" s="19">
        <v>599</v>
      </c>
      <c r="F258" s="52">
        <v>0.67</v>
      </c>
      <c r="G258" s="51">
        <v>4.5</v>
      </c>
      <c r="H258" s="52" t="str">
        <f t="shared" ref="H258:H321" si="5">IF(G258&lt;=1,"1.0",IF(G258&lt;=2,"2.0",IF(G258&lt;=3,"3.0",IF(G258&lt;=4,"4.0","5.0"))))</f>
        <v>5.0</v>
      </c>
      <c r="I258" s="16">
        <v>13568</v>
      </c>
      <c r="J258" s="19">
        <f>Transformed_Data!E258*Transformed_Data!I258</f>
        <v>8127232</v>
      </c>
      <c r="K258" s="19" t="str">
        <f>IF(E258&lt;200,"&lt;200",IF(E258&lt;=500,"200–500","&gt;500"))</f>
        <v>&gt;500</v>
      </c>
      <c r="L258" s="19">
        <f>G258*I258</f>
        <v>61056</v>
      </c>
      <c r="M258" s="19">
        <f>SUM(G258:I258)</f>
        <v>13572.5</v>
      </c>
      <c r="N258" s="16" t="s">
        <v>5370</v>
      </c>
      <c r="O258" s="16" t="s">
        <v>5371</v>
      </c>
      <c r="P258" s="16" t="s">
        <v>5372</v>
      </c>
      <c r="Q258" s="16" t="s">
        <v>5373</v>
      </c>
      <c r="R258" s="16" t="s">
        <v>5374</v>
      </c>
      <c r="S258" s="16" t="s">
        <v>5375</v>
      </c>
      <c r="T258" s="16" t="s">
        <v>5376</v>
      </c>
      <c r="U258" s="16" t="s">
        <v>5377</v>
      </c>
    </row>
    <row r="259" spans="1:21" ht="15.75">
      <c r="A259" s="16" t="s">
        <v>5032</v>
      </c>
      <c r="B259" s="16" t="s">
        <v>14159</v>
      </c>
      <c r="C259" s="16" t="s">
        <v>13648</v>
      </c>
      <c r="D259" s="19">
        <v>798</v>
      </c>
      <c r="E259" s="19">
        <v>1995</v>
      </c>
      <c r="F259" s="52">
        <v>0.6</v>
      </c>
      <c r="G259" s="51">
        <v>4</v>
      </c>
      <c r="H259" s="52" t="str">
        <f t="shared" si="5"/>
        <v>4.0</v>
      </c>
      <c r="I259" s="16">
        <v>68664</v>
      </c>
      <c r="J259" s="19">
        <f>Transformed_Data!E259*Transformed_Data!I259</f>
        <v>136984680</v>
      </c>
      <c r="K259" s="19" t="str">
        <f>IF(E259&lt;200,"&lt;200",IF(E259&lt;=500,"200–500","&gt;500"))</f>
        <v>&gt;500</v>
      </c>
      <c r="L259" s="19">
        <f>G259*I259</f>
        <v>274656</v>
      </c>
      <c r="M259" s="19">
        <f>SUM(G259:I259)</f>
        <v>68668</v>
      </c>
      <c r="N259" s="16" t="s">
        <v>5035</v>
      </c>
      <c r="O259" s="16" t="s">
        <v>5036</v>
      </c>
      <c r="P259" s="16" t="s">
        <v>5037</v>
      </c>
      <c r="Q259" s="16" t="s">
        <v>5038</v>
      </c>
      <c r="R259" s="16" t="s">
        <v>5039</v>
      </c>
      <c r="S259" s="16" t="s">
        <v>13235</v>
      </c>
      <c r="T259" s="16" t="s">
        <v>5041</v>
      </c>
      <c r="U259" s="16" t="s">
        <v>5042</v>
      </c>
    </row>
    <row r="260" spans="1:21" ht="15.75">
      <c r="A260" s="16" t="s">
        <v>12844</v>
      </c>
      <c r="B260" s="16" t="s">
        <v>14160</v>
      </c>
      <c r="C260" s="16" t="s">
        <v>13645</v>
      </c>
      <c r="D260" s="19">
        <v>457</v>
      </c>
      <c r="E260" s="19">
        <v>799</v>
      </c>
      <c r="F260" s="52">
        <v>0.43</v>
      </c>
      <c r="G260" s="51">
        <v>4.3</v>
      </c>
      <c r="H260" s="52" t="str">
        <f t="shared" si="5"/>
        <v>5.0</v>
      </c>
      <c r="I260" s="16">
        <v>1868</v>
      </c>
      <c r="J260" s="19">
        <f>Transformed_Data!E260*Transformed_Data!I260</f>
        <v>1492532</v>
      </c>
      <c r="K260" s="19" t="str">
        <f>IF(E260&lt;200,"&lt;200",IF(E260&lt;=500,"200–500","&gt;500"))</f>
        <v>&gt;500</v>
      </c>
      <c r="L260" s="19">
        <f>G260*I260</f>
        <v>8032.4</v>
      </c>
      <c r="M260" s="19">
        <f>SUM(G260:I260)</f>
        <v>1872.3</v>
      </c>
      <c r="N260" s="16" t="s">
        <v>12846</v>
      </c>
      <c r="O260" s="16" t="s">
        <v>12847</v>
      </c>
      <c r="P260" s="16" t="s">
        <v>12848</v>
      </c>
      <c r="Q260" s="16" t="s">
        <v>12849</v>
      </c>
      <c r="R260" s="16" t="s">
        <v>12850</v>
      </c>
      <c r="S260" s="16" t="s">
        <v>12851</v>
      </c>
      <c r="T260" s="16" t="s">
        <v>12852</v>
      </c>
      <c r="U260" s="16" t="s">
        <v>12853</v>
      </c>
    </row>
    <row r="261" spans="1:21" ht="15.75">
      <c r="A261" s="16" t="s">
        <v>11866</v>
      </c>
      <c r="B261" s="16" t="s">
        <v>14161</v>
      </c>
      <c r="C261" s="16" t="s">
        <v>13645</v>
      </c>
      <c r="D261" s="19">
        <v>2790</v>
      </c>
      <c r="E261" s="19">
        <v>4890</v>
      </c>
      <c r="F261" s="52">
        <v>0.43</v>
      </c>
      <c r="G261" s="51">
        <v>3.9</v>
      </c>
      <c r="H261" s="52" t="str">
        <f t="shared" si="5"/>
        <v>4.0</v>
      </c>
      <c r="I261" s="16">
        <v>588</v>
      </c>
      <c r="J261" s="19">
        <f>Transformed_Data!E261*Transformed_Data!I261</f>
        <v>2875320</v>
      </c>
      <c r="K261" s="19" t="str">
        <f>IF(E261&lt;200,"&lt;200",IF(E261&lt;=500,"200–500","&gt;500"))</f>
        <v>&gt;500</v>
      </c>
      <c r="L261" s="19">
        <f>G261*I261</f>
        <v>2293.1999999999998</v>
      </c>
      <c r="M261" s="19">
        <f>SUM(G261:I261)</f>
        <v>591.9</v>
      </c>
      <c r="N261" s="16" t="s">
        <v>11868</v>
      </c>
      <c r="O261" s="16" t="s">
        <v>11869</v>
      </c>
      <c r="P261" s="16" t="s">
        <v>11870</v>
      </c>
      <c r="Q261" s="16" t="s">
        <v>11871</v>
      </c>
      <c r="R261" s="16" t="s">
        <v>11872</v>
      </c>
      <c r="S261" s="16" t="s">
        <v>13236</v>
      </c>
      <c r="T261" s="16" t="s">
        <v>11874</v>
      </c>
      <c r="U261" s="16" t="s">
        <v>11875</v>
      </c>
    </row>
    <row r="262" spans="1:21" ht="15.75">
      <c r="A262" s="16" t="s">
        <v>5482</v>
      </c>
      <c r="B262" s="16" t="s">
        <v>14162</v>
      </c>
      <c r="C262" s="16" t="s">
        <v>13644</v>
      </c>
      <c r="D262" s="19">
        <v>329</v>
      </c>
      <c r="E262" s="19">
        <v>399</v>
      </c>
      <c r="F262" s="52">
        <v>0.18</v>
      </c>
      <c r="G262" s="51">
        <v>3.6</v>
      </c>
      <c r="H262" s="52" t="str">
        <f t="shared" si="5"/>
        <v>4.0</v>
      </c>
      <c r="I262" s="16">
        <v>33735</v>
      </c>
      <c r="J262" s="19">
        <f>Transformed_Data!E262*Transformed_Data!I262</f>
        <v>13460265</v>
      </c>
      <c r="K262" s="19" t="str">
        <f>IF(E262&lt;200,"&lt;200",IF(E262&lt;=500,"200–500","&gt;500"))</f>
        <v>200–500</v>
      </c>
      <c r="L262" s="19">
        <f>G262*I262</f>
        <v>121446</v>
      </c>
      <c r="M262" s="19">
        <f>SUM(G262:I262)</f>
        <v>33738.6</v>
      </c>
      <c r="N262" s="16" t="s">
        <v>5484</v>
      </c>
      <c r="O262" s="16" t="s">
        <v>5485</v>
      </c>
      <c r="P262" s="16" t="s">
        <v>5486</v>
      </c>
      <c r="Q262" s="16" t="s">
        <v>5487</v>
      </c>
      <c r="R262" s="16" t="s">
        <v>5488</v>
      </c>
      <c r="S262" s="16" t="s">
        <v>5489</v>
      </c>
      <c r="T262" s="16" t="s">
        <v>5490</v>
      </c>
      <c r="U262" s="16" t="s">
        <v>5491</v>
      </c>
    </row>
    <row r="263" spans="1:21" ht="15.75">
      <c r="A263" s="16" t="s">
        <v>292</v>
      </c>
      <c r="B263" s="16" t="s">
        <v>14163</v>
      </c>
      <c r="C263" s="16" t="s">
        <v>13644</v>
      </c>
      <c r="D263" s="19">
        <v>299</v>
      </c>
      <c r="E263" s="19">
        <v>999</v>
      </c>
      <c r="F263" s="52">
        <v>0.7</v>
      </c>
      <c r="G263" s="51">
        <v>4.3</v>
      </c>
      <c r="H263" s="52" t="str">
        <f t="shared" si="5"/>
        <v>5.0</v>
      </c>
      <c r="I263" s="16">
        <v>20850</v>
      </c>
      <c r="J263" s="19">
        <f>Transformed_Data!E263*Transformed_Data!I263</f>
        <v>20829150</v>
      </c>
      <c r="K263" s="19" t="str">
        <f>IF(E263&lt;200,"&lt;200",IF(E263&lt;=500,"200–500","&gt;500"))</f>
        <v>&gt;500</v>
      </c>
      <c r="L263" s="19">
        <f>G263*I263</f>
        <v>89655</v>
      </c>
      <c r="M263" s="19">
        <f>SUM(G263:I263)</f>
        <v>20854.3</v>
      </c>
      <c r="N263" s="16" t="s">
        <v>294</v>
      </c>
      <c r="O263" s="16" t="s">
        <v>295</v>
      </c>
      <c r="P263" s="16" t="s">
        <v>296</v>
      </c>
      <c r="Q263" s="16" t="s">
        <v>297</v>
      </c>
      <c r="R263" s="16" t="s">
        <v>298</v>
      </c>
      <c r="S263" s="16" t="s">
        <v>299</v>
      </c>
      <c r="T263" s="16" t="s">
        <v>300</v>
      </c>
      <c r="U263" s="16" t="s">
        <v>301</v>
      </c>
    </row>
    <row r="264" spans="1:21" ht="15.75">
      <c r="A264" s="16" t="s">
        <v>122</v>
      </c>
      <c r="B264" s="16" t="s">
        <v>14164</v>
      </c>
      <c r="C264" s="16" t="s">
        <v>13644</v>
      </c>
      <c r="D264" s="19">
        <v>299</v>
      </c>
      <c r="E264" s="19">
        <v>799</v>
      </c>
      <c r="F264" s="52">
        <v>0.63</v>
      </c>
      <c r="G264" s="51">
        <v>4.2</v>
      </c>
      <c r="H264" s="52" t="str">
        <f t="shared" si="5"/>
        <v>5.0</v>
      </c>
      <c r="I264" s="16">
        <v>94363</v>
      </c>
      <c r="J264" s="19">
        <f>Transformed_Data!E264*Transformed_Data!I264</f>
        <v>75396037</v>
      </c>
      <c r="K264" s="19" t="str">
        <f>IF(E264&lt;200,"&lt;200",IF(E264&lt;=500,"200–500","&gt;500"))</f>
        <v>&gt;500</v>
      </c>
      <c r="L264" s="19">
        <f>G264*I264</f>
        <v>396324.60000000003</v>
      </c>
      <c r="M264" s="19">
        <f>SUM(G264:I264)</f>
        <v>94367.2</v>
      </c>
      <c r="N264" s="16" t="s">
        <v>124</v>
      </c>
      <c r="O264" s="16" t="s">
        <v>50</v>
      </c>
      <c r="P264" s="16" t="s">
        <v>51</v>
      </c>
      <c r="Q264" s="16" t="s">
        <v>52</v>
      </c>
      <c r="R264" s="16" t="s">
        <v>53</v>
      </c>
      <c r="S264" s="16" t="s">
        <v>54</v>
      </c>
      <c r="T264" s="16" t="s">
        <v>125</v>
      </c>
      <c r="U264" s="16" t="s">
        <v>126</v>
      </c>
    </row>
    <row r="265" spans="1:21" ht="15.75">
      <c r="A265" s="16" t="s">
        <v>4604</v>
      </c>
      <c r="B265" s="16" t="s">
        <v>14165</v>
      </c>
      <c r="C265" s="16" t="s">
        <v>13127</v>
      </c>
      <c r="D265" s="19">
        <v>699</v>
      </c>
      <c r="E265" s="19">
        <v>1199</v>
      </c>
      <c r="F265" s="52">
        <v>0.42</v>
      </c>
      <c r="G265" s="51">
        <v>4</v>
      </c>
      <c r="H265" s="52" t="str">
        <f t="shared" si="5"/>
        <v>4.0</v>
      </c>
      <c r="I265" s="16">
        <v>14404</v>
      </c>
      <c r="J265" s="19">
        <f>Transformed_Data!E265*Transformed_Data!I265</f>
        <v>17270396</v>
      </c>
      <c r="K265" s="19" t="str">
        <f>IF(E265&lt;200,"&lt;200",IF(E265&lt;=500,"200–500","&gt;500"))</f>
        <v>&gt;500</v>
      </c>
      <c r="L265" s="19">
        <f>G265*I265</f>
        <v>57616</v>
      </c>
      <c r="M265" s="19">
        <f>SUM(G265:I265)</f>
        <v>14408</v>
      </c>
      <c r="N265" s="16" t="s">
        <v>13237</v>
      </c>
      <c r="O265" s="16" t="s">
        <v>3666</v>
      </c>
      <c r="P265" s="16" t="s">
        <v>3667</v>
      </c>
      <c r="Q265" s="16" t="s">
        <v>3668</v>
      </c>
      <c r="R265" s="16" t="s">
        <v>3669</v>
      </c>
      <c r="S265" s="16" t="s">
        <v>3670</v>
      </c>
      <c r="T265" s="16" t="s">
        <v>4607</v>
      </c>
      <c r="U265" s="16" t="s">
        <v>4608</v>
      </c>
    </row>
    <row r="266" spans="1:21" ht="15.75">
      <c r="A266" s="16" t="s">
        <v>10407</v>
      </c>
      <c r="B266" s="16" t="s">
        <v>14166</v>
      </c>
      <c r="C266" s="16" t="s">
        <v>13645</v>
      </c>
      <c r="D266" s="19">
        <v>3658</v>
      </c>
      <c r="E266" s="19">
        <v>5156</v>
      </c>
      <c r="F266" s="52">
        <v>0.28999999999999998</v>
      </c>
      <c r="G266" s="51">
        <v>3.9</v>
      </c>
      <c r="H266" s="52" t="str">
        <f t="shared" si="5"/>
        <v>4.0</v>
      </c>
      <c r="I266" s="16">
        <v>12837</v>
      </c>
      <c r="J266" s="19">
        <f>Transformed_Data!E266*Transformed_Data!I266</f>
        <v>66187572</v>
      </c>
      <c r="K266" s="19" t="str">
        <f>IF(E266&lt;200,"&lt;200",IF(E266&lt;=500,"200–500","&gt;500"))</f>
        <v>&gt;500</v>
      </c>
      <c r="L266" s="19">
        <f>G266*I266</f>
        <v>50064.299999999996</v>
      </c>
      <c r="M266" s="19">
        <f>SUM(G266:I266)</f>
        <v>12840.9</v>
      </c>
      <c r="N266" s="16" t="s">
        <v>10410</v>
      </c>
      <c r="O266" s="16" t="s">
        <v>10411</v>
      </c>
      <c r="P266" s="16" t="s">
        <v>10412</v>
      </c>
      <c r="Q266" s="16" t="s">
        <v>10413</v>
      </c>
      <c r="R266" s="16" t="s">
        <v>10414</v>
      </c>
      <c r="S266" s="16" t="s">
        <v>10415</v>
      </c>
      <c r="T266" s="16" t="s">
        <v>10416</v>
      </c>
      <c r="U266" s="16" t="s">
        <v>10417</v>
      </c>
    </row>
    <row r="267" spans="1:21" ht="15.75">
      <c r="A267" s="16" t="s">
        <v>7315</v>
      </c>
      <c r="B267" s="16" t="s">
        <v>14167</v>
      </c>
      <c r="C267" s="16" t="s">
        <v>13644</v>
      </c>
      <c r="D267" s="19">
        <v>3303</v>
      </c>
      <c r="E267" s="19">
        <v>4699</v>
      </c>
      <c r="F267" s="52">
        <v>0.3</v>
      </c>
      <c r="G267" s="51">
        <v>4.4000000000000004</v>
      </c>
      <c r="H267" s="52" t="str">
        <f t="shared" si="5"/>
        <v>5.0</v>
      </c>
      <c r="I267" s="16">
        <v>13544</v>
      </c>
      <c r="J267" s="19">
        <f>Transformed_Data!E267*Transformed_Data!I267</f>
        <v>63643256</v>
      </c>
      <c r="K267" s="19" t="str">
        <f>IF(E267&lt;200,"&lt;200",IF(E267&lt;=500,"200–500","&gt;500"))</f>
        <v>&gt;500</v>
      </c>
      <c r="L267" s="19">
        <f>G267*I267</f>
        <v>59593.600000000006</v>
      </c>
      <c r="M267" s="19">
        <f>SUM(G267:I267)</f>
        <v>13548.4</v>
      </c>
      <c r="N267" s="16" t="s">
        <v>7317</v>
      </c>
      <c r="O267" s="16" t="s">
        <v>7318</v>
      </c>
      <c r="P267" s="16" t="s">
        <v>7319</v>
      </c>
      <c r="Q267" s="16" t="s">
        <v>7320</v>
      </c>
      <c r="R267" s="16" t="s">
        <v>7321</v>
      </c>
      <c r="S267" s="16" t="s">
        <v>7322</v>
      </c>
      <c r="T267" s="16" t="s">
        <v>7323</v>
      </c>
      <c r="U267" s="16" t="s">
        <v>7324</v>
      </c>
    </row>
    <row r="268" spans="1:21" ht="15.75">
      <c r="A268" s="16" t="s">
        <v>10651</v>
      </c>
      <c r="B268" s="16" t="s">
        <v>14168</v>
      </c>
      <c r="C268" s="16" t="s">
        <v>13645</v>
      </c>
      <c r="D268" s="19">
        <v>2599</v>
      </c>
      <c r="E268" s="19">
        <v>4560</v>
      </c>
      <c r="F268" s="52">
        <v>0.43</v>
      </c>
      <c r="G268" s="51">
        <v>4.4000000000000004</v>
      </c>
      <c r="H268" s="52" t="str">
        <f t="shared" si="5"/>
        <v>5.0</v>
      </c>
      <c r="I268" s="16">
        <v>646</v>
      </c>
      <c r="J268" s="19">
        <f>Transformed_Data!E268*Transformed_Data!I268</f>
        <v>2945760</v>
      </c>
      <c r="K268" s="19" t="str">
        <f>IF(E268&lt;200,"&lt;200",IF(E268&lt;=500,"200–500","&gt;500"))</f>
        <v>&gt;500</v>
      </c>
      <c r="L268" s="19">
        <f>G268*I268</f>
        <v>2842.4</v>
      </c>
      <c r="M268" s="19">
        <f>SUM(G268:I268)</f>
        <v>650.4</v>
      </c>
      <c r="N268" s="16" t="s">
        <v>10653</v>
      </c>
      <c r="O268" s="16" t="s">
        <v>10654</v>
      </c>
      <c r="P268" s="16" t="s">
        <v>10655</v>
      </c>
      <c r="Q268" s="16" t="s">
        <v>10656</v>
      </c>
      <c r="R268" s="16" t="s">
        <v>10657</v>
      </c>
      <c r="S268" s="16" t="s">
        <v>10658</v>
      </c>
      <c r="T268" s="16" t="s">
        <v>8728</v>
      </c>
      <c r="U268" s="16" t="s">
        <v>10659</v>
      </c>
    </row>
    <row r="269" spans="1:21" ht="15.75">
      <c r="A269" s="16" t="s">
        <v>8719</v>
      </c>
      <c r="B269" s="16" t="s">
        <v>14169</v>
      </c>
      <c r="C269" s="16" t="s">
        <v>13645</v>
      </c>
      <c r="D269" s="19">
        <v>3600</v>
      </c>
      <c r="E269" s="19">
        <v>6190</v>
      </c>
      <c r="F269" s="52">
        <v>0.42</v>
      </c>
      <c r="G269" s="51">
        <v>4.3</v>
      </c>
      <c r="H269" s="52" t="str">
        <f t="shared" si="5"/>
        <v>5.0</v>
      </c>
      <c r="I269" s="16">
        <v>11924</v>
      </c>
      <c r="J269" s="19">
        <f>Transformed_Data!E269*Transformed_Data!I269</f>
        <v>73809560</v>
      </c>
      <c r="K269" s="19" t="str">
        <f>IF(E269&lt;200,"&lt;200",IF(E269&lt;=500,"200–500","&gt;500"))</f>
        <v>&gt;500</v>
      </c>
      <c r="L269" s="19">
        <f>G269*I269</f>
        <v>51273.2</v>
      </c>
      <c r="M269" s="19">
        <f>SUM(G269:I269)</f>
        <v>11928.3</v>
      </c>
      <c r="N269" s="16" t="s">
        <v>8722</v>
      </c>
      <c r="O269" s="16" t="s">
        <v>8723</v>
      </c>
      <c r="P269" s="16" t="s">
        <v>8724</v>
      </c>
      <c r="Q269" s="16" t="s">
        <v>8725</v>
      </c>
      <c r="R269" s="16" t="s">
        <v>8726</v>
      </c>
      <c r="S269" s="16" t="s">
        <v>13238</v>
      </c>
      <c r="T269" s="16" t="s">
        <v>8728</v>
      </c>
      <c r="U269" s="16" t="s">
        <v>8729</v>
      </c>
    </row>
    <row r="270" spans="1:21" ht="15.75">
      <c r="A270" s="16" t="s">
        <v>11626</v>
      </c>
      <c r="B270" s="16" t="s">
        <v>14169</v>
      </c>
      <c r="C270" s="16" t="s">
        <v>13645</v>
      </c>
      <c r="D270" s="19">
        <v>3645</v>
      </c>
      <c r="E270" s="19">
        <v>6070</v>
      </c>
      <c r="F270" s="52">
        <v>0.4</v>
      </c>
      <c r="G270" s="51">
        <v>4.2</v>
      </c>
      <c r="H270" s="52" t="str">
        <f t="shared" si="5"/>
        <v>5.0</v>
      </c>
      <c r="I270" s="16">
        <v>561</v>
      </c>
      <c r="J270" s="19">
        <f>Transformed_Data!E270*Transformed_Data!I270</f>
        <v>3405270</v>
      </c>
      <c r="K270" s="19" t="str">
        <f>IF(E270&lt;200,"&lt;200",IF(E270&lt;=500,"200–500","&gt;500"))</f>
        <v>&gt;500</v>
      </c>
      <c r="L270" s="19">
        <f>G270*I270</f>
        <v>2356.2000000000003</v>
      </c>
      <c r="M270" s="19">
        <f>SUM(G270:I270)</f>
        <v>565.20000000000005</v>
      </c>
      <c r="N270" s="16" t="s">
        <v>11628</v>
      </c>
      <c r="O270" s="16" t="s">
        <v>11629</v>
      </c>
      <c r="P270" s="16" t="s">
        <v>11630</v>
      </c>
      <c r="Q270" s="16" t="s">
        <v>11631</v>
      </c>
      <c r="R270" s="16" t="s">
        <v>11632</v>
      </c>
      <c r="S270" s="16" t="s">
        <v>13239</v>
      </c>
      <c r="T270" s="16" t="s">
        <v>11634</v>
      </c>
      <c r="U270" s="16" t="s">
        <v>11635</v>
      </c>
    </row>
    <row r="271" spans="1:21" ht="15.75">
      <c r="A271" s="16" t="s">
        <v>12653</v>
      </c>
      <c r="B271" s="16" t="s">
        <v>14170</v>
      </c>
      <c r="C271" s="16" t="s">
        <v>13645</v>
      </c>
      <c r="D271" s="19">
        <v>6120</v>
      </c>
      <c r="E271" s="19">
        <v>8073</v>
      </c>
      <c r="F271" s="52">
        <v>0.24</v>
      </c>
      <c r="G271" s="51">
        <v>4.5999999999999996</v>
      </c>
      <c r="H271" s="52" t="str">
        <f t="shared" si="5"/>
        <v>5.0</v>
      </c>
      <c r="I271" s="16">
        <v>2751</v>
      </c>
      <c r="J271" s="19">
        <f>Transformed_Data!E271*Transformed_Data!I271</f>
        <v>22208823</v>
      </c>
      <c r="K271" s="19" t="str">
        <f>IF(E271&lt;200,"&lt;200",IF(E271&lt;=500,"200–500","&gt;500"))</f>
        <v>&gt;500</v>
      </c>
      <c r="L271" s="19">
        <f>G271*I271</f>
        <v>12654.599999999999</v>
      </c>
      <c r="M271" s="19">
        <f>SUM(G271:I271)</f>
        <v>2755.6</v>
      </c>
      <c r="N271" s="16" t="s">
        <v>12655</v>
      </c>
      <c r="O271" s="16" t="s">
        <v>12656</v>
      </c>
      <c r="P271" s="16" t="s">
        <v>12657</v>
      </c>
      <c r="Q271" s="16" t="s">
        <v>12658</v>
      </c>
      <c r="R271" s="16" t="s">
        <v>12659</v>
      </c>
      <c r="S271" s="16" t="s">
        <v>12660</v>
      </c>
      <c r="T271" s="16" t="s">
        <v>12661</v>
      </c>
      <c r="U271" s="16" t="s">
        <v>12662</v>
      </c>
    </row>
    <row r="272" spans="1:21" ht="15.75">
      <c r="A272" s="16" t="s">
        <v>8957</v>
      </c>
      <c r="B272" s="16" t="s">
        <v>14171</v>
      </c>
      <c r="C272" s="16" t="s">
        <v>13645</v>
      </c>
      <c r="D272" s="19">
        <v>2499</v>
      </c>
      <c r="E272" s="19">
        <v>3945</v>
      </c>
      <c r="F272" s="52">
        <v>0.37</v>
      </c>
      <c r="G272" s="51">
        <v>3.8</v>
      </c>
      <c r="H272" s="52" t="str">
        <f t="shared" si="5"/>
        <v>4.0</v>
      </c>
      <c r="I272" s="16">
        <v>2732</v>
      </c>
      <c r="J272" s="19">
        <f>Transformed_Data!E272*Transformed_Data!I272</f>
        <v>10777740</v>
      </c>
      <c r="K272" s="19" t="str">
        <f>IF(E272&lt;200,"&lt;200",IF(E272&lt;=500,"200–500","&gt;500"))</f>
        <v>&gt;500</v>
      </c>
      <c r="L272" s="19">
        <f>G272*I272</f>
        <v>10381.6</v>
      </c>
      <c r="M272" s="19">
        <f>SUM(G272:I272)</f>
        <v>2735.8</v>
      </c>
      <c r="N272" s="16" t="s">
        <v>8959</v>
      </c>
      <c r="O272" s="16" t="s">
        <v>8960</v>
      </c>
      <c r="P272" s="16" t="s">
        <v>8961</v>
      </c>
      <c r="Q272" s="16" t="s">
        <v>8962</v>
      </c>
      <c r="R272" s="16" t="s">
        <v>8963</v>
      </c>
      <c r="S272" s="16" t="s">
        <v>8964</v>
      </c>
      <c r="T272" s="16" t="s">
        <v>8965</v>
      </c>
      <c r="U272" s="16" t="s">
        <v>8966</v>
      </c>
    </row>
    <row r="273" spans="1:21" ht="15.75">
      <c r="A273" s="16" t="s">
        <v>9170</v>
      </c>
      <c r="B273" s="16" t="s">
        <v>14172</v>
      </c>
      <c r="C273" s="16" t="s">
        <v>13645</v>
      </c>
      <c r="D273" s="19">
        <v>749</v>
      </c>
      <c r="E273" s="19">
        <v>1111</v>
      </c>
      <c r="F273" s="52">
        <v>0.33</v>
      </c>
      <c r="G273" s="51">
        <v>4.2</v>
      </c>
      <c r="H273" s="52" t="str">
        <f t="shared" si="5"/>
        <v>5.0</v>
      </c>
      <c r="I273" s="16">
        <v>35693</v>
      </c>
      <c r="J273" s="19">
        <f>Transformed_Data!E273*Transformed_Data!I273</f>
        <v>39654923</v>
      </c>
      <c r="K273" s="19" t="str">
        <f>IF(E273&lt;200,"&lt;200",IF(E273&lt;=500,"200–500","&gt;500"))</f>
        <v>&gt;500</v>
      </c>
      <c r="L273" s="19">
        <f>G273*I273</f>
        <v>149910.6</v>
      </c>
      <c r="M273" s="19">
        <f>SUM(G273:I273)</f>
        <v>35697.199999999997</v>
      </c>
      <c r="N273" s="16" t="s">
        <v>9172</v>
      </c>
      <c r="O273" s="16" t="s">
        <v>9173</v>
      </c>
      <c r="P273" s="16" t="s">
        <v>9174</v>
      </c>
      <c r="Q273" s="16" t="s">
        <v>9175</v>
      </c>
      <c r="R273" s="16" t="s">
        <v>9176</v>
      </c>
      <c r="S273" s="16" t="s">
        <v>9177</v>
      </c>
      <c r="T273" s="16" t="s">
        <v>9178</v>
      </c>
      <c r="U273" s="16" t="s">
        <v>9179</v>
      </c>
    </row>
    <row r="274" spans="1:21" ht="15.75">
      <c r="A274" s="16" t="s">
        <v>8494</v>
      </c>
      <c r="B274" s="16" t="s">
        <v>14173</v>
      </c>
      <c r="C274" s="16" t="s">
        <v>13127</v>
      </c>
      <c r="D274" s="19">
        <v>849</v>
      </c>
      <c r="E274" s="19">
        <v>2490</v>
      </c>
      <c r="F274" s="52">
        <v>0.66</v>
      </c>
      <c r="G274" s="51">
        <v>4.2</v>
      </c>
      <c r="H274" s="52" t="str">
        <f t="shared" si="5"/>
        <v>5.0</v>
      </c>
      <c r="I274" s="16">
        <v>91188</v>
      </c>
      <c r="J274" s="19">
        <f>Transformed_Data!E274*Transformed_Data!I274</f>
        <v>227058120</v>
      </c>
      <c r="K274" s="19" t="str">
        <f>IF(E274&lt;200,"&lt;200",IF(E274&lt;=500,"200–500","&gt;500"))</f>
        <v>&gt;500</v>
      </c>
      <c r="L274" s="19">
        <f>G274*I274</f>
        <v>382989.60000000003</v>
      </c>
      <c r="M274" s="19">
        <f>SUM(G274:I274)</f>
        <v>91192.2</v>
      </c>
      <c r="N274" s="16" t="s">
        <v>8496</v>
      </c>
      <c r="O274" s="16" t="s">
        <v>8497</v>
      </c>
      <c r="P274" s="16" t="s">
        <v>8498</v>
      </c>
      <c r="Q274" s="16" t="s">
        <v>8499</v>
      </c>
      <c r="R274" s="16" t="s">
        <v>8500</v>
      </c>
      <c r="S274" s="16" t="s">
        <v>13240</v>
      </c>
      <c r="T274" s="16" t="s">
        <v>8502</v>
      </c>
      <c r="U274" s="16" t="s">
        <v>8503</v>
      </c>
    </row>
    <row r="275" spans="1:21" ht="15.75">
      <c r="A275" s="16" t="s">
        <v>12241</v>
      </c>
      <c r="B275" s="16" t="s">
        <v>14174</v>
      </c>
      <c r="C275" s="16" t="s">
        <v>13645</v>
      </c>
      <c r="D275" s="19">
        <v>1110</v>
      </c>
      <c r="E275" s="19">
        <v>1599</v>
      </c>
      <c r="F275" s="52">
        <v>0.31</v>
      </c>
      <c r="G275" s="51">
        <v>4.3</v>
      </c>
      <c r="H275" s="52" t="str">
        <f t="shared" si="5"/>
        <v>5.0</v>
      </c>
      <c r="I275" s="16">
        <v>4022</v>
      </c>
      <c r="J275" s="19">
        <f>Transformed_Data!E275*Transformed_Data!I275</f>
        <v>6431178</v>
      </c>
      <c r="K275" s="19" t="str">
        <f>IF(E275&lt;200,"&lt;200",IF(E275&lt;=500,"200–500","&gt;500"))</f>
        <v>&gt;500</v>
      </c>
      <c r="L275" s="19">
        <f>G275*I275</f>
        <v>17294.599999999999</v>
      </c>
      <c r="M275" s="19">
        <f>SUM(G275:I275)</f>
        <v>4026.3</v>
      </c>
      <c r="N275" s="16" t="s">
        <v>12243</v>
      </c>
      <c r="O275" s="16" t="s">
        <v>12244</v>
      </c>
      <c r="P275" s="16" t="s">
        <v>12245</v>
      </c>
      <c r="Q275" s="16" t="s">
        <v>12246</v>
      </c>
      <c r="R275" s="16" t="s">
        <v>12247</v>
      </c>
      <c r="S275" s="16" t="s">
        <v>12248</v>
      </c>
      <c r="T275" s="16" t="s">
        <v>12249</v>
      </c>
      <c r="U275" s="16" t="s">
        <v>12250</v>
      </c>
    </row>
    <row r="276" spans="1:21" ht="15.75">
      <c r="A276" s="16" t="s">
        <v>11012</v>
      </c>
      <c r="B276" s="16" t="s">
        <v>14175</v>
      </c>
      <c r="C276" s="16" t="s">
        <v>13645</v>
      </c>
      <c r="D276" s="19">
        <v>600</v>
      </c>
      <c r="E276" s="19">
        <v>640</v>
      </c>
      <c r="F276" s="52">
        <v>0.06</v>
      </c>
      <c r="G276" s="51">
        <v>3.8</v>
      </c>
      <c r="H276" s="52" t="str">
        <f t="shared" si="5"/>
        <v>4.0</v>
      </c>
      <c r="I276" s="16">
        <v>2593</v>
      </c>
      <c r="J276" s="19">
        <f>Transformed_Data!E276*Transformed_Data!I276</f>
        <v>1659520</v>
      </c>
      <c r="K276" s="19" t="str">
        <f>IF(E276&lt;200,"&lt;200",IF(E276&lt;=500,"200–500","&gt;500"))</f>
        <v>&gt;500</v>
      </c>
      <c r="L276" s="19">
        <f>G276*I276</f>
        <v>9853.4</v>
      </c>
      <c r="M276" s="19">
        <f>SUM(G276:I276)</f>
        <v>2596.8000000000002</v>
      </c>
      <c r="N276" s="16" t="s">
        <v>11014</v>
      </c>
      <c r="O276" s="16" t="s">
        <v>11015</v>
      </c>
      <c r="P276" s="16" t="s">
        <v>11016</v>
      </c>
      <c r="Q276" s="16" t="s">
        <v>11017</v>
      </c>
      <c r="R276" s="16" t="s">
        <v>11018</v>
      </c>
      <c r="S276" s="16" t="s">
        <v>13241</v>
      </c>
      <c r="T276" s="16" t="s">
        <v>11020</v>
      </c>
      <c r="U276" s="16" t="s">
        <v>11021</v>
      </c>
    </row>
    <row r="277" spans="1:21" ht="15.75">
      <c r="A277" s="16" t="s">
        <v>2231</v>
      </c>
      <c r="B277" s="16" t="s">
        <v>14176</v>
      </c>
      <c r="C277" s="16" t="s">
        <v>13644</v>
      </c>
      <c r="D277" s="19">
        <v>299</v>
      </c>
      <c r="E277" s="19">
        <v>799</v>
      </c>
      <c r="F277" s="52">
        <v>0.63</v>
      </c>
      <c r="G277" s="51">
        <v>4.2</v>
      </c>
      <c r="H277" s="52" t="str">
        <f t="shared" si="5"/>
        <v>5.0</v>
      </c>
      <c r="I277" s="16">
        <v>2117</v>
      </c>
      <c r="J277" s="19">
        <f>Transformed_Data!E277*Transformed_Data!I277</f>
        <v>1691483</v>
      </c>
      <c r="K277" s="19" t="str">
        <f>IF(E277&lt;200,"&lt;200",IF(E277&lt;=500,"200–500","&gt;500"))</f>
        <v>&gt;500</v>
      </c>
      <c r="L277" s="19">
        <f>G277*I277</f>
        <v>8891.4</v>
      </c>
      <c r="M277" s="19">
        <f>SUM(G277:I277)</f>
        <v>2121.1999999999998</v>
      </c>
      <c r="N277" s="16" t="s">
        <v>2233</v>
      </c>
      <c r="O277" s="16" t="s">
        <v>2234</v>
      </c>
      <c r="P277" s="16" t="s">
        <v>2235</v>
      </c>
      <c r="Q277" s="16" t="s">
        <v>2236</v>
      </c>
      <c r="R277" s="16" t="s">
        <v>2237</v>
      </c>
      <c r="S277" s="16" t="s">
        <v>2238</v>
      </c>
      <c r="T277" s="16" t="s">
        <v>2239</v>
      </c>
      <c r="U277" s="16" t="s">
        <v>2240</v>
      </c>
    </row>
    <row r="278" spans="1:21" ht="15.75">
      <c r="A278" s="16" t="s">
        <v>641</v>
      </c>
      <c r="B278" s="16" t="s">
        <v>14177</v>
      </c>
      <c r="C278" s="16" t="s">
        <v>13127</v>
      </c>
      <c r="D278" s="19">
        <v>1599</v>
      </c>
      <c r="E278" s="19">
        <v>2999</v>
      </c>
      <c r="F278" s="52">
        <v>0.47</v>
      </c>
      <c r="G278" s="51">
        <v>4.2</v>
      </c>
      <c r="H278" s="52" t="str">
        <f t="shared" si="5"/>
        <v>5.0</v>
      </c>
      <c r="I278" s="16">
        <v>2727</v>
      </c>
      <c r="J278" s="19">
        <f>Transformed_Data!E278*Transformed_Data!I278</f>
        <v>8178273</v>
      </c>
      <c r="K278" s="19" t="str">
        <f>IF(E278&lt;200,"&lt;200",IF(E278&lt;=500,"200–500","&gt;500"))</f>
        <v>&gt;500</v>
      </c>
      <c r="L278" s="19">
        <f>G278*I278</f>
        <v>11453.4</v>
      </c>
      <c r="M278" s="19">
        <f>SUM(G278:I278)</f>
        <v>2731.2</v>
      </c>
      <c r="N278" s="16" t="s">
        <v>644</v>
      </c>
      <c r="O278" s="16" t="s">
        <v>645</v>
      </c>
      <c r="P278" s="16" t="s">
        <v>646</v>
      </c>
      <c r="Q278" s="16" t="s">
        <v>647</v>
      </c>
      <c r="R278" s="16" t="s">
        <v>648</v>
      </c>
      <c r="S278" s="16" t="s">
        <v>649</v>
      </c>
      <c r="T278" s="16" t="s">
        <v>650</v>
      </c>
      <c r="U278" s="16" t="s">
        <v>651</v>
      </c>
    </row>
    <row r="279" spans="1:21" ht="15.75">
      <c r="A279" s="16" t="s">
        <v>10275</v>
      </c>
      <c r="B279" s="16" t="s">
        <v>14178</v>
      </c>
      <c r="C279" s="16" t="s">
        <v>13645</v>
      </c>
      <c r="D279" s="19">
        <v>999</v>
      </c>
      <c r="E279" s="19">
        <v>1560</v>
      </c>
      <c r="F279" s="52">
        <v>0.36</v>
      </c>
      <c r="G279" s="51">
        <v>3.6</v>
      </c>
      <c r="H279" s="52" t="str">
        <f t="shared" si="5"/>
        <v>4.0</v>
      </c>
      <c r="I279" s="16">
        <v>4881</v>
      </c>
      <c r="J279" s="19">
        <f>Transformed_Data!E279*Transformed_Data!I279</f>
        <v>7614360</v>
      </c>
      <c r="K279" s="19" t="str">
        <f>IF(E279&lt;200,"&lt;200",IF(E279&lt;=500,"200–500","&gt;500"))</f>
        <v>&gt;500</v>
      </c>
      <c r="L279" s="19">
        <f>G279*I279</f>
        <v>17571.600000000002</v>
      </c>
      <c r="M279" s="19">
        <f>SUM(G279:I279)</f>
        <v>4884.6000000000004</v>
      </c>
      <c r="N279" s="16" t="s">
        <v>10277</v>
      </c>
      <c r="O279" s="16" t="s">
        <v>10278</v>
      </c>
      <c r="P279" s="16" t="s">
        <v>10279</v>
      </c>
      <c r="Q279" s="16" t="s">
        <v>10280</v>
      </c>
      <c r="R279" s="16" t="s">
        <v>10281</v>
      </c>
      <c r="S279" s="16" t="s">
        <v>10282</v>
      </c>
      <c r="T279" s="16" t="s">
        <v>10283</v>
      </c>
      <c r="U279" s="16" t="s">
        <v>10284</v>
      </c>
    </row>
    <row r="280" spans="1:21" ht="15.75">
      <c r="A280" s="16" t="s">
        <v>6752</v>
      </c>
      <c r="B280" s="16" t="s">
        <v>14179</v>
      </c>
      <c r="C280" s="16" t="s">
        <v>13644</v>
      </c>
      <c r="D280" s="19">
        <v>1889</v>
      </c>
      <c r="E280" s="19">
        <v>2699</v>
      </c>
      <c r="F280" s="52">
        <v>0.3</v>
      </c>
      <c r="G280" s="51">
        <v>4.3</v>
      </c>
      <c r="H280" s="52" t="str">
        <f t="shared" si="5"/>
        <v>5.0</v>
      </c>
      <c r="I280" s="16">
        <v>17394</v>
      </c>
      <c r="J280" s="19">
        <f>Transformed_Data!E280*Transformed_Data!I280</f>
        <v>46946406</v>
      </c>
      <c r="K280" s="19" t="str">
        <f>IF(E280&lt;200,"&lt;200",IF(E280&lt;=500,"200–500","&gt;500"))</f>
        <v>&gt;500</v>
      </c>
      <c r="L280" s="19">
        <f>G280*I280</f>
        <v>74794.2</v>
      </c>
      <c r="M280" s="19">
        <f>SUM(G280:I280)</f>
        <v>17398.3</v>
      </c>
      <c r="N280" s="16" t="s">
        <v>6754</v>
      </c>
      <c r="O280" s="16" t="s">
        <v>6755</v>
      </c>
      <c r="P280" s="16" t="s">
        <v>6756</v>
      </c>
      <c r="Q280" s="16" t="s">
        <v>6757</v>
      </c>
      <c r="R280" s="16" t="s">
        <v>6758</v>
      </c>
      <c r="S280" s="16" t="s">
        <v>13242</v>
      </c>
      <c r="T280" s="16" t="s">
        <v>6760</v>
      </c>
      <c r="U280" s="16" t="s">
        <v>6761</v>
      </c>
    </row>
    <row r="281" spans="1:21" ht="15.75">
      <c r="A281" s="16" t="s">
        <v>8102</v>
      </c>
      <c r="B281" s="16" t="s">
        <v>14180</v>
      </c>
      <c r="C281" s="16" t="s">
        <v>13644</v>
      </c>
      <c r="D281" s="19">
        <v>1990</v>
      </c>
      <c r="E281" s="19">
        <v>2999</v>
      </c>
      <c r="F281" s="52">
        <v>0.34</v>
      </c>
      <c r="G281" s="51">
        <v>4.3</v>
      </c>
      <c r="H281" s="52" t="str">
        <f t="shared" si="5"/>
        <v>5.0</v>
      </c>
      <c r="I281" s="16">
        <v>14237</v>
      </c>
      <c r="J281" s="19">
        <f>Transformed_Data!E281*Transformed_Data!I281</f>
        <v>42696763</v>
      </c>
      <c r="K281" s="19" t="str">
        <f>IF(E281&lt;200,"&lt;200",IF(E281&lt;=500,"200–500","&gt;500"))</f>
        <v>&gt;500</v>
      </c>
      <c r="L281" s="19">
        <f>G281*I281</f>
        <v>61219.1</v>
      </c>
      <c r="M281" s="19">
        <f>SUM(G281:I281)</f>
        <v>14241.3</v>
      </c>
      <c r="N281" s="16" t="s">
        <v>8104</v>
      </c>
      <c r="O281" s="16" t="s">
        <v>8105</v>
      </c>
      <c r="P281" s="16" t="s">
        <v>8106</v>
      </c>
      <c r="Q281" s="16" t="s">
        <v>8107</v>
      </c>
      <c r="R281" s="16" t="s">
        <v>8108</v>
      </c>
      <c r="S281" s="16" t="s">
        <v>13243</v>
      </c>
      <c r="T281" s="16" t="s">
        <v>8109</v>
      </c>
      <c r="U281" s="16" t="s">
        <v>8110</v>
      </c>
    </row>
    <row r="282" spans="1:21" ht="15.75">
      <c r="A282" s="16" t="s">
        <v>5493</v>
      </c>
      <c r="B282" s="16" t="s">
        <v>14181</v>
      </c>
      <c r="C282" s="16" t="s">
        <v>13644</v>
      </c>
      <c r="D282" s="19">
        <v>139</v>
      </c>
      <c r="E282" s="19">
        <v>299</v>
      </c>
      <c r="F282" s="52">
        <v>0.54</v>
      </c>
      <c r="G282" s="51">
        <v>3.8</v>
      </c>
      <c r="H282" s="52" t="str">
        <f t="shared" si="5"/>
        <v>4.0</v>
      </c>
      <c r="I282" s="16">
        <v>3044</v>
      </c>
      <c r="J282" s="19">
        <f>Transformed_Data!E282*Transformed_Data!I282</f>
        <v>910156</v>
      </c>
      <c r="K282" s="19" t="str">
        <f>IF(E282&lt;200,"&lt;200",IF(E282&lt;=500,"200–500","&gt;500"))</f>
        <v>200–500</v>
      </c>
      <c r="L282" s="19">
        <f>G282*I282</f>
        <v>11567.199999999999</v>
      </c>
      <c r="M282" s="19">
        <f>SUM(G282:I282)</f>
        <v>3047.8</v>
      </c>
      <c r="N282" s="16" t="s">
        <v>5495</v>
      </c>
      <c r="O282" s="16" t="s">
        <v>5496</v>
      </c>
      <c r="P282" s="16" t="s">
        <v>5497</v>
      </c>
      <c r="Q282" s="16" t="s">
        <v>5498</v>
      </c>
      <c r="R282" s="16" t="s">
        <v>5499</v>
      </c>
      <c r="S282" s="16" t="s">
        <v>5500</v>
      </c>
      <c r="T282" s="16" t="s">
        <v>5501</v>
      </c>
      <c r="U282" s="16" t="s">
        <v>5502</v>
      </c>
    </row>
    <row r="283" spans="1:21" ht="15.75">
      <c r="A283" s="16" t="s">
        <v>566</v>
      </c>
      <c r="B283" s="16" t="s">
        <v>14182</v>
      </c>
      <c r="C283" s="16" t="s">
        <v>13127</v>
      </c>
      <c r="D283" s="19">
        <v>179</v>
      </c>
      <c r="E283" s="19">
        <v>799</v>
      </c>
      <c r="F283" s="52">
        <v>0.78</v>
      </c>
      <c r="G283" s="51">
        <v>3.7</v>
      </c>
      <c r="H283" s="52" t="str">
        <f t="shared" si="5"/>
        <v>4.0</v>
      </c>
      <c r="I283" s="16">
        <v>2201</v>
      </c>
      <c r="J283" s="19">
        <f>Transformed_Data!E283*Transformed_Data!I283</f>
        <v>1758599</v>
      </c>
      <c r="K283" s="19" t="str">
        <f>IF(E283&lt;200,"&lt;200",IF(E283&lt;=500,"200–500","&gt;500"))</f>
        <v>&gt;500</v>
      </c>
      <c r="L283" s="19">
        <f>G283*I283</f>
        <v>8143.7000000000007</v>
      </c>
      <c r="M283" s="19">
        <f>SUM(G283:I283)</f>
        <v>2204.6999999999998</v>
      </c>
      <c r="N283" s="16" t="s">
        <v>568</v>
      </c>
      <c r="O283" s="16" t="s">
        <v>569</v>
      </c>
      <c r="P283" s="16" t="s">
        <v>570</v>
      </c>
      <c r="Q283" s="16" t="s">
        <v>571</v>
      </c>
      <c r="R283" s="16" t="s">
        <v>572</v>
      </c>
      <c r="S283" s="16" t="s">
        <v>573</v>
      </c>
      <c r="T283" s="16" t="s">
        <v>574</v>
      </c>
      <c r="U283" s="16" t="s">
        <v>575</v>
      </c>
    </row>
    <row r="284" spans="1:21" ht="15.75">
      <c r="A284" s="16" t="s">
        <v>12402</v>
      </c>
      <c r="B284" s="16" t="s">
        <v>14183</v>
      </c>
      <c r="C284" s="16" t="s">
        <v>13645</v>
      </c>
      <c r="D284" s="19">
        <v>1456</v>
      </c>
      <c r="E284" s="19">
        <v>3190</v>
      </c>
      <c r="F284" s="52">
        <v>0.54</v>
      </c>
      <c r="G284" s="51">
        <v>4.0999999999999996</v>
      </c>
      <c r="H284" s="52" t="str">
        <f t="shared" si="5"/>
        <v>5.0</v>
      </c>
      <c r="I284" s="16">
        <v>1776</v>
      </c>
      <c r="J284" s="19">
        <f>Transformed_Data!E284*Transformed_Data!I284</f>
        <v>5665440</v>
      </c>
      <c r="K284" s="19" t="str">
        <f>IF(E284&lt;200,"&lt;200",IF(E284&lt;=500,"200–500","&gt;500"))</f>
        <v>&gt;500</v>
      </c>
      <c r="L284" s="19">
        <f>G284*I284</f>
        <v>7281.5999999999995</v>
      </c>
      <c r="M284" s="19">
        <f>SUM(G284:I284)</f>
        <v>1780.1</v>
      </c>
      <c r="N284" s="16" t="s">
        <v>12404</v>
      </c>
      <c r="O284" s="16" t="s">
        <v>12405</v>
      </c>
      <c r="P284" s="16" t="s">
        <v>12406</v>
      </c>
      <c r="Q284" s="16" t="s">
        <v>12407</v>
      </c>
      <c r="R284" s="16" t="s">
        <v>12408</v>
      </c>
      <c r="S284" s="16" t="s">
        <v>12409</v>
      </c>
      <c r="T284" s="16" t="s">
        <v>12410</v>
      </c>
      <c r="U284" s="16" t="s">
        <v>12411</v>
      </c>
    </row>
    <row r="285" spans="1:21" ht="15.75">
      <c r="A285" s="16" t="s">
        <v>5983</v>
      </c>
      <c r="B285" s="16" t="s">
        <v>14184</v>
      </c>
      <c r="C285" s="16" t="s">
        <v>13127</v>
      </c>
      <c r="D285" s="19">
        <v>1999</v>
      </c>
      <c r="E285" s="19">
        <v>2999</v>
      </c>
      <c r="F285" s="52">
        <v>0.33</v>
      </c>
      <c r="G285" s="51">
        <v>4.3</v>
      </c>
      <c r="H285" s="52" t="str">
        <f t="shared" si="5"/>
        <v>5.0</v>
      </c>
      <c r="I285" s="16">
        <v>63899</v>
      </c>
      <c r="J285" s="19">
        <f>Transformed_Data!E285*Transformed_Data!I285</f>
        <v>191633101</v>
      </c>
      <c r="K285" s="19" t="str">
        <f>IF(E285&lt;200,"&lt;200",IF(E285&lt;=500,"200–500","&gt;500"))</f>
        <v>&gt;500</v>
      </c>
      <c r="L285" s="19">
        <f>G285*I285</f>
        <v>274765.7</v>
      </c>
      <c r="M285" s="19">
        <f>SUM(G285:I285)</f>
        <v>63903.3</v>
      </c>
      <c r="N285" s="16" t="s">
        <v>5985</v>
      </c>
      <c r="O285" s="16" t="s">
        <v>5986</v>
      </c>
      <c r="P285" s="16" t="s">
        <v>5987</v>
      </c>
      <c r="Q285" s="16" t="s">
        <v>5988</v>
      </c>
      <c r="R285" s="16" t="s">
        <v>5989</v>
      </c>
      <c r="S285" s="16" t="s">
        <v>13244</v>
      </c>
      <c r="T285" s="16" t="s">
        <v>5991</v>
      </c>
      <c r="U285" s="16" t="s">
        <v>5992</v>
      </c>
    </row>
    <row r="286" spans="1:21" ht="15.75">
      <c r="A286" s="16" t="s">
        <v>10829</v>
      </c>
      <c r="B286" s="16" t="s">
        <v>14185</v>
      </c>
      <c r="C286" s="16" t="s">
        <v>13649</v>
      </c>
      <c r="D286" s="19">
        <v>899</v>
      </c>
      <c r="E286" s="19">
        <v>1900</v>
      </c>
      <c r="F286" s="52">
        <v>0.53</v>
      </c>
      <c r="G286" s="51">
        <v>4</v>
      </c>
      <c r="H286" s="52" t="str">
        <f t="shared" si="5"/>
        <v>4.0</v>
      </c>
      <c r="I286" s="16">
        <v>3663</v>
      </c>
      <c r="J286" s="19">
        <f>Transformed_Data!E286*Transformed_Data!I286</f>
        <v>6959700</v>
      </c>
      <c r="K286" s="19" t="str">
        <f>IF(E286&lt;200,"&lt;200",IF(E286&lt;=500,"200–500","&gt;500"))</f>
        <v>&gt;500</v>
      </c>
      <c r="L286" s="19">
        <f>G286*I286</f>
        <v>14652</v>
      </c>
      <c r="M286" s="19">
        <f>SUM(G286:I286)</f>
        <v>3667</v>
      </c>
      <c r="N286" s="16" t="s">
        <v>13245</v>
      </c>
      <c r="O286" s="16" t="s">
        <v>10833</v>
      </c>
      <c r="P286" s="16" t="s">
        <v>10834</v>
      </c>
      <c r="Q286" s="16" t="s">
        <v>10835</v>
      </c>
      <c r="R286" s="16" t="s">
        <v>10836</v>
      </c>
      <c r="S286" s="16" t="s">
        <v>13246</v>
      </c>
      <c r="T286" s="16" t="s">
        <v>10838</v>
      </c>
      <c r="U286" s="16" t="s">
        <v>10839</v>
      </c>
    </row>
    <row r="287" spans="1:21" ht="15.75">
      <c r="A287" s="16" t="s">
        <v>6292</v>
      </c>
      <c r="B287" s="16" t="s">
        <v>14186</v>
      </c>
      <c r="C287" s="16" t="s">
        <v>13644</v>
      </c>
      <c r="D287" s="19">
        <v>1299</v>
      </c>
      <c r="E287" s="19">
        <v>1599</v>
      </c>
      <c r="F287" s="52">
        <v>0.19</v>
      </c>
      <c r="G287" s="51">
        <v>4.3</v>
      </c>
      <c r="H287" s="52" t="str">
        <f t="shared" si="5"/>
        <v>5.0</v>
      </c>
      <c r="I287" s="16">
        <v>27223</v>
      </c>
      <c r="J287" s="19">
        <f>Transformed_Data!E287*Transformed_Data!I287</f>
        <v>43529577</v>
      </c>
      <c r="K287" s="19" t="str">
        <f>IF(E287&lt;200,"&lt;200",IF(E287&lt;=500,"200–500","&gt;500"))</f>
        <v>&gt;500</v>
      </c>
      <c r="L287" s="19">
        <f>G287*I287</f>
        <v>117058.9</v>
      </c>
      <c r="M287" s="19">
        <f>SUM(G287:I287)</f>
        <v>27227.3</v>
      </c>
      <c r="N287" s="16" t="s">
        <v>6294</v>
      </c>
      <c r="O287" s="16" t="s">
        <v>6295</v>
      </c>
      <c r="P287" s="16" t="s">
        <v>6296</v>
      </c>
      <c r="Q287" s="16" t="s">
        <v>6297</v>
      </c>
      <c r="R287" s="16" t="s">
        <v>6298</v>
      </c>
      <c r="S287" s="16" t="s">
        <v>13247</v>
      </c>
      <c r="T287" s="16" t="s">
        <v>6300</v>
      </c>
      <c r="U287" s="16" t="s">
        <v>6301</v>
      </c>
    </row>
    <row r="288" spans="1:21" ht="15.75">
      <c r="A288" s="16" t="s">
        <v>5463</v>
      </c>
      <c r="B288" s="16" t="s">
        <v>14187</v>
      </c>
      <c r="C288" s="16" t="s">
        <v>13127</v>
      </c>
      <c r="D288" s="19">
        <v>429</v>
      </c>
      <c r="E288" s="19">
        <v>599</v>
      </c>
      <c r="F288" s="52">
        <v>0.28000000000000003</v>
      </c>
      <c r="G288" s="51">
        <v>4.0999999999999996</v>
      </c>
      <c r="H288" s="52" t="str">
        <f t="shared" si="5"/>
        <v>5.0</v>
      </c>
      <c r="I288" s="16">
        <v>119466</v>
      </c>
      <c r="J288" s="19">
        <f>Transformed_Data!E288*Transformed_Data!I288</f>
        <v>71560134</v>
      </c>
      <c r="K288" s="19" t="str">
        <f>IF(E288&lt;200,"&lt;200",IF(E288&lt;=500,"200–500","&gt;500"))</f>
        <v>&gt;500</v>
      </c>
      <c r="L288" s="19">
        <f>G288*I288</f>
        <v>489810.6</v>
      </c>
      <c r="M288" s="19">
        <f>SUM(G288:I288)</f>
        <v>119470.1</v>
      </c>
      <c r="N288" s="16" t="s">
        <v>5465</v>
      </c>
      <c r="O288" s="16" t="s">
        <v>5466</v>
      </c>
      <c r="P288" s="16" t="s">
        <v>5467</v>
      </c>
      <c r="Q288" s="16" t="s">
        <v>5468</v>
      </c>
      <c r="R288" s="16" t="s">
        <v>5469</v>
      </c>
      <c r="S288" s="16" t="s">
        <v>13248</v>
      </c>
      <c r="T288" s="16" t="s">
        <v>5470</v>
      </c>
      <c r="U288" s="16" t="s">
        <v>5471</v>
      </c>
    </row>
    <row r="289" spans="1:21" ht="15.75">
      <c r="A289" s="16" t="s">
        <v>2274</v>
      </c>
      <c r="B289" s="16" t="s">
        <v>14188</v>
      </c>
      <c r="C289" s="16" t="s">
        <v>13644</v>
      </c>
      <c r="D289" s="19">
        <v>299</v>
      </c>
      <c r="E289" s="19">
        <v>799</v>
      </c>
      <c r="F289" s="52">
        <v>0.63</v>
      </c>
      <c r="G289" s="51">
        <v>4.2</v>
      </c>
      <c r="H289" s="52" t="str">
        <f t="shared" si="5"/>
        <v>5.0</v>
      </c>
      <c r="I289" s="16">
        <v>94363</v>
      </c>
      <c r="J289" s="19">
        <f>Transformed_Data!E289*Transformed_Data!I289</f>
        <v>75396037</v>
      </c>
      <c r="K289" s="19" t="str">
        <f>IF(E289&lt;200,"&lt;200",IF(E289&lt;=500,"200–500","&gt;500"))</f>
        <v>&gt;500</v>
      </c>
      <c r="L289" s="19">
        <f>G289*I289</f>
        <v>396324.60000000003</v>
      </c>
      <c r="M289" s="19">
        <f>SUM(G289:I289)</f>
        <v>94367.2</v>
      </c>
      <c r="N289" s="16" t="s">
        <v>2276</v>
      </c>
      <c r="O289" s="16" t="s">
        <v>50</v>
      </c>
      <c r="P289" s="16" t="s">
        <v>51</v>
      </c>
      <c r="Q289" s="16" t="s">
        <v>52</v>
      </c>
      <c r="R289" s="16" t="s">
        <v>53</v>
      </c>
      <c r="S289" s="16" t="s">
        <v>54</v>
      </c>
      <c r="T289" s="16" t="s">
        <v>2277</v>
      </c>
      <c r="U289" s="16" t="s">
        <v>2278</v>
      </c>
    </row>
    <row r="290" spans="1:21" ht="15.75">
      <c r="A290" s="16" t="s">
        <v>10890</v>
      </c>
      <c r="B290" s="16" t="s">
        <v>14189</v>
      </c>
      <c r="C290" s="16" t="s">
        <v>13645</v>
      </c>
      <c r="D290" s="19">
        <v>1656</v>
      </c>
      <c r="E290" s="19">
        <v>2695</v>
      </c>
      <c r="F290" s="52">
        <v>0.39</v>
      </c>
      <c r="G290" s="51">
        <v>4.4000000000000004</v>
      </c>
      <c r="H290" s="52" t="str">
        <f t="shared" si="5"/>
        <v>5.0</v>
      </c>
      <c r="I290" s="16">
        <v>6027</v>
      </c>
      <c r="J290" s="19">
        <f>Transformed_Data!E290*Transformed_Data!I290</f>
        <v>16242765</v>
      </c>
      <c r="K290" s="19" t="str">
        <f>IF(E290&lt;200,"&lt;200",IF(E290&lt;=500,"200–500","&gt;500"))</f>
        <v>&gt;500</v>
      </c>
      <c r="L290" s="19">
        <f>G290*I290</f>
        <v>26518.800000000003</v>
      </c>
      <c r="M290" s="19">
        <f>SUM(G290:I290)</f>
        <v>6031.4</v>
      </c>
      <c r="N290" s="16" t="s">
        <v>13249</v>
      </c>
      <c r="O290" s="16" t="s">
        <v>10893</v>
      </c>
      <c r="P290" s="16" t="s">
        <v>10894</v>
      </c>
      <c r="Q290" s="16" t="s">
        <v>10895</v>
      </c>
      <c r="R290" s="16" t="s">
        <v>10896</v>
      </c>
      <c r="S290" s="16" t="s">
        <v>10897</v>
      </c>
      <c r="T290" s="16" t="s">
        <v>10898</v>
      </c>
      <c r="U290" s="16" t="s">
        <v>10899</v>
      </c>
    </row>
    <row r="291" spans="1:21" ht="15.75">
      <c r="A291" s="16" t="s">
        <v>2536</v>
      </c>
      <c r="B291" s="16" t="s">
        <v>14190</v>
      </c>
      <c r="C291" s="16" t="s">
        <v>13644</v>
      </c>
      <c r="D291" s="19">
        <v>649</v>
      </c>
      <c r="E291" s="19">
        <v>1600</v>
      </c>
      <c r="F291" s="52">
        <v>0.59</v>
      </c>
      <c r="G291" s="51">
        <v>4.3</v>
      </c>
      <c r="H291" s="52" t="str">
        <f t="shared" si="5"/>
        <v>5.0</v>
      </c>
      <c r="I291" s="16">
        <v>5451</v>
      </c>
      <c r="J291" s="19">
        <f>Transformed_Data!E291*Transformed_Data!I291</f>
        <v>8721600</v>
      </c>
      <c r="K291" s="19" t="str">
        <f>IF(E291&lt;200,"&lt;200",IF(E291&lt;=500,"200–500","&gt;500"))</f>
        <v>&gt;500</v>
      </c>
      <c r="L291" s="19">
        <f>G291*I291</f>
        <v>23439.3</v>
      </c>
      <c r="M291" s="19">
        <f>SUM(G291:I291)</f>
        <v>5455.3</v>
      </c>
      <c r="N291" s="16" t="s">
        <v>2538</v>
      </c>
      <c r="O291" s="16" t="s">
        <v>1634</v>
      </c>
      <c r="P291" s="16" t="s">
        <v>1635</v>
      </c>
      <c r="Q291" s="16" t="s">
        <v>1636</v>
      </c>
      <c r="R291" s="16" t="s">
        <v>1637</v>
      </c>
      <c r="S291" s="16" t="s">
        <v>1638</v>
      </c>
      <c r="T291" s="16" t="s">
        <v>2539</v>
      </c>
      <c r="U291" s="16" t="s">
        <v>2540</v>
      </c>
    </row>
    <row r="292" spans="1:21" ht="15.75">
      <c r="A292" s="16" t="s">
        <v>1631</v>
      </c>
      <c r="B292" s="16" t="s">
        <v>14190</v>
      </c>
      <c r="C292" s="16" t="s">
        <v>13644</v>
      </c>
      <c r="D292" s="19">
        <v>499</v>
      </c>
      <c r="E292" s="19">
        <v>1200</v>
      </c>
      <c r="F292" s="52">
        <v>0.57999999999999996</v>
      </c>
      <c r="G292" s="51">
        <v>4.3</v>
      </c>
      <c r="H292" s="52" t="str">
        <f t="shared" si="5"/>
        <v>5.0</v>
      </c>
      <c r="I292" s="16">
        <v>5451</v>
      </c>
      <c r="J292" s="19">
        <f>Transformed_Data!E292*Transformed_Data!I292</f>
        <v>6541200</v>
      </c>
      <c r="K292" s="19" t="str">
        <f>IF(E292&lt;200,"&lt;200",IF(E292&lt;=500,"200–500","&gt;500"))</f>
        <v>&gt;500</v>
      </c>
      <c r="L292" s="19">
        <f>G292*I292</f>
        <v>23439.3</v>
      </c>
      <c r="M292" s="19">
        <f>SUM(G292:I292)</f>
        <v>5455.3</v>
      </c>
      <c r="N292" s="16" t="s">
        <v>1633</v>
      </c>
      <c r="O292" s="16" t="s">
        <v>1634</v>
      </c>
      <c r="P292" s="16" t="s">
        <v>1635</v>
      </c>
      <c r="Q292" s="16" t="s">
        <v>1636</v>
      </c>
      <c r="R292" s="16" t="s">
        <v>1637</v>
      </c>
      <c r="S292" s="16" t="s">
        <v>1638</v>
      </c>
      <c r="T292" s="16" t="s">
        <v>1639</v>
      </c>
      <c r="U292" s="16" t="s">
        <v>1640</v>
      </c>
    </row>
    <row r="293" spans="1:21" ht="15.75">
      <c r="A293" s="16" t="s">
        <v>11786</v>
      </c>
      <c r="B293" s="16" t="s">
        <v>14191</v>
      </c>
      <c r="C293" s="16" t="s">
        <v>13645</v>
      </c>
      <c r="D293" s="19">
        <v>3199</v>
      </c>
      <c r="E293" s="19">
        <v>3500</v>
      </c>
      <c r="F293" s="52">
        <v>0.09</v>
      </c>
      <c r="G293" s="51">
        <v>4.2</v>
      </c>
      <c r="H293" s="52" t="str">
        <f t="shared" si="5"/>
        <v>5.0</v>
      </c>
      <c r="I293" s="16">
        <v>1899</v>
      </c>
      <c r="J293" s="19">
        <f>Transformed_Data!E293*Transformed_Data!I293</f>
        <v>6646500</v>
      </c>
      <c r="K293" s="19" t="str">
        <f>IF(E293&lt;200,"&lt;200",IF(E293&lt;=500,"200–500","&gt;500"))</f>
        <v>&gt;500</v>
      </c>
      <c r="L293" s="19">
        <f>G293*I293</f>
        <v>7975.8</v>
      </c>
      <c r="M293" s="19">
        <f>SUM(G293:I293)</f>
        <v>1903.2</v>
      </c>
      <c r="N293" s="16" t="s">
        <v>11788</v>
      </c>
      <c r="O293" s="16" t="s">
        <v>11789</v>
      </c>
      <c r="P293" s="16" t="s">
        <v>11790</v>
      </c>
      <c r="Q293" s="16" t="s">
        <v>11791</v>
      </c>
      <c r="R293" s="16" t="s">
        <v>11792</v>
      </c>
      <c r="S293" s="16" t="s">
        <v>13250</v>
      </c>
      <c r="T293" s="16" t="s">
        <v>11794</v>
      </c>
      <c r="U293" s="16" t="s">
        <v>11795</v>
      </c>
    </row>
    <row r="294" spans="1:21" ht="15.75">
      <c r="A294" s="16" t="s">
        <v>12341</v>
      </c>
      <c r="B294" s="16" t="s">
        <v>14192</v>
      </c>
      <c r="C294" s="16" t="s">
        <v>13645</v>
      </c>
      <c r="D294" s="19">
        <v>5865</v>
      </c>
      <c r="E294" s="19">
        <v>7776</v>
      </c>
      <c r="F294" s="52">
        <v>0.25</v>
      </c>
      <c r="G294" s="51">
        <v>4.4000000000000004</v>
      </c>
      <c r="H294" s="52" t="str">
        <f t="shared" si="5"/>
        <v>5.0</v>
      </c>
      <c r="I294" s="16">
        <v>2737</v>
      </c>
      <c r="J294" s="19">
        <f>Transformed_Data!E294*Transformed_Data!I294</f>
        <v>21282912</v>
      </c>
      <c r="K294" s="19" t="str">
        <f>IF(E294&lt;200,"&lt;200",IF(E294&lt;=500,"200–500","&gt;500"))</f>
        <v>&gt;500</v>
      </c>
      <c r="L294" s="19">
        <f>G294*I294</f>
        <v>12042.800000000001</v>
      </c>
      <c r="M294" s="19">
        <f>SUM(G294:I294)</f>
        <v>2741.4</v>
      </c>
      <c r="N294" s="16" t="s">
        <v>12343</v>
      </c>
      <c r="O294" s="16" t="s">
        <v>12344</v>
      </c>
      <c r="P294" s="16" t="s">
        <v>12345</v>
      </c>
      <c r="Q294" s="16" t="s">
        <v>12346</v>
      </c>
      <c r="R294" s="16" t="s">
        <v>12347</v>
      </c>
      <c r="S294" s="16" t="s">
        <v>12348</v>
      </c>
      <c r="T294" s="16" t="s">
        <v>12349</v>
      </c>
      <c r="U294" s="16" t="s">
        <v>12350</v>
      </c>
    </row>
    <row r="295" spans="1:21" ht="15.75">
      <c r="A295" s="16" t="s">
        <v>1681</v>
      </c>
      <c r="B295" s="16" t="s">
        <v>14193</v>
      </c>
      <c r="C295" s="16" t="s">
        <v>13644</v>
      </c>
      <c r="D295" s="19">
        <v>709</v>
      </c>
      <c r="E295" s="19">
        <v>1999</v>
      </c>
      <c r="F295" s="52">
        <v>0.65</v>
      </c>
      <c r="G295" s="51">
        <v>4.0999999999999996</v>
      </c>
      <c r="H295" s="52" t="str">
        <f t="shared" si="5"/>
        <v>5.0</v>
      </c>
      <c r="I295" s="16">
        <v>178817</v>
      </c>
      <c r="J295" s="19">
        <f>Transformed_Data!E295*Transformed_Data!I295</f>
        <v>357455183</v>
      </c>
      <c r="K295" s="19" t="str">
        <f>IF(E295&lt;200,"&lt;200",IF(E295&lt;=500,"200–500","&gt;500"))</f>
        <v>&gt;500</v>
      </c>
      <c r="L295" s="19">
        <f>G295*I295</f>
        <v>733149.7</v>
      </c>
      <c r="M295" s="19">
        <f>SUM(G295:I295)</f>
        <v>178821.1</v>
      </c>
      <c r="N295" s="16" t="s">
        <v>1683</v>
      </c>
      <c r="O295" s="16" t="s">
        <v>1684</v>
      </c>
      <c r="P295" s="16" t="s">
        <v>1685</v>
      </c>
      <c r="Q295" s="16" t="s">
        <v>1686</v>
      </c>
      <c r="R295" s="16" t="s">
        <v>1687</v>
      </c>
      <c r="S295" s="16" t="s">
        <v>13033</v>
      </c>
      <c r="T295" s="16" t="s">
        <v>1688</v>
      </c>
      <c r="U295" s="16" t="s">
        <v>1689</v>
      </c>
    </row>
    <row r="296" spans="1:21" ht="15.75">
      <c r="A296" s="16" t="s">
        <v>5806</v>
      </c>
      <c r="B296" s="16" t="s">
        <v>14194</v>
      </c>
      <c r="C296" s="16" t="s">
        <v>13127</v>
      </c>
      <c r="D296" s="19">
        <v>799</v>
      </c>
      <c r="E296" s="19">
        <v>1499</v>
      </c>
      <c r="F296" s="52">
        <v>0.47</v>
      </c>
      <c r="G296" s="51">
        <v>4.0999999999999996</v>
      </c>
      <c r="H296" s="52" t="str">
        <f t="shared" si="5"/>
        <v>5.0</v>
      </c>
      <c r="I296" s="16">
        <v>53648</v>
      </c>
      <c r="J296" s="19">
        <f>Transformed_Data!E296*Transformed_Data!I296</f>
        <v>80418352</v>
      </c>
      <c r="K296" s="19" t="str">
        <f>IF(E296&lt;200,"&lt;200",IF(E296&lt;=500,"200–500","&gt;500"))</f>
        <v>&gt;500</v>
      </c>
      <c r="L296" s="19">
        <f>G296*I296</f>
        <v>219956.8</v>
      </c>
      <c r="M296" s="19">
        <f>SUM(G296:I296)</f>
        <v>53652.1</v>
      </c>
      <c r="N296" s="16" t="s">
        <v>5808</v>
      </c>
      <c r="O296" s="16" t="s">
        <v>5809</v>
      </c>
      <c r="P296" s="16" t="s">
        <v>5810</v>
      </c>
      <c r="Q296" s="16" t="s">
        <v>5811</v>
      </c>
      <c r="R296" s="16" t="s">
        <v>5812</v>
      </c>
      <c r="S296" s="16" t="s">
        <v>5813</v>
      </c>
      <c r="T296" s="16" t="s">
        <v>5814</v>
      </c>
      <c r="U296" s="16" t="s">
        <v>5815</v>
      </c>
    </row>
    <row r="297" spans="1:21" ht="15.75">
      <c r="A297" s="16" t="s">
        <v>9018</v>
      </c>
      <c r="B297" s="16" t="s">
        <v>14195</v>
      </c>
      <c r="C297" s="16" t="s">
        <v>13645</v>
      </c>
      <c r="D297" s="19">
        <v>3499</v>
      </c>
      <c r="E297" s="19">
        <v>5795</v>
      </c>
      <c r="F297" s="52">
        <v>0.4</v>
      </c>
      <c r="G297" s="51">
        <v>3.9</v>
      </c>
      <c r="H297" s="52" t="str">
        <f t="shared" si="5"/>
        <v>4.0</v>
      </c>
      <c r="I297" s="16">
        <v>25340</v>
      </c>
      <c r="J297" s="19">
        <f>Transformed_Data!E297*Transformed_Data!I297</f>
        <v>146845300</v>
      </c>
      <c r="K297" s="19" t="str">
        <f>IF(E297&lt;200,"&lt;200",IF(E297&lt;=500,"200–500","&gt;500"))</f>
        <v>&gt;500</v>
      </c>
      <c r="L297" s="19">
        <f>G297*I297</f>
        <v>98826</v>
      </c>
      <c r="M297" s="19">
        <f>SUM(G297:I297)</f>
        <v>25343.9</v>
      </c>
      <c r="N297" s="16" t="s">
        <v>9020</v>
      </c>
      <c r="O297" s="16" t="s">
        <v>9021</v>
      </c>
      <c r="P297" s="16" t="s">
        <v>9022</v>
      </c>
      <c r="Q297" s="16" t="s">
        <v>9023</v>
      </c>
      <c r="R297" s="16" t="s">
        <v>9024</v>
      </c>
      <c r="S297" s="16" t="s">
        <v>9025</v>
      </c>
      <c r="T297" s="16" t="s">
        <v>9026</v>
      </c>
      <c r="U297" s="16" t="s">
        <v>9027</v>
      </c>
    </row>
    <row r="298" spans="1:21" ht="15.75">
      <c r="A298" s="16" t="s">
        <v>7559</v>
      </c>
      <c r="B298" s="16" t="s">
        <v>14196</v>
      </c>
      <c r="C298" s="16" t="s">
        <v>13644</v>
      </c>
      <c r="D298" s="19">
        <v>1249</v>
      </c>
      <c r="E298" s="19">
        <v>2796</v>
      </c>
      <c r="F298" s="52">
        <v>0.55000000000000004</v>
      </c>
      <c r="G298" s="51">
        <v>4.4000000000000004</v>
      </c>
      <c r="H298" s="52" t="str">
        <f t="shared" si="5"/>
        <v>5.0</v>
      </c>
      <c r="I298" s="16">
        <v>4598</v>
      </c>
      <c r="J298" s="19">
        <f>Transformed_Data!E298*Transformed_Data!I298</f>
        <v>12856008</v>
      </c>
      <c r="K298" s="19" t="str">
        <f>IF(E298&lt;200,"&lt;200",IF(E298&lt;=500,"200–500","&gt;500"))</f>
        <v>&gt;500</v>
      </c>
      <c r="L298" s="19">
        <f>G298*I298</f>
        <v>20231.2</v>
      </c>
      <c r="M298" s="19">
        <f>SUM(G298:I298)</f>
        <v>4602.3999999999996</v>
      </c>
      <c r="N298" s="16" t="s">
        <v>7561</v>
      </c>
      <c r="O298" s="16" t="s">
        <v>7562</v>
      </c>
      <c r="P298" s="16" t="s">
        <v>7563</v>
      </c>
      <c r="Q298" s="16" t="s">
        <v>7564</v>
      </c>
      <c r="R298" s="16" t="s">
        <v>7565</v>
      </c>
      <c r="S298" s="16" t="s">
        <v>13251</v>
      </c>
      <c r="T298" s="16" t="s">
        <v>7567</v>
      </c>
      <c r="U298" s="16" t="s">
        <v>7568</v>
      </c>
    </row>
    <row r="299" spans="1:21" ht="15.75">
      <c r="A299" s="16" t="s">
        <v>3693</v>
      </c>
      <c r="B299" s="16" t="s">
        <v>14197</v>
      </c>
      <c r="C299" s="16" t="s">
        <v>13127</v>
      </c>
      <c r="D299" s="19">
        <v>369</v>
      </c>
      <c r="E299" s="19">
        <v>1600</v>
      </c>
      <c r="F299" s="52">
        <v>0.77</v>
      </c>
      <c r="G299" s="51">
        <v>4</v>
      </c>
      <c r="H299" s="52" t="str">
        <f t="shared" si="5"/>
        <v>4.0</v>
      </c>
      <c r="I299" s="16">
        <v>32625</v>
      </c>
      <c r="J299" s="19">
        <f>Transformed_Data!E299*Transformed_Data!I299</f>
        <v>52200000</v>
      </c>
      <c r="K299" s="19" t="str">
        <f>IF(E299&lt;200,"&lt;200",IF(E299&lt;=500,"200–500","&gt;500"))</f>
        <v>&gt;500</v>
      </c>
      <c r="L299" s="19">
        <f>G299*I299</f>
        <v>130500</v>
      </c>
      <c r="M299" s="19">
        <f>SUM(G299:I299)</f>
        <v>32629</v>
      </c>
      <c r="N299" s="16" t="s">
        <v>3695</v>
      </c>
      <c r="O299" s="16" t="s">
        <v>3696</v>
      </c>
      <c r="P299" s="16" t="s">
        <v>3697</v>
      </c>
      <c r="Q299" s="16" t="s">
        <v>3698</v>
      </c>
      <c r="R299" s="16" t="s">
        <v>3699</v>
      </c>
      <c r="S299" s="16" t="s">
        <v>3700</v>
      </c>
      <c r="T299" s="16" t="s">
        <v>3701</v>
      </c>
      <c r="U299" s="16" t="s">
        <v>3702</v>
      </c>
    </row>
    <row r="300" spans="1:21" ht="15.75">
      <c r="A300" s="16" t="s">
        <v>6502</v>
      </c>
      <c r="B300" s="16" t="s">
        <v>14198</v>
      </c>
      <c r="C300" s="16" t="s">
        <v>13127</v>
      </c>
      <c r="D300" s="19">
        <v>119</v>
      </c>
      <c r="E300" s="19">
        <v>499</v>
      </c>
      <c r="F300" s="52">
        <v>0.76</v>
      </c>
      <c r="G300" s="51">
        <v>4.3</v>
      </c>
      <c r="H300" s="52" t="str">
        <f t="shared" si="5"/>
        <v>5.0</v>
      </c>
      <c r="I300" s="16">
        <v>15032</v>
      </c>
      <c r="J300" s="19">
        <f>Transformed_Data!E300*Transformed_Data!I300</f>
        <v>7500968</v>
      </c>
      <c r="K300" s="19" t="str">
        <f>IF(E300&lt;200,"&lt;200",IF(E300&lt;=500,"200–500","&gt;500"))</f>
        <v>200–500</v>
      </c>
      <c r="L300" s="19">
        <f>G300*I300</f>
        <v>64637.599999999999</v>
      </c>
      <c r="M300" s="19">
        <f>SUM(G300:I300)</f>
        <v>15036.3</v>
      </c>
      <c r="N300" s="16" t="s">
        <v>6505</v>
      </c>
      <c r="O300" s="16" t="s">
        <v>6506</v>
      </c>
      <c r="P300" s="16" t="s">
        <v>6507</v>
      </c>
      <c r="Q300" s="16" t="s">
        <v>6508</v>
      </c>
      <c r="R300" s="16" t="s">
        <v>6509</v>
      </c>
      <c r="S300" s="16" t="s">
        <v>6510</v>
      </c>
      <c r="T300" s="16" t="s">
        <v>6511</v>
      </c>
      <c r="U300" s="16" t="s">
        <v>6512</v>
      </c>
    </row>
    <row r="301" spans="1:21" ht="15.75">
      <c r="A301" s="16" t="s">
        <v>935</v>
      </c>
      <c r="B301" s="16" t="s">
        <v>14199</v>
      </c>
      <c r="C301" s="16" t="s">
        <v>13127</v>
      </c>
      <c r="D301" s="19">
        <v>299</v>
      </c>
      <c r="E301" s="19">
        <v>899</v>
      </c>
      <c r="F301" s="52">
        <v>0.67</v>
      </c>
      <c r="G301" s="51">
        <v>4</v>
      </c>
      <c r="H301" s="52" t="str">
        <f t="shared" si="5"/>
        <v>4.0</v>
      </c>
      <c r="I301" s="16">
        <v>1588</v>
      </c>
      <c r="J301" s="19">
        <f>Transformed_Data!E301*Transformed_Data!I301</f>
        <v>1427612</v>
      </c>
      <c r="K301" s="19" t="str">
        <f>IF(E301&lt;200,"&lt;200",IF(E301&lt;=500,"200–500","&gt;500"))</f>
        <v>&gt;500</v>
      </c>
      <c r="L301" s="19">
        <f>G301*I301</f>
        <v>6352</v>
      </c>
      <c r="M301" s="19">
        <f>SUM(G301:I301)</f>
        <v>1592</v>
      </c>
      <c r="N301" s="16" t="s">
        <v>937</v>
      </c>
      <c r="O301" s="16" t="s">
        <v>938</v>
      </c>
      <c r="P301" s="16" t="s">
        <v>939</v>
      </c>
      <c r="Q301" s="16" t="s">
        <v>940</v>
      </c>
      <c r="R301" s="16" t="s">
        <v>941</v>
      </c>
      <c r="S301" s="16" t="s">
        <v>13252</v>
      </c>
      <c r="T301" s="16" t="s">
        <v>943</v>
      </c>
      <c r="U301" s="16" t="s">
        <v>944</v>
      </c>
    </row>
    <row r="302" spans="1:21" ht="15.75">
      <c r="A302" s="16" t="s">
        <v>2279</v>
      </c>
      <c r="B302" s="16" t="s">
        <v>14200</v>
      </c>
      <c r="C302" s="16" t="s">
        <v>13644</v>
      </c>
      <c r="D302" s="19">
        <v>789</v>
      </c>
      <c r="E302" s="19">
        <v>1999</v>
      </c>
      <c r="F302" s="52">
        <v>0.61</v>
      </c>
      <c r="G302" s="51">
        <v>4.2</v>
      </c>
      <c r="H302" s="52" t="str">
        <f t="shared" si="5"/>
        <v>5.0</v>
      </c>
      <c r="I302" s="16">
        <v>34540</v>
      </c>
      <c r="J302" s="19">
        <f>Transformed_Data!E302*Transformed_Data!I302</f>
        <v>69045460</v>
      </c>
      <c r="K302" s="19" t="str">
        <f>IF(E302&lt;200,"&lt;200",IF(E302&lt;=500,"200–500","&gt;500"))</f>
        <v>&gt;500</v>
      </c>
      <c r="L302" s="19">
        <f>G302*I302</f>
        <v>145068</v>
      </c>
      <c r="M302" s="19">
        <f>SUM(G302:I302)</f>
        <v>34544.199999999997</v>
      </c>
      <c r="N302" s="16" t="s">
        <v>2281</v>
      </c>
      <c r="O302" s="16" t="s">
        <v>2282</v>
      </c>
      <c r="P302" s="16" t="s">
        <v>2283</v>
      </c>
      <c r="Q302" s="16" t="s">
        <v>2284</v>
      </c>
      <c r="R302" s="16" t="s">
        <v>2285</v>
      </c>
      <c r="S302" s="16" t="s">
        <v>2286</v>
      </c>
      <c r="T302" s="16" t="s">
        <v>2287</v>
      </c>
      <c r="U302" s="16" t="s">
        <v>2288</v>
      </c>
    </row>
    <row r="303" spans="1:21" ht="15.75">
      <c r="A303" s="16" t="s">
        <v>10315</v>
      </c>
      <c r="B303" s="16" t="s">
        <v>14201</v>
      </c>
      <c r="C303" s="16" t="s">
        <v>13645</v>
      </c>
      <c r="D303" s="19">
        <v>4280</v>
      </c>
      <c r="E303" s="19">
        <v>5995</v>
      </c>
      <c r="F303" s="52">
        <v>0.28999999999999998</v>
      </c>
      <c r="G303" s="51">
        <v>3.8</v>
      </c>
      <c r="H303" s="52" t="str">
        <f t="shared" si="5"/>
        <v>4.0</v>
      </c>
      <c r="I303" s="16">
        <v>2112</v>
      </c>
      <c r="J303" s="19">
        <f>Transformed_Data!E303*Transformed_Data!I303</f>
        <v>12661440</v>
      </c>
      <c r="K303" s="19" t="str">
        <f>IF(E303&lt;200,"&lt;200",IF(E303&lt;=500,"200–500","&gt;500"))</f>
        <v>&gt;500</v>
      </c>
      <c r="L303" s="19">
        <f>G303*I303</f>
        <v>8025.5999999999995</v>
      </c>
      <c r="M303" s="19">
        <f>SUM(G303:I303)</f>
        <v>2115.8000000000002</v>
      </c>
      <c r="N303" s="16" t="s">
        <v>10317</v>
      </c>
      <c r="O303" s="16" t="s">
        <v>10318</v>
      </c>
      <c r="P303" s="16" t="s">
        <v>10319</v>
      </c>
      <c r="Q303" s="16" t="s">
        <v>10320</v>
      </c>
      <c r="R303" s="16" t="s">
        <v>10321</v>
      </c>
      <c r="S303" s="16" t="s">
        <v>13253</v>
      </c>
      <c r="T303" s="16" t="s">
        <v>10323</v>
      </c>
      <c r="U303" s="16" t="s">
        <v>10324</v>
      </c>
    </row>
    <row r="304" spans="1:21" ht="15.75">
      <c r="A304" s="16" t="s">
        <v>10740</v>
      </c>
      <c r="B304" s="16" t="s">
        <v>14202</v>
      </c>
      <c r="C304" s="16" t="s">
        <v>13645</v>
      </c>
      <c r="D304" s="19">
        <v>7799</v>
      </c>
      <c r="E304" s="19">
        <v>8995</v>
      </c>
      <c r="F304" s="52">
        <v>0.13</v>
      </c>
      <c r="G304" s="51">
        <v>4</v>
      </c>
      <c r="H304" s="52" t="str">
        <f t="shared" si="5"/>
        <v>4.0</v>
      </c>
      <c r="I304" s="16">
        <v>3160</v>
      </c>
      <c r="J304" s="19">
        <f>Transformed_Data!E304*Transformed_Data!I304</f>
        <v>28424200</v>
      </c>
      <c r="K304" s="19" t="str">
        <f>IF(E304&lt;200,"&lt;200",IF(E304&lt;=500,"200–500","&gt;500"))</f>
        <v>&gt;500</v>
      </c>
      <c r="L304" s="19">
        <f>G304*I304</f>
        <v>12640</v>
      </c>
      <c r="M304" s="19">
        <f>SUM(G304:I304)</f>
        <v>3164</v>
      </c>
      <c r="N304" s="16" t="s">
        <v>10742</v>
      </c>
      <c r="O304" s="16" t="s">
        <v>10743</v>
      </c>
      <c r="P304" s="16" t="s">
        <v>10744</v>
      </c>
      <c r="Q304" s="16" t="s">
        <v>10745</v>
      </c>
      <c r="R304" s="16" t="s">
        <v>10746</v>
      </c>
      <c r="S304" s="16" t="s">
        <v>13254</v>
      </c>
      <c r="T304" s="16" t="s">
        <v>10748</v>
      </c>
      <c r="U304" s="16" t="s">
        <v>10749</v>
      </c>
    </row>
    <row r="305" spans="1:21" ht="15.75">
      <c r="A305" s="16" t="s">
        <v>2299</v>
      </c>
      <c r="B305" s="16" t="s">
        <v>14203</v>
      </c>
      <c r="C305" s="16" t="s">
        <v>13644</v>
      </c>
      <c r="D305" s="19">
        <v>325</v>
      </c>
      <c r="E305" s="19">
        <v>1099</v>
      </c>
      <c r="F305" s="52">
        <v>0.7</v>
      </c>
      <c r="G305" s="51">
        <v>4.2</v>
      </c>
      <c r="H305" s="52" t="str">
        <f t="shared" si="5"/>
        <v>5.0</v>
      </c>
      <c r="I305" s="16">
        <v>10576</v>
      </c>
      <c r="J305" s="19">
        <f>Transformed_Data!E305*Transformed_Data!I305</f>
        <v>11623024</v>
      </c>
      <c r="K305" s="19" t="str">
        <f>IF(E305&lt;200,"&lt;200",IF(E305&lt;=500,"200–500","&gt;500"))</f>
        <v>&gt;500</v>
      </c>
      <c r="L305" s="19">
        <f>G305*I305</f>
        <v>44419.200000000004</v>
      </c>
      <c r="M305" s="19">
        <f>SUM(G305:I305)</f>
        <v>10580.2</v>
      </c>
      <c r="N305" s="16" t="s">
        <v>2301</v>
      </c>
      <c r="O305" s="16" t="s">
        <v>791</v>
      </c>
      <c r="P305" s="16" t="s">
        <v>792</v>
      </c>
      <c r="Q305" s="16" t="s">
        <v>793</v>
      </c>
      <c r="R305" s="16" t="s">
        <v>794</v>
      </c>
      <c r="S305" s="16" t="s">
        <v>795</v>
      </c>
      <c r="T305" s="16" t="s">
        <v>2302</v>
      </c>
      <c r="U305" s="16" t="s">
        <v>2303</v>
      </c>
    </row>
    <row r="306" spans="1:21" ht="15.75">
      <c r="A306" s="16" t="s">
        <v>12090</v>
      </c>
      <c r="B306" s="16" t="s">
        <v>14204</v>
      </c>
      <c r="C306" s="16" t="s">
        <v>13645</v>
      </c>
      <c r="D306" s="19">
        <v>249</v>
      </c>
      <c r="E306" s="19">
        <v>400</v>
      </c>
      <c r="F306" s="52">
        <v>0.38</v>
      </c>
      <c r="G306" s="51">
        <v>4.0999999999999996</v>
      </c>
      <c r="H306" s="52" t="str">
        <f t="shared" si="5"/>
        <v>5.0</v>
      </c>
      <c r="I306" s="16">
        <v>693</v>
      </c>
      <c r="J306" s="19">
        <f>Transformed_Data!E306*Transformed_Data!I306</f>
        <v>277200</v>
      </c>
      <c r="K306" s="19" t="str">
        <f>IF(E306&lt;200,"&lt;200",IF(E306&lt;=500,"200–500","&gt;500"))</f>
        <v>200–500</v>
      </c>
      <c r="L306" s="19">
        <f>G306*I306</f>
        <v>2841.2999999999997</v>
      </c>
      <c r="M306" s="19">
        <f>SUM(G306:I306)</f>
        <v>697.1</v>
      </c>
      <c r="N306" s="16" t="s">
        <v>12092</v>
      </c>
      <c r="O306" s="16" t="s">
        <v>12093</v>
      </c>
      <c r="P306" s="16" t="s">
        <v>12094</v>
      </c>
      <c r="Q306" s="16" t="s">
        <v>12095</v>
      </c>
      <c r="R306" s="16" t="s">
        <v>12096</v>
      </c>
      <c r="S306" s="16" t="s">
        <v>13255</v>
      </c>
      <c r="T306" s="16" t="s">
        <v>12098</v>
      </c>
      <c r="U306" s="16" t="s">
        <v>12099</v>
      </c>
    </row>
    <row r="307" spans="1:21" ht="15.75">
      <c r="A307" s="16" t="s">
        <v>11856</v>
      </c>
      <c r="B307" s="16" t="s">
        <v>14205</v>
      </c>
      <c r="C307" s="16" t="s">
        <v>13645</v>
      </c>
      <c r="D307" s="19">
        <v>949</v>
      </c>
      <c r="E307" s="19">
        <v>2385</v>
      </c>
      <c r="F307" s="52">
        <v>0.6</v>
      </c>
      <c r="G307" s="51">
        <v>4.0999999999999996</v>
      </c>
      <c r="H307" s="52" t="str">
        <f t="shared" si="5"/>
        <v>5.0</v>
      </c>
      <c r="I307" s="16">
        <v>2311</v>
      </c>
      <c r="J307" s="19">
        <f>Transformed_Data!E307*Transformed_Data!I307</f>
        <v>5511735</v>
      </c>
      <c r="K307" s="19" t="str">
        <f>IF(E307&lt;200,"&lt;200",IF(E307&lt;=500,"200–500","&gt;500"))</f>
        <v>&gt;500</v>
      </c>
      <c r="L307" s="19">
        <f>G307*I307</f>
        <v>9475.0999999999985</v>
      </c>
      <c r="M307" s="19">
        <f>SUM(G307:I307)</f>
        <v>2315.1</v>
      </c>
      <c r="N307" s="16" t="s">
        <v>11858</v>
      </c>
      <c r="O307" s="16" t="s">
        <v>11859</v>
      </c>
      <c r="P307" s="16" t="s">
        <v>11860</v>
      </c>
      <c r="Q307" s="16" t="s">
        <v>11861</v>
      </c>
      <c r="R307" s="16" t="s">
        <v>11862</v>
      </c>
      <c r="S307" s="16" t="s">
        <v>11863</v>
      </c>
      <c r="T307" s="16" t="s">
        <v>11864</v>
      </c>
      <c r="U307" s="16" t="s">
        <v>11865</v>
      </c>
    </row>
    <row r="308" spans="1:21" ht="15.75">
      <c r="A308" s="16" t="s">
        <v>12813</v>
      </c>
      <c r="B308" s="16" t="s">
        <v>14206</v>
      </c>
      <c r="C308" s="16" t="s">
        <v>13645</v>
      </c>
      <c r="D308" s="19">
        <v>253</v>
      </c>
      <c r="E308" s="19">
        <v>500</v>
      </c>
      <c r="F308" s="52">
        <v>0.49</v>
      </c>
      <c r="G308" s="51">
        <v>4.3</v>
      </c>
      <c r="H308" s="52" t="str">
        <f t="shared" si="5"/>
        <v>5.0</v>
      </c>
      <c r="I308" s="16">
        <v>2664</v>
      </c>
      <c r="J308" s="19">
        <f>Transformed_Data!E308*Transformed_Data!I308</f>
        <v>1332000</v>
      </c>
      <c r="K308" s="19" t="str">
        <f>IF(E308&lt;200,"&lt;200",IF(E308&lt;=500,"200–500","&gt;500"))</f>
        <v>200–500</v>
      </c>
      <c r="L308" s="19">
        <f>G308*I308</f>
        <v>11455.199999999999</v>
      </c>
      <c r="M308" s="19">
        <f>SUM(G308:I308)</f>
        <v>2668.3</v>
      </c>
      <c r="N308" s="16" t="s">
        <v>12816</v>
      </c>
      <c r="O308" s="16" t="s">
        <v>12817</v>
      </c>
      <c r="P308" s="16" t="s">
        <v>12818</v>
      </c>
      <c r="Q308" s="16" t="s">
        <v>12819</v>
      </c>
      <c r="R308" s="16" t="s">
        <v>12820</v>
      </c>
      <c r="S308" s="16" t="s">
        <v>12821</v>
      </c>
      <c r="T308" s="16" t="s">
        <v>12822</v>
      </c>
      <c r="U308" s="16" t="s">
        <v>12823</v>
      </c>
    </row>
    <row r="309" spans="1:21" ht="15.75">
      <c r="A309" s="16" t="s">
        <v>12492</v>
      </c>
      <c r="B309" s="16" t="s">
        <v>14207</v>
      </c>
      <c r="C309" s="16" t="s">
        <v>13645</v>
      </c>
      <c r="D309" s="19">
        <v>8699</v>
      </c>
      <c r="E309" s="19">
        <v>13049</v>
      </c>
      <c r="F309" s="52">
        <v>0.33</v>
      </c>
      <c r="G309" s="51">
        <v>4.3</v>
      </c>
      <c r="H309" s="52" t="str">
        <f t="shared" si="5"/>
        <v>5.0</v>
      </c>
      <c r="I309" s="16">
        <v>5891</v>
      </c>
      <c r="J309" s="19">
        <f>Transformed_Data!E309*Transformed_Data!I309</f>
        <v>76871659</v>
      </c>
      <c r="K309" s="19" t="str">
        <f>IF(E309&lt;200,"&lt;200",IF(E309&lt;=500,"200–500","&gt;500"))</f>
        <v>&gt;500</v>
      </c>
      <c r="L309" s="19">
        <f>G309*I309</f>
        <v>25331.3</v>
      </c>
      <c r="M309" s="19">
        <f>SUM(G309:I309)</f>
        <v>5895.3</v>
      </c>
      <c r="N309" s="16" t="s">
        <v>13256</v>
      </c>
      <c r="O309" s="16" t="s">
        <v>12495</v>
      </c>
      <c r="P309" s="16" t="s">
        <v>12496</v>
      </c>
      <c r="Q309" s="16" t="s">
        <v>12497</v>
      </c>
      <c r="R309" s="16" t="s">
        <v>12498</v>
      </c>
      <c r="S309" s="16" t="s">
        <v>12499</v>
      </c>
      <c r="T309" s="16" t="s">
        <v>12500</v>
      </c>
      <c r="U309" s="16" t="s">
        <v>12501</v>
      </c>
    </row>
    <row r="310" spans="1:21" ht="15.75">
      <c r="A310" s="16" t="s">
        <v>10285</v>
      </c>
      <c r="B310" s="16" t="s">
        <v>14208</v>
      </c>
      <c r="C310" s="16" t="s">
        <v>13645</v>
      </c>
      <c r="D310" s="19">
        <v>3299</v>
      </c>
      <c r="E310" s="19">
        <v>6500</v>
      </c>
      <c r="F310" s="52">
        <v>0.49</v>
      </c>
      <c r="G310" s="51">
        <v>3.7</v>
      </c>
      <c r="H310" s="52" t="str">
        <f t="shared" si="5"/>
        <v>4.0</v>
      </c>
      <c r="I310" s="16">
        <v>11217</v>
      </c>
      <c r="J310" s="19">
        <f>Transformed_Data!E310*Transformed_Data!I310</f>
        <v>72910500</v>
      </c>
      <c r="K310" s="19" t="str">
        <f>IF(E310&lt;200,"&lt;200",IF(E310&lt;=500,"200–500","&gt;500"))</f>
        <v>&gt;500</v>
      </c>
      <c r="L310" s="19">
        <f>G310*I310</f>
        <v>41502.9</v>
      </c>
      <c r="M310" s="19">
        <f>SUM(G310:I310)</f>
        <v>11220.7</v>
      </c>
      <c r="N310" s="16" t="s">
        <v>13257</v>
      </c>
      <c r="O310" s="16" t="s">
        <v>10288</v>
      </c>
      <c r="P310" s="16" t="s">
        <v>10289</v>
      </c>
      <c r="Q310" s="16" t="s">
        <v>10290</v>
      </c>
      <c r="R310" s="16" t="s">
        <v>10291</v>
      </c>
      <c r="S310" s="16" t="s">
        <v>13258</v>
      </c>
      <c r="T310" s="16" t="s">
        <v>10293</v>
      </c>
      <c r="U310" s="16" t="s">
        <v>10294</v>
      </c>
    </row>
    <row r="311" spans="1:21" ht="15.75">
      <c r="A311" s="16" t="s">
        <v>10092</v>
      </c>
      <c r="B311" s="16" t="s">
        <v>14209</v>
      </c>
      <c r="C311" s="16" t="s">
        <v>13645</v>
      </c>
      <c r="D311" s="19">
        <v>698</v>
      </c>
      <c r="E311" s="19">
        <v>699</v>
      </c>
      <c r="F311" s="52">
        <v>0</v>
      </c>
      <c r="G311" s="51">
        <v>4.2</v>
      </c>
      <c r="H311" s="52" t="str">
        <f t="shared" si="5"/>
        <v>5.0</v>
      </c>
      <c r="I311" s="16">
        <v>3160</v>
      </c>
      <c r="J311" s="19">
        <f>Transformed_Data!E311*Transformed_Data!I311</f>
        <v>2208840</v>
      </c>
      <c r="K311" s="19" t="str">
        <f>IF(E311&lt;200,"&lt;200",IF(E311&lt;=500,"200–500","&gt;500"))</f>
        <v>&gt;500</v>
      </c>
      <c r="L311" s="19">
        <f>G311*I311</f>
        <v>13272</v>
      </c>
      <c r="M311" s="19">
        <f>SUM(G311:I311)</f>
        <v>3164.2</v>
      </c>
      <c r="N311" s="16" t="s">
        <v>10095</v>
      </c>
      <c r="O311" s="16" t="s">
        <v>10096</v>
      </c>
      <c r="P311" s="16" t="s">
        <v>10097</v>
      </c>
      <c r="Q311" s="16" t="s">
        <v>10098</v>
      </c>
      <c r="R311" s="16" t="s">
        <v>10099</v>
      </c>
      <c r="S311" s="16" t="s">
        <v>10100</v>
      </c>
      <c r="T311" s="16" t="s">
        <v>10101</v>
      </c>
      <c r="U311" s="16" t="s">
        <v>10102</v>
      </c>
    </row>
    <row r="312" spans="1:21" ht="15.75">
      <c r="A312" s="16" t="s">
        <v>11978</v>
      </c>
      <c r="B312" s="16" t="s">
        <v>14210</v>
      </c>
      <c r="C312" s="16" t="s">
        <v>13645</v>
      </c>
      <c r="D312" s="19">
        <v>2699</v>
      </c>
      <c r="E312" s="19">
        <v>3799</v>
      </c>
      <c r="F312" s="52">
        <v>0.28999999999999998</v>
      </c>
      <c r="G312" s="51">
        <v>4</v>
      </c>
      <c r="H312" s="52" t="str">
        <f t="shared" si="5"/>
        <v>4.0</v>
      </c>
      <c r="I312" s="16">
        <v>727</v>
      </c>
      <c r="J312" s="19">
        <f>Transformed_Data!E312*Transformed_Data!I312</f>
        <v>2761873</v>
      </c>
      <c r="K312" s="19" t="str">
        <f>IF(E312&lt;200,"&lt;200",IF(E312&lt;=500,"200–500","&gt;500"))</f>
        <v>&gt;500</v>
      </c>
      <c r="L312" s="19">
        <f>G312*I312</f>
        <v>2908</v>
      </c>
      <c r="M312" s="19">
        <f>SUM(G312:I312)</f>
        <v>731</v>
      </c>
      <c r="N312" s="16" t="s">
        <v>11980</v>
      </c>
      <c r="O312" s="16" t="s">
        <v>11981</v>
      </c>
      <c r="P312" s="16" t="s">
        <v>11982</v>
      </c>
      <c r="Q312" s="16" t="s">
        <v>11983</v>
      </c>
      <c r="R312" s="16" t="s">
        <v>11984</v>
      </c>
      <c r="S312" s="16" t="s">
        <v>13259</v>
      </c>
      <c r="T312" s="16" t="s">
        <v>11986</v>
      </c>
      <c r="U312" s="16" t="s">
        <v>11987</v>
      </c>
    </row>
    <row r="313" spans="1:21" ht="15.75">
      <c r="A313" s="16" t="s">
        <v>6731</v>
      </c>
      <c r="B313" s="16" t="s">
        <v>14211</v>
      </c>
      <c r="C313" s="16" t="s">
        <v>13644</v>
      </c>
      <c r="D313" s="19">
        <v>1815</v>
      </c>
      <c r="E313" s="19">
        <v>3100</v>
      </c>
      <c r="F313" s="52">
        <v>0.41</v>
      </c>
      <c r="G313" s="51">
        <v>4.5</v>
      </c>
      <c r="H313" s="52" t="str">
        <f t="shared" si="5"/>
        <v>5.0</v>
      </c>
      <c r="I313" s="16">
        <v>92925</v>
      </c>
      <c r="J313" s="19">
        <f>Transformed_Data!E313*Transformed_Data!I313</f>
        <v>288067500</v>
      </c>
      <c r="K313" s="19" t="str">
        <f>IF(E313&lt;200,"&lt;200",IF(E313&lt;=500,"200–500","&gt;500"))</f>
        <v>&gt;500</v>
      </c>
      <c r="L313" s="19">
        <f>G313*I313</f>
        <v>418162.5</v>
      </c>
      <c r="M313" s="19">
        <f>SUM(G313:I313)</f>
        <v>92929.5</v>
      </c>
      <c r="N313" s="16" t="s">
        <v>6734</v>
      </c>
      <c r="O313" s="16" t="s">
        <v>6735</v>
      </c>
      <c r="P313" s="16" t="s">
        <v>6736</v>
      </c>
      <c r="Q313" s="16" t="s">
        <v>6737</v>
      </c>
      <c r="R313" s="16" t="s">
        <v>6738</v>
      </c>
      <c r="S313" s="16" t="s">
        <v>13260</v>
      </c>
      <c r="T313" s="16" t="s">
        <v>6740</v>
      </c>
      <c r="U313" s="16" t="s">
        <v>6741</v>
      </c>
    </row>
    <row r="314" spans="1:21" ht="15.75">
      <c r="A314" s="16" t="s">
        <v>7649</v>
      </c>
      <c r="B314" s="16" t="s">
        <v>14212</v>
      </c>
      <c r="C314" s="16" t="s">
        <v>13644</v>
      </c>
      <c r="D314" s="19">
        <v>330</v>
      </c>
      <c r="E314" s="19">
        <v>499</v>
      </c>
      <c r="F314" s="52">
        <v>0.34</v>
      </c>
      <c r="G314" s="51">
        <v>3.7</v>
      </c>
      <c r="H314" s="52" t="str">
        <f t="shared" si="5"/>
        <v>4.0</v>
      </c>
      <c r="I314" s="16">
        <v>8566</v>
      </c>
      <c r="J314" s="19">
        <f>Transformed_Data!E314*Transformed_Data!I314</f>
        <v>4274434</v>
      </c>
      <c r="K314" s="19" t="str">
        <f>IF(E314&lt;200,"&lt;200",IF(E314&lt;=500,"200–500","&gt;500"))</f>
        <v>200–500</v>
      </c>
      <c r="L314" s="19">
        <f>G314*I314</f>
        <v>31694.2</v>
      </c>
      <c r="M314" s="19">
        <f>SUM(G314:I314)</f>
        <v>8569.7000000000007</v>
      </c>
      <c r="N314" s="16" t="s">
        <v>7651</v>
      </c>
      <c r="O314" s="16" t="s">
        <v>7652</v>
      </c>
      <c r="P314" s="16" t="s">
        <v>7653</v>
      </c>
      <c r="Q314" s="16" t="s">
        <v>7654</v>
      </c>
      <c r="R314" s="16" t="s">
        <v>7655</v>
      </c>
      <c r="S314" s="16" t="s">
        <v>7656</v>
      </c>
      <c r="T314" s="16" t="s">
        <v>7657</v>
      </c>
      <c r="U314" s="16" t="s">
        <v>7658</v>
      </c>
    </row>
    <row r="315" spans="1:21" ht="15.75">
      <c r="A315" s="16" t="s">
        <v>12432</v>
      </c>
      <c r="B315" s="16" t="s">
        <v>14213</v>
      </c>
      <c r="C315" s="16" t="s">
        <v>13645</v>
      </c>
      <c r="D315" s="19">
        <v>1199</v>
      </c>
      <c r="E315" s="19">
        <v>1899</v>
      </c>
      <c r="F315" s="52">
        <v>0.37</v>
      </c>
      <c r="G315" s="51">
        <v>4.2</v>
      </c>
      <c r="H315" s="52" t="str">
        <f t="shared" si="5"/>
        <v>5.0</v>
      </c>
      <c r="I315" s="16">
        <v>3858</v>
      </c>
      <c r="J315" s="19">
        <f>Transformed_Data!E315*Transformed_Data!I315</f>
        <v>7326342</v>
      </c>
      <c r="K315" s="19" t="str">
        <f>IF(E315&lt;200,"&lt;200",IF(E315&lt;=500,"200–500","&gt;500"))</f>
        <v>&gt;500</v>
      </c>
      <c r="L315" s="19">
        <f>G315*I315</f>
        <v>16203.6</v>
      </c>
      <c r="M315" s="19">
        <f>SUM(G315:I315)</f>
        <v>3862.2</v>
      </c>
      <c r="N315" s="16" t="s">
        <v>12434</v>
      </c>
      <c r="O315" s="16" t="s">
        <v>12435</v>
      </c>
      <c r="P315" s="16" t="s">
        <v>12436</v>
      </c>
      <c r="Q315" s="16" t="s">
        <v>12437</v>
      </c>
      <c r="R315" s="16" t="s">
        <v>12438</v>
      </c>
      <c r="S315" s="16" t="s">
        <v>12439</v>
      </c>
      <c r="T315" s="16" t="s">
        <v>12440</v>
      </c>
      <c r="U315" s="16" t="s">
        <v>12441</v>
      </c>
    </row>
    <row r="316" spans="1:21" ht="15.75">
      <c r="A316" s="16" t="s">
        <v>10041</v>
      </c>
      <c r="B316" s="16" t="s">
        <v>14214</v>
      </c>
      <c r="C316" s="16" t="s">
        <v>13645</v>
      </c>
      <c r="D316" s="19">
        <v>1199</v>
      </c>
      <c r="E316" s="19">
        <v>1950</v>
      </c>
      <c r="F316" s="52">
        <v>0.39</v>
      </c>
      <c r="G316" s="51">
        <v>3.9</v>
      </c>
      <c r="H316" s="52" t="str">
        <f t="shared" si="5"/>
        <v>4.0</v>
      </c>
      <c r="I316" s="16">
        <v>2832</v>
      </c>
      <c r="J316" s="19">
        <f>Transformed_Data!E316*Transformed_Data!I316</f>
        <v>5522400</v>
      </c>
      <c r="K316" s="19" t="str">
        <f>IF(E316&lt;200,"&lt;200",IF(E316&lt;=500,"200–500","&gt;500"))</f>
        <v>&gt;500</v>
      </c>
      <c r="L316" s="19">
        <f>G316*I316</f>
        <v>11044.8</v>
      </c>
      <c r="M316" s="19">
        <f>SUM(G316:I316)</f>
        <v>2835.9</v>
      </c>
      <c r="N316" s="16" t="s">
        <v>10043</v>
      </c>
      <c r="O316" s="16" t="s">
        <v>10044</v>
      </c>
      <c r="P316" s="16" t="s">
        <v>10045</v>
      </c>
      <c r="Q316" s="16" t="s">
        <v>10046</v>
      </c>
      <c r="R316" s="16" t="s">
        <v>10047</v>
      </c>
      <c r="S316" s="16" t="s">
        <v>10048</v>
      </c>
      <c r="T316" s="16" t="s">
        <v>10049</v>
      </c>
      <c r="U316" s="16" t="s">
        <v>10050</v>
      </c>
    </row>
    <row r="317" spans="1:21" ht="15.75">
      <c r="A317" s="16" t="s">
        <v>9028</v>
      </c>
      <c r="B317" s="16" t="s">
        <v>14215</v>
      </c>
      <c r="C317" s="16" t="s">
        <v>13645</v>
      </c>
      <c r="D317" s="19">
        <v>379</v>
      </c>
      <c r="E317" s="19">
        <v>999</v>
      </c>
      <c r="F317" s="52">
        <v>0.62</v>
      </c>
      <c r="G317" s="51">
        <v>4.3</v>
      </c>
      <c r="H317" s="52" t="str">
        <f t="shared" si="5"/>
        <v>5.0</v>
      </c>
      <c r="I317" s="16">
        <v>3096</v>
      </c>
      <c r="J317" s="19">
        <f>Transformed_Data!E317*Transformed_Data!I317</f>
        <v>3092904</v>
      </c>
      <c r="K317" s="19" t="str">
        <f>IF(E317&lt;200,"&lt;200",IF(E317&lt;=500,"200–500","&gt;500"))</f>
        <v>&gt;500</v>
      </c>
      <c r="L317" s="19">
        <f>G317*I317</f>
        <v>13312.8</v>
      </c>
      <c r="M317" s="19">
        <f>SUM(G317:I317)</f>
        <v>3100.3</v>
      </c>
      <c r="N317" s="16" t="s">
        <v>9031</v>
      </c>
      <c r="O317" s="16" t="s">
        <v>9032</v>
      </c>
      <c r="P317" s="16" t="s">
        <v>9033</v>
      </c>
      <c r="Q317" s="16" t="s">
        <v>9034</v>
      </c>
      <c r="R317" s="16" t="s">
        <v>9035</v>
      </c>
      <c r="S317" s="16" t="s">
        <v>9036</v>
      </c>
      <c r="T317" s="16" t="s">
        <v>9037</v>
      </c>
      <c r="U317" s="16" t="s">
        <v>9038</v>
      </c>
    </row>
    <row r="318" spans="1:21" ht="15.75">
      <c r="A318" s="16" t="s">
        <v>4102</v>
      </c>
      <c r="B318" s="16" t="s">
        <v>14216</v>
      </c>
      <c r="C318" s="16" t="s">
        <v>13127</v>
      </c>
      <c r="D318" s="19">
        <v>599</v>
      </c>
      <c r="E318" s="19">
        <v>999</v>
      </c>
      <c r="F318" s="52">
        <v>0.4</v>
      </c>
      <c r="G318" s="51">
        <v>4</v>
      </c>
      <c r="H318" s="52" t="str">
        <f t="shared" si="5"/>
        <v>4.0</v>
      </c>
      <c r="I318" s="16">
        <v>18654</v>
      </c>
      <c r="J318" s="19">
        <f>Transformed_Data!E318*Transformed_Data!I318</f>
        <v>18635346</v>
      </c>
      <c r="K318" s="19" t="str">
        <f>IF(E318&lt;200,"&lt;200",IF(E318&lt;=500,"200–500","&gt;500"))</f>
        <v>&gt;500</v>
      </c>
      <c r="L318" s="19">
        <f>G318*I318</f>
        <v>74616</v>
      </c>
      <c r="M318" s="19">
        <f>SUM(G318:I318)</f>
        <v>18658</v>
      </c>
      <c r="N318" s="16" t="s">
        <v>4104</v>
      </c>
      <c r="O318" s="16" t="s">
        <v>4105</v>
      </c>
      <c r="P318" s="16" t="s">
        <v>4106</v>
      </c>
      <c r="Q318" s="16" t="s">
        <v>4107</v>
      </c>
      <c r="R318" s="16" t="s">
        <v>4108</v>
      </c>
      <c r="S318" s="16" t="s">
        <v>13261</v>
      </c>
      <c r="T318" s="16" t="s">
        <v>4110</v>
      </c>
      <c r="U318" s="16" t="s">
        <v>4111</v>
      </c>
    </row>
    <row r="319" spans="1:21" ht="15.75">
      <c r="A319" s="16" t="s">
        <v>3116</v>
      </c>
      <c r="B319" s="16" t="s">
        <v>14217</v>
      </c>
      <c r="C319" s="16" t="s">
        <v>13127</v>
      </c>
      <c r="D319" s="19">
        <v>349</v>
      </c>
      <c r="E319" s="19">
        <v>999</v>
      </c>
      <c r="F319" s="52">
        <v>0.65</v>
      </c>
      <c r="G319" s="51">
        <v>4.0999999999999996</v>
      </c>
      <c r="H319" s="52" t="str">
        <f t="shared" si="5"/>
        <v>5.0</v>
      </c>
      <c r="I319" s="16">
        <v>363713</v>
      </c>
      <c r="J319" s="19">
        <f>Transformed_Data!E319*Transformed_Data!I319</f>
        <v>363349287</v>
      </c>
      <c r="K319" s="19" t="str">
        <f>IF(E319&lt;200,"&lt;200",IF(E319&lt;=500,"200–500","&gt;500"))</f>
        <v>&gt;500</v>
      </c>
      <c r="L319" s="19">
        <f>G319*I319</f>
        <v>1491223.2999999998</v>
      </c>
      <c r="M319" s="19">
        <f>SUM(G319:I319)</f>
        <v>363717.1</v>
      </c>
      <c r="N319" s="16" t="s">
        <v>13262</v>
      </c>
      <c r="O319" s="16" t="s">
        <v>3119</v>
      </c>
      <c r="P319" s="16" t="s">
        <v>3120</v>
      </c>
      <c r="Q319" s="16" t="s">
        <v>3121</v>
      </c>
      <c r="R319" s="16" t="s">
        <v>3122</v>
      </c>
      <c r="S319" s="16" t="s">
        <v>3123</v>
      </c>
      <c r="T319" s="16" t="s">
        <v>3124</v>
      </c>
      <c r="U319" s="16" t="s">
        <v>3125</v>
      </c>
    </row>
    <row r="320" spans="1:21" ht="15.75">
      <c r="A320" s="16" t="s">
        <v>3466</v>
      </c>
      <c r="B320" s="16" t="s">
        <v>14217</v>
      </c>
      <c r="C320" s="16" t="s">
        <v>13127</v>
      </c>
      <c r="D320" s="19">
        <v>379</v>
      </c>
      <c r="E320" s="19">
        <v>999</v>
      </c>
      <c r="F320" s="52">
        <v>0.62</v>
      </c>
      <c r="G320" s="51">
        <v>4.0999999999999996</v>
      </c>
      <c r="H320" s="52" t="str">
        <f t="shared" si="5"/>
        <v>5.0</v>
      </c>
      <c r="I320" s="16">
        <v>363713</v>
      </c>
      <c r="J320" s="19">
        <f>Transformed_Data!E320*Transformed_Data!I320</f>
        <v>363349287</v>
      </c>
      <c r="K320" s="19" t="str">
        <f>IF(E320&lt;200,"&lt;200",IF(E320&lt;=500,"200–500","&gt;500"))</f>
        <v>&gt;500</v>
      </c>
      <c r="L320" s="19">
        <f>G320*I320</f>
        <v>1491223.2999999998</v>
      </c>
      <c r="M320" s="19">
        <f>SUM(G320:I320)</f>
        <v>363717.1</v>
      </c>
      <c r="N320" s="16" t="s">
        <v>13219</v>
      </c>
      <c r="O320" s="16" t="s">
        <v>3119</v>
      </c>
      <c r="P320" s="16" t="s">
        <v>3120</v>
      </c>
      <c r="Q320" s="16" t="s">
        <v>3121</v>
      </c>
      <c r="R320" s="16" t="s">
        <v>3122</v>
      </c>
      <c r="S320" s="16" t="s">
        <v>3123</v>
      </c>
      <c r="T320" s="16" t="s">
        <v>3469</v>
      </c>
      <c r="U320" s="16" t="s">
        <v>3470</v>
      </c>
    </row>
    <row r="321" spans="1:21" ht="15.75">
      <c r="A321" s="16" t="s">
        <v>788</v>
      </c>
      <c r="B321" s="16" t="s">
        <v>14218</v>
      </c>
      <c r="C321" s="16" t="s">
        <v>13644</v>
      </c>
      <c r="D321" s="19">
        <v>325</v>
      </c>
      <c r="E321" s="19">
        <v>1299</v>
      </c>
      <c r="F321" s="52">
        <v>0.75</v>
      </c>
      <c r="G321" s="51">
        <v>4.2</v>
      </c>
      <c r="H321" s="52" t="str">
        <f t="shared" si="5"/>
        <v>5.0</v>
      </c>
      <c r="I321" s="16">
        <v>10576</v>
      </c>
      <c r="J321" s="19">
        <f>Transformed_Data!E321*Transformed_Data!I321</f>
        <v>13738224</v>
      </c>
      <c r="K321" s="19" t="str">
        <f>IF(E321&lt;200,"&lt;200",IF(E321&lt;=500,"200–500","&gt;500"))</f>
        <v>&gt;500</v>
      </c>
      <c r="L321" s="19">
        <f>G321*I321</f>
        <v>44419.200000000004</v>
      </c>
      <c r="M321" s="19">
        <f>SUM(G321:I321)</f>
        <v>10580.2</v>
      </c>
      <c r="N321" s="16" t="s">
        <v>13263</v>
      </c>
      <c r="O321" s="16" t="s">
        <v>791</v>
      </c>
      <c r="P321" s="16" t="s">
        <v>792</v>
      </c>
      <c r="Q321" s="16" t="s">
        <v>793</v>
      </c>
      <c r="R321" s="16" t="s">
        <v>794</v>
      </c>
      <c r="S321" s="16" t="s">
        <v>795</v>
      </c>
      <c r="T321" s="16" t="s">
        <v>796</v>
      </c>
      <c r="U321" s="16" t="s">
        <v>797</v>
      </c>
    </row>
    <row r="322" spans="1:21" ht="15.75">
      <c r="A322" s="16" t="s">
        <v>5441</v>
      </c>
      <c r="B322" s="16" t="s">
        <v>14219</v>
      </c>
      <c r="C322" s="16" t="s">
        <v>13644</v>
      </c>
      <c r="D322" s="19">
        <v>2499</v>
      </c>
      <c r="E322" s="19">
        <v>4999</v>
      </c>
      <c r="F322" s="52">
        <v>0.5</v>
      </c>
      <c r="G322" s="51">
        <v>4.4000000000000004</v>
      </c>
      <c r="H322" s="52" t="str">
        <f t="shared" ref="H322:H385" si="6">IF(G322&lt;=1,"1.0",IF(G322&lt;=2,"2.0",IF(G322&lt;=3,"3.0",IF(G322&lt;=4,"4.0","5.0"))))</f>
        <v>5.0</v>
      </c>
      <c r="I322" s="16">
        <v>35024</v>
      </c>
      <c r="J322" s="19">
        <f>Transformed_Data!E322*Transformed_Data!I322</f>
        <v>175084976</v>
      </c>
      <c r="K322" s="19" t="str">
        <f>IF(E322&lt;200,"&lt;200",IF(E322&lt;=500,"200–500","&gt;500"))</f>
        <v>&gt;500</v>
      </c>
      <c r="L322" s="19">
        <f>G322*I322</f>
        <v>154105.60000000001</v>
      </c>
      <c r="M322" s="19">
        <f>SUM(G322:I322)</f>
        <v>35028.400000000001</v>
      </c>
      <c r="N322" s="16" t="s">
        <v>5444</v>
      </c>
      <c r="O322" s="16" t="s">
        <v>5445</v>
      </c>
      <c r="P322" s="16" t="s">
        <v>5446</v>
      </c>
      <c r="Q322" s="16" t="s">
        <v>5447</v>
      </c>
      <c r="R322" s="16" t="s">
        <v>5448</v>
      </c>
      <c r="S322" s="16" t="s">
        <v>13264</v>
      </c>
      <c r="T322" s="16" t="s">
        <v>5450</v>
      </c>
      <c r="U322" s="16" t="s">
        <v>5451</v>
      </c>
    </row>
    <row r="323" spans="1:21" ht="15.75">
      <c r="A323" s="16" t="s">
        <v>11165</v>
      </c>
      <c r="B323" s="16" t="s">
        <v>14220</v>
      </c>
      <c r="C323" s="16" t="s">
        <v>13645</v>
      </c>
      <c r="D323" s="19">
        <v>1699</v>
      </c>
      <c r="E323" s="19">
        <v>1975</v>
      </c>
      <c r="F323" s="52">
        <v>0.14000000000000001</v>
      </c>
      <c r="G323" s="51">
        <v>4.0999999999999996</v>
      </c>
      <c r="H323" s="52" t="str">
        <f t="shared" si="6"/>
        <v>5.0</v>
      </c>
      <c r="I323" s="16">
        <v>4716</v>
      </c>
      <c r="J323" s="19">
        <f>Transformed_Data!E323*Transformed_Data!I323</f>
        <v>9314100</v>
      </c>
      <c r="K323" s="19" t="str">
        <f>IF(E323&lt;200,"&lt;200",IF(E323&lt;=500,"200–500","&gt;500"))</f>
        <v>&gt;500</v>
      </c>
      <c r="L323" s="19">
        <f>G323*I323</f>
        <v>19335.599999999999</v>
      </c>
      <c r="M323" s="19">
        <f>SUM(G323:I323)</f>
        <v>4720.1000000000004</v>
      </c>
      <c r="N323" s="16" t="s">
        <v>11167</v>
      </c>
      <c r="O323" s="16" t="s">
        <v>11168</v>
      </c>
      <c r="P323" s="16" t="s">
        <v>11169</v>
      </c>
      <c r="Q323" s="16" t="s">
        <v>11170</v>
      </c>
      <c r="R323" s="16" t="s">
        <v>11171</v>
      </c>
      <c r="S323" s="16" t="s">
        <v>13265</v>
      </c>
      <c r="T323" s="16" t="s">
        <v>11173</v>
      </c>
      <c r="U323" s="16" t="s">
        <v>11174</v>
      </c>
    </row>
    <row r="324" spans="1:21" ht="15.75">
      <c r="A324" s="16" t="s">
        <v>3493</v>
      </c>
      <c r="B324" s="16" t="s">
        <v>14221</v>
      </c>
      <c r="C324" s="16" t="s">
        <v>13127</v>
      </c>
      <c r="D324" s="19">
        <v>99</v>
      </c>
      <c r="E324" s="19">
        <v>499</v>
      </c>
      <c r="F324" s="52">
        <v>0.8</v>
      </c>
      <c r="G324" s="51">
        <v>4.3</v>
      </c>
      <c r="H324" s="52" t="str">
        <f t="shared" si="6"/>
        <v>5.0</v>
      </c>
      <c r="I324" s="16">
        <v>42641</v>
      </c>
      <c r="J324" s="19">
        <f>Transformed_Data!E324*Transformed_Data!I324</f>
        <v>21277859</v>
      </c>
      <c r="K324" s="19" t="str">
        <f>IF(E324&lt;200,"&lt;200",IF(E324&lt;=500,"200–500","&gt;500"))</f>
        <v>200–500</v>
      </c>
      <c r="L324" s="19">
        <f>G324*I324</f>
        <v>183356.3</v>
      </c>
      <c r="M324" s="19">
        <f>SUM(G324:I324)</f>
        <v>42645.3</v>
      </c>
      <c r="N324" s="16" t="s">
        <v>13266</v>
      </c>
      <c r="O324" s="16" t="s">
        <v>3497</v>
      </c>
      <c r="P324" s="16" t="s">
        <v>3498</v>
      </c>
      <c r="Q324" s="16" t="s">
        <v>3499</v>
      </c>
      <c r="R324" s="16" t="s">
        <v>3500</v>
      </c>
      <c r="S324" s="16" t="s">
        <v>13267</v>
      </c>
      <c r="T324" s="16" t="s">
        <v>3501</v>
      </c>
      <c r="U324" s="16" t="s">
        <v>3502</v>
      </c>
    </row>
    <row r="325" spans="1:21" ht="15.75">
      <c r="A325" s="16" t="s">
        <v>8686</v>
      </c>
      <c r="B325" s="16" t="s">
        <v>14222</v>
      </c>
      <c r="C325" s="16" t="s">
        <v>13645</v>
      </c>
      <c r="D325" s="19">
        <v>249</v>
      </c>
      <c r="E325" s="19">
        <v>499</v>
      </c>
      <c r="F325" s="52">
        <v>0.5</v>
      </c>
      <c r="G325" s="51">
        <v>3.3</v>
      </c>
      <c r="H325" s="52" t="str">
        <f t="shared" si="6"/>
        <v>4.0</v>
      </c>
      <c r="I325" s="16">
        <v>8427</v>
      </c>
      <c r="J325" s="19">
        <f>Transformed_Data!E325*Transformed_Data!I325</f>
        <v>4205073</v>
      </c>
      <c r="K325" s="19" t="str">
        <f>IF(E325&lt;200,"&lt;200",IF(E325&lt;=500,"200–500","&gt;500"))</f>
        <v>200–500</v>
      </c>
      <c r="L325" s="19">
        <f>G325*I325</f>
        <v>27809.1</v>
      </c>
      <c r="M325" s="19">
        <f>SUM(G325:I325)</f>
        <v>8430.2999999999993</v>
      </c>
      <c r="N325" s="16" t="s">
        <v>8689</v>
      </c>
      <c r="O325" s="16" t="s">
        <v>8690</v>
      </c>
      <c r="P325" s="16" t="s">
        <v>8691</v>
      </c>
      <c r="Q325" s="16" t="s">
        <v>8692</v>
      </c>
      <c r="R325" s="16" t="s">
        <v>8693</v>
      </c>
      <c r="S325" s="16" t="s">
        <v>8694</v>
      </c>
      <c r="T325" s="16" t="s">
        <v>8695</v>
      </c>
      <c r="U325" s="16" t="s">
        <v>8696</v>
      </c>
    </row>
    <row r="326" spans="1:21" ht="15.75">
      <c r="A326" s="16" t="s">
        <v>4765</v>
      </c>
      <c r="B326" s="16" t="s">
        <v>14223</v>
      </c>
      <c r="C326" s="16" t="s">
        <v>13127</v>
      </c>
      <c r="D326" s="19">
        <v>89</v>
      </c>
      <c r="E326" s="19">
        <v>499</v>
      </c>
      <c r="F326" s="52">
        <v>0.82</v>
      </c>
      <c r="G326" s="51">
        <v>4.0999999999999996</v>
      </c>
      <c r="H326" s="52" t="str">
        <f t="shared" si="6"/>
        <v>5.0</v>
      </c>
      <c r="I326" s="16">
        <v>9340</v>
      </c>
      <c r="J326" s="19">
        <f>Transformed_Data!E326*Transformed_Data!I326</f>
        <v>4660660</v>
      </c>
      <c r="K326" s="19" t="str">
        <f>IF(E326&lt;200,"&lt;200",IF(E326&lt;=500,"200–500","&gt;500"))</f>
        <v>200–500</v>
      </c>
      <c r="L326" s="19">
        <f>G326*I326</f>
        <v>38294</v>
      </c>
      <c r="M326" s="19">
        <f>SUM(G326:I326)</f>
        <v>9344.1</v>
      </c>
      <c r="N326" s="16" t="s">
        <v>13268</v>
      </c>
      <c r="O326" s="16" t="s">
        <v>4769</v>
      </c>
      <c r="P326" s="16" t="s">
        <v>4770</v>
      </c>
      <c r="Q326" s="16" t="s">
        <v>4771</v>
      </c>
      <c r="R326" s="16" t="s">
        <v>4772</v>
      </c>
      <c r="S326" s="16" t="s">
        <v>4773</v>
      </c>
      <c r="T326" s="16" t="s">
        <v>4774</v>
      </c>
      <c r="U326" s="16" t="s">
        <v>4775</v>
      </c>
    </row>
    <row r="327" spans="1:21" ht="15.75">
      <c r="A327" s="16" t="s">
        <v>11746</v>
      </c>
      <c r="B327" s="16" t="s">
        <v>14224</v>
      </c>
      <c r="C327" s="16" t="s">
        <v>13645</v>
      </c>
      <c r="D327" s="19">
        <v>3799</v>
      </c>
      <c r="E327" s="19">
        <v>6000</v>
      </c>
      <c r="F327" s="52">
        <v>0.37</v>
      </c>
      <c r="G327" s="51">
        <v>4.2</v>
      </c>
      <c r="H327" s="52" t="str">
        <f t="shared" si="6"/>
        <v>5.0</v>
      </c>
      <c r="I327" s="16">
        <v>11935</v>
      </c>
      <c r="J327" s="19">
        <f>Transformed_Data!E327*Transformed_Data!I327</f>
        <v>71610000</v>
      </c>
      <c r="K327" s="19" t="str">
        <f>IF(E327&lt;200,"&lt;200",IF(E327&lt;=500,"200–500","&gt;500"))</f>
        <v>&gt;500</v>
      </c>
      <c r="L327" s="19">
        <f>G327*I327</f>
        <v>50127</v>
      </c>
      <c r="M327" s="19">
        <f>SUM(G327:I327)</f>
        <v>11939.2</v>
      </c>
      <c r="N327" s="16" t="s">
        <v>11748</v>
      </c>
      <c r="O327" s="16" t="s">
        <v>11749</v>
      </c>
      <c r="P327" s="16" t="s">
        <v>11750</v>
      </c>
      <c r="Q327" s="16" t="s">
        <v>11751</v>
      </c>
      <c r="R327" s="16" t="s">
        <v>11752</v>
      </c>
      <c r="S327" s="16" t="s">
        <v>13269</v>
      </c>
      <c r="T327" s="16" t="s">
        <v>11754</v>
      </c>
      <c r="U327" s="16" t="s">
        <v>11755</v>
      </c>
    </row>
    <row r="328" spans="1:21" ht="15.75">
      <c r="A328" s="16" t="s">
        <v>9221</v>
      </c>
      <c r="B328" s="16" t="s">
        <v>14225</v>
      </c>
      <c r="C328" s="16" t="s">
        <v>13645</v>
      </c>
      <c r="D328" s="19">
        <v>349</v>
      </c>
      <c r="E328" s="19">
        <v>999</v>
      </c>
      <c r="F328" s="52">
        <v>0.65</v>
      </c>
      <c r="G328" s="51">
        <v>4</v>
      </c>
      <c r="H328" s="52" t="str">
        <f t="shared" si="6"/>
        <v>4.0</v>
      </c>
      <c r="I328" s="16">
        <v>15646</v>
      </c>
      <c r="J328" s="19">
        <f>Transformed_Data!E328*Transformed_Data!I328</f>
        <v>15630354</v>
      </c>
      <c r="K328" s="19" t="str">
        <f>IF(E328&lt;200,"&lt;200",IF(E328&lt;=500,"200–500","&gt;500"))</f>
        <v>&gt;500</v>
      </c>
      <c r="L328" s="19">
        <f>G328*I328</f>
        <v>62584</v>
      </c>
      <c r="M328" s="19">
        <f>SUM(G328:I328)</f>
        <v>15650</v>
      </c>
      <c r="N328" s="16" t="s">
        <v>9223</v>
      </c>
      <c r="O328" s="16" t="s">
        <v>9224</v>
      </c>
      <c r="P328" s="16" t="s">
        <v>9225</v>
      </c>
      <c r="Q328" s="16" t="s">
        <v>9226</v>
      </c>
      <c r="R328" s="16" t="s">
        <v>9227</v>
      </c>
      <c r="S328" s="16" t="s">
        <v>13270</v>
      </c>
      <c r="T328" s="16" t="s">
        <v>9229</v>
      </c>
      <c r="U328" s="16" t="s">
        <v>9230</v>
      </c>
    </row>
    <row r="329" spans="1:21" ht="15.75">
      <c r="A329" s="16" t="s">
        <v>10670</v>
      </c>
      <c r="B329" s="16" t="s">
        <v>14226</v>
      </c>
      <c r="C329" s="16" t="s">
        <v>13645</v>
      </c>
      <c r="D329" s="19">
        <v>999</v>
      </c>
      <c r="E329" s="19">
        <v>2600</v>
      </c>
      <c r="F329" s="52">
        <v>0.62</v>
      </c>
      <c r="G329" s="51">
        <v>3.4</v>
      </c>
      <c r="H329" s="52" t="str">
        <f t="shared" si="6"/>
        <v>4.0</v>
      </c>
      <c r="I329" s="16">
        <v>252</v>
      </c>
      <c r="J329" s="19">
        <f>Transformed_Data!E329*Transformed_Data!I329</f>
        <v>655200</v>
      </c>
      <c r="K329" s="19" t="str">
        <f>IF(E329&lt;200,"&lt;200",IF(E329&lt;=500,"200–500","&gt;500"))</f>
        <v>&gt;500</v>
      </c>
      <c r="L329" s="19">
        <f>G329*I329</f>
        <v>856.8</v>
      </c>
      <c r="M329" s="19">
        <f>SUM(G329:I329)</f>
        <v>255.4</v>
      </c>
      <c r="N329" s="16" t="s">
        <v>10672</v>
      </c>
      <c r="O329" s="16" t="s">
        <v>10673</v>
      </c>
      <c r="P329" s="16" t="s">
        <v>10674</v>
      </c>
      <c r="Q329" s="16" t="s">
        <v>10675</v>
      </c>
      <c r="R329" s="16" t="s">
        <v>10676</v>
      </c>
      <c r="S329" s="16" t="s">
        <v>10677</v>
      </c>
      <c r="T329" s="16" t="s">
        <v>10678</v>
      </c>
      <c r="U329" s="16" t="s">
        <v>10679</v>
      </c>
    </row>
    <row r="330" spans="1:21" ht="15.75">
      <c r="A330" s="16" t="s">
        <v>7264</v>
      </c>
      <c r="B330" s="16" t="s">
        <v>14227</v>
      </c>
      <c r="C330" s="16" t="s">
        <v>13644</v>
      </c>
      <c r="D330" s="19">
        <v>175</v>
      </c>
      <c r="E330" s="19">
        <v>499</v>
      </c>
      <c r="F330" s="52">
        <v>0.65</v>
      </c>
      <c r="G330" s="51">
        <v>4.0999999999999996</v>
      </c>
      <c r="H330" s="52" t="str">
        <f t="shared" si="6"/>
        <v>5.0</v>
      </c>
      <c r="I330" s="16">
        <v>21</v>
      </c>
      <c r="J330" s="19">
        <f>Transformed_Data!E330*Transformed_Data!I330</f>
        <v>10479</v>
      </c>
      <c r="K330" s="19" t="str">
        <f>IF(E330&lt;200,"&lt;200",IF(E330&lt;=500,"200–500","&gt;500"))</f>
        <v>200–500</v>
      </c>
      <c r="L330" s="19">
        <f>G330*I330</f>
        <v>86.1</v>
      </c>
      <c r="M330" s="19">
        <f>SUM(G330:I330)</f>
        <v>25.1</v>
      </c>
      <c r="N330" s="16" t="s">
        <v>7266</v>
      </c>
      <c r="O330" s="16" t="s">
        <v>7267</v>
      </c>
      <c r="P330" s="16" t="s">
        <v>7268</v>
      </c>
      <c r="Q330" s="16" t="s">
        <v>7269</v>
      </c>
      <c r="R330" s="16" t="s">
        <v>7270</v>
      </c>
      <c r="S330" s="16" t="s">
        <v>7271</v>
      </c>
      <c r="T330" s="16" t="s">
        <v>7272</v>
      </c>
      <c r="U330" s="16" t="s">
        <v>7273</v>
      </c>
    </row>
    <row r="331" spans="1:21" ht="15.75">
      <c r="A331" s="16" t="s">
        <v>12301</v>
      </c>
      <c r="B331" s="16" t="s">
        <v>14228</v>
      </c>
      <c r="C331" s="16" t="s">
        <v>13645</v>
      </c>
      <c r="D331" s="19">
        <v>279</v>
      </c>
      <c r="E331" s="19">
        <v>599</v>
      </c>
      <c r="F331" s="52">
        <v>0.53</v>
      </c>
      <c r="G331" s="51">
        <v>3.5</v>
      </c>
      <c r="H331" s="52" t="str">
        <f t="shared" si="6"/>
        <v>4.0</v>
      </c>
      <c r="I331" s="16">
        <v>1367</v>
      </c>
      <c r="J331" s="19">
        <f>Transformed_Data!E331*Transformed_Data!I331</f>
        <v>818833</v>
      </c>
      <c r="K331" s="19" t="str">
        <f>IF(E331&lt;200,"&lt;200",IF(E331&lt;=500,"200–500","&gt;500"))</f>
        <v>&gt;500</v>
      </c>
      <c r="L331" s="19">
        <f>G331*I331</f>
        <v>4784.5</v>
      </c>
      <c r="M331" s="19">
        <f>SUM(G331:I331)</f>
        <v>1370.5</v>
      </c>
      <c r="N331" s="16" t="s">
        <v>12303</v>
      </c>
      <c r="O331" s="16" t="s">
        <v>12304</v>
      </c>
      <c r="P331" s="16" t="s">
        <v>12305</v>
      </c>
      <c r="Q331" s="16" t="s">
        <v>12306</v>
      </c>
      <c r="R331" s="16" t="s">
        <v>12307</v>
      </c>
      <c r="S331" s="16" t="s">
        <v>13271</v>
      </c>
      <c r="T331" s="16" t="s">
        <v>12309</v>
      </c>
      <c r="U331" s="16" t="s">
        <v>12310</v>
      </c>
    </row>
    <row r="332" spans="1:21" ht="15.75">
      <c r="A332" s="16" t="s">
        <v>1823</v>
      </c>
      <c r="B332" s="16" t="s">
        <v>14229</v>
      </c>
      <c r="C332" s="16" t="s">
        <v>13644</v>
      </c>
      <c r="D332" s="19">
        <v>350</v>
      </c>
      <c r="E332" s="19">
        <v>599</v>
      </c>
      <c r="F332" s="52">
        <v>0.42</v>
      </c>
      <c r="G332" s="51">
        <v>3.9</v>
      </c>
      <c r="H332" s="52" t="str">
        <f t="shared" si="6"/>
        <v>4.0</v>
      </c>
      <c r="I332" s="16">
        <v>8314</v>
      </c>
      <c r="J332" s="19">
        <f>Transformed_Data!E332*Transformed_Data!I332</f>
        <v>4980086</v>
      </c>
      <c r="K332" s="19" t="str">
        <f>IF(E332&lt;200,"&lt;200",IF(E332&lt;=500,"200–500","&gt;500"))</f>
        <v>&gt;500</v>
      </c>
      <c r="L332" s="19">
        <f>G332*I332</f>
        <v>32424.6</v>
      </c>
      <c r="M332" s="19">
        <f>SUM(G332:I332)</f>
        <v>8317.9</v>
      </c>
      <c r="N332" s="16" t="s">
        <v>1825</v>
      </c>
      <c r="O332" s="16" t="s">
        <v>1826</v>
      </c>
      <c r="P332" s="16" t="s">
        <v>1827</v>
      </c>
      <c r="Q332" s="16" t="s">
        <v>1828</v>
      </c>
      <c r="R332" s="16" t="s">
        <v>1829</v>
      </c>
      <c r="S332" s="16" t="s">
        <v>13272</v>
      </c>
      <c r="T332" s="16" t="s">
        <v>1831</v>
      </c>
      <c r="U332" s="16" t="s">
        <v>1832</v>
      </c>
    </row>
    <row r="333" spans="1:21" ht="15.75">
      <c r="A333" s="16" t="s">
        <v>12291</v>
      </c>
      <c r="B333" s="16" t="s">
        <v>14230</v>
      </c>
      <c r="C333" s="16" t="s">
        <v>13645</v>
      </c>
      <c r="D333" s="19">
        <v>199</v>
      </c>
      <c r="E333" s="19">
        <v>399</v>
      </c>
      <c r="F333" s="52">
        <v>0.5</v>
      </c>
      <c r="G333" s="51">
        <v>3.7</v>
      </c>
      <c r="H333" s="52" t="str">
        <f t="shared" si="6"/>
        <v>4.0</v>
      </c>
      <c r="I333" s="16">
        <v>7945</v>
      </c>
      <c r="J333" s="19">
        <f>Transformed_Data!E333*Transformed_Data!I333</f>
        <v>3170055</v>
      </c>
      <c r="K333" s="19" t="str">
        <f>IF(E333&lt;200,"&lt;200",IF(E333&lt;=500,"200–500","&gt;500"))</f>
        <v>200–500</v>
      </c>
      <c r="L333" s="19">
        <f>G333*I333</f>
        <v>29396.5</v>
      </c>
      <c r="M333" s="19">
        <f>SUM(G333:I333)</f>
        <v>7948.7</v>
      </c>
      <c r="N333" s="16" t="s">
        <v>12293</v>
      </c>
      <c r="O333" s="16" t="s">
        <v>12294</v>
      </c>
      <c r="P333" s="16" t="s">
        <v>12295</v>
      </c>
      <c r="Q333" s="16" t="s">
        <v>12296</v>
      </c>
      <c r="R333" s="16" t="s">
        <v>12297</v>
      </c>
      <c r="S333" s="16" t="s">
        <v>12298</v>
      </c>
      <c r="T333" s="16" t="s">
        <v>12299</v>
      </c>
      <c r="U333" s="16" t="s">
        <v>12300</v>
      </c>
    </row>
    <row r="334" spans="1:21" ht="15.75">
      <c r="A334" s="16" t="s">
        <v>6833</v>
      </c>
      <c r="B334" s="16" t="s">
        <v>14231</v>
      </c>
      <c r="C334" s="16" t="s">
        <v>13644</v>
      </c>
      <c r="D334" s="19">
        <v>629</v>
      </c>
      <c r="E334" s="19">
        <v>1390</v>
      </c>
      <c r="F334" s="52">
        <v>0.55000000000000004</v>
      </c>
      <c r="G334" s="51">
        <v>4.4000000000000004</v>
      </c>
      <c r="H334" s="52" t="str">
        <f t="shared" si="6"/>
        <v>5.0</v>
      </c>
      <c r="I334" s="16">
        <v>6301</v>
      </c>
      <c r="J334" s="19">
        <f>Transformed_Data!E334*Transformed_Data!I334</f>
        <v>8758390</v>
      </c>
      <c r="K334" s="19" t="str">
        <f>IF(E334&lt;200,"&lt;200",IF(E334&lt;=500,"200–500","&gt;500"))</f>
        <v>&gt;500</v>
      </c>
      <c r="L334" s="19">
        <f>G334*I334</f>
        <v>27724.400000000001</v>
      </c>
      <c r="M334" s="19">
        <f>SUM(G334:I334)</f>
        <v>6305.4</v>
      </c>
      <c r="N334" s="16" t="s">
        <v>13273</v>
      </c>
      <c r="O334" s="16" t="s">
        <v>6836</v>
      </c>
      <c r="P334" s="16" t="s">
        <v>6837</v>
      </c>
      <c r="Q334" s="16" t="s">
        <v>6838</v>
      </c>
      <c r="R334" s="16" t="s">
        <v>6839</v>
      </c>
      <c r="S334" s="16" t="s">
        <v>6840</v>
      </c>
      <c r="T334" s="16" t="s">
        <v>6841</v>
      </c>
      <c r="U334" s="16" t="s">
        <v>6842</v>
      </c>
    </row>
    <row r="335" spans="1:21" ht="15.75">
      <c r="A335" s="16" t="s">
        <v>12954</v>
      </c>
      <c r="B335" s="16" t="s">
        <v>14232</v>
      </c>
      <c r="C335" s="16" t="s">
        <v>13645</v>
      </c>
      <c r="D335" s="19">
        <v>949</v>
      </c>
      <c r="E335" s="19">
        <v>2299</v>
      </c>
      <c r="F335" s="52">
        <v>0.59</v>
      </c>
      <c r="G335" s="51">
        <v>3.6</v>
      </c>
      <c r="H335" s="52" t="str">
        <f t="shared" si="6"/>
        <v>4.0</v>
      </c>
      <c r="I335" s="16">
        <v>550</v>
      </c>
      <c r="J335" s="19">
        <f>Transformed_Data!E335*Transformed_Data!I335</f>
        <v>1264450</v>
      </c>
      <c r="K335" s="19" t="str">
        <f>IF(E335&lt;200,"&lt;200",IF(E335&lt;=500,"200–500","&gt;500"))</f>
        <v>&gt;500</v>
      </c>
      <c r="L335" s="19">
        <f>G335*I335</f>
        <v>1980</v>
      </c>
      <c r="M335" s="19">
        <f>SUM(G335:I335)</f>
        <v>553.6</v>
      </c>
      <c r="N335" s="16" t="s">
        <v>13274</v>
      </c>
      <c r="O335" s="16" t="s">
        <v>12957</v>
      </c>
      <c r="P335" s="16" t="s">
        <v>12958</v>
      </c>
      <c r="Q335" s="16" t="s">
        <v>12959</v>
      </c>
      <c r="R335" s="16" t="s">
        <v>12960</v>
      </c>
      <c r="S335" s="16" t="s">
        <v>12961</v>
      </c>
      <c r="T335" s="16" t="s">
        <v>12962</v>
      </c>
      <c r="U335" s="16" t="s">
        <v>12963</v>
      </c>
    </row>
    <row r="336" spans="1:21" ht="15.75">
      <c r="A336" s="16" t="s">
        <v>7470</v>
      </c>
      <c r="B336" s="16" t="s">
        <v>14233</v>
      </c>
      <c r="C336" s="16" t="s">
        <v>13645</v>
      </c>
      <c r="D336" s="19">
        <v>90</v>
      </c>
      <c r="E336" s="19">
        <v>100</v>
      </c>
      <c r="F336" s="52">
        <v>0.1</v>
      </c>
      <c r="G336" s="51">
        <v>4.4000000000000004</v>
      </c>
      <c r="H336" s="52" t="str">
        <f t="shared" si="6"/>
        <v>5.0</v>
      </c>
      <c r="I336" s="16">
        <v>10718</v>
      </c>
      <c r="J336" s="19">
        <f>Transformed_Data!E336*Transformed_Data!I336</f>
        <v>1071800</v>
      </c>
      <c r="K336" s="19" t="str">
        <f>IF(E336&lt;200,"&lt;200",IF(E336&lt;=500,"200–500","&gt;500"))</f>
        <v>&lt;200</v>
      </c>
      <c r="L336" s="19">
        <f>G336*I336</f>
        <v>47159.200000000004</v>
      </c>
      <c r="M336" s="19">
        <f>SUM(G336:I336)</f>
        <v>10722.4</v>
      </c>
      <c r="N336" s="16" t="s">
        <v>7473</v>
      </c>
      <c r="O336" s="16" t="s">
        <v>7474</v>
      </c>
      <c r="P336" s="16" t="s">
        <v>7475</v>
      </c>
      <c r="Q336" s="16" t="s">
        <v>7476</v>
      </c>
      <c r="R336" s="16" t="s">
        <v>7477</v>
      </c>
      <c r="S336" s="16" t="s">
        <v>7478</v>
      </c>
      <c r="T336" s="16" t="s">
        <v>7479</v>
      </c>
      <c r="U336" s="16" t="s">
        <v>7480</v>
      </c>
    </row>
    <row r="337" spans="1:21" ht="15.75">
      <c r="A337" s="16" t="s">
        <v>6635</v>
      </c>
      <c r="B337" s="16" t="s">
        <v>14234</v>
      </c>
      <c r="C337" s="16" t="s">
        <v>13648</v>
      </c>
      <c r="D337" s="19">
        <v>478</v>
      </c>
      <c r="E337" s="19">
        <v>699</v>
      </c>
      <c r="F337" s="52">
        <v>0.32</v>
      </c>
      <c r="G337" s="51">
        <v>3.8</v>
      </c>
      <c r="H337" s="52" t="str">
        <f t="shared" si="6"/>
        <v>4.0</v>
      </c>
      <c r="I337" s="16">
        <v>20218</v>
      </c>
      <c r="J337" s="19">
        <f>Transformed_Data!E337*Transformed_Data!I337</f>
        <v>14132382</v>
      </c>
      <c r="K337" s="19" t="str">
        <f>IF(E337&lt;200,"&lt;200",IF(E337&lt;=500,"200–500","&gt;500"))</f>
        <v>&gt;500</v>
      </c>
      <c r="L337" s="19">
        <f>G337*I337</f>
        <v>76828.399999999994</v>
      </c>
      <c r="M337" s="19">
        <f>SUM(G337:I337)</f>
        <v>20221.8</v>
      </c>
      <c r="N337" s="16" t="s">
        <v>6637</v>
      </c>
      <c r="O337" s="16" t="s">
        <v>6638</v>
      </c>
      <c r="P337" s="16" t="s">
        <v>6639</v>
      </c>
      <c r="Q337" s="16" t="s">
        <v>6640</v>
      </c>
      <c r="R337" s="16" t="s">
        <v>6641</v>
      </c>
      <c r="S337" s="16" t="s">
        <v>13275</v>
      </c>
      <c r="T337" s="16" t="s">
        <v>6643</v>
      </c>
      <c r="U337" s="16" t="s">
        <v>6644</v>
      </c>
    </row>
    <row r="338" spans="1:21" ht="15.75">
      <c r="A338" s="16" t="s">
        <v>11144</v>
      </c>
      <c r="B338" s="16" t="s">
        <v>14235</v>
      </c>
      <c r="C338" s="16" t="s">
        <v>13645</v>
      </c>
      <c r="D338" s="19">
        <v>6800</v>
      </c>
      <c r="E338" s="19">
        <v>11500</v>
      </c>
      <c r="F338" s="52">
        <v>0.41</v>
      </c>
      <c r="G338" s="51">
        <v>4.0999999999999996</v>
      </c>
      <c r="H338" s="52" t="str">
        <f t="shared" si="6"/>
        <v>5.0</v>
      </c>
      <c r="I338" s="16">
        <v>10308</v>
      </c>
      <c r="J338" s="19">
        <f>Transformed_Data!E338*Transformed_Data!I338</f>
        <v>118542000</v>
      </c>
      <c r="K338" s="19" t="str">
        <f>IF(E338&lt;200,"&lt;200",IF(E338&lt;=500,"200–500","&gt;500"))</f>
        <v>&gt;500</v>
      </c>
      <c r="L338" s="19">
        <f>G338*I338</f>
        <v>42262.799999999996</v>
      </c>
      <c r="M338" s="19">
        <f>SUM(G338:I338)</f>
        <v>10312.1</v>
      </c>
      <c r="N338" s="16" t="s">
        <v>11146</v>
      </c>
      <c r="O338" s="16" t="s">
        <v>11147</v>
      </c>
      <c r="P338" s="16" t="s">
        <v>11148</v>
      </c>
      <c r="Q338" s="16" t="s">
        <v>11149</v>
      </c>
      <c r="R338" s="16" t="s">
        <v>11150</v>
      </c>
      <c r="S338" s="16" t="s">
        <v>11151</v>
      </c>
      <c r="T338" s="16" t="s">
        <v>11152</v>
      </c>
      <c r="U338" s="16" t="s">
        <v>11153</v>
      </c>
    </row>
    <row r="339" spans="1:21" ht="15.75">
      <c r="A339" s="16" t="s">
        <v>971</v>
      </c>
      <c r="B339" s="16" t="s">
        <v>14236</v>
      </c>
      <c r="C339" s="16" t="s">
        <v>13644</v>
      </c>
      <c r="D339" s="19">
        <v>449</v>
      </c>
      <c r="E339" s="19">
        <v>1299</v>
      </c>
      <c r="F339" s="52">
        <v>0.65</v>
      </c>
      <c r="G339" s="51">
        <v>4.2</v>
      </c>
      <c r="H339" s="52" t="str">
        <f t="shared" si="6"/>
        <v>5.0</v>
      </c>
      <c r="I339" s="16">
        <v>24269</v>
      </c>
      <c r="J339" s="19">
        <f>Transformed_Data!E339*Transformed_Data!I339</f>
        <v>31525431</v>
      </c>
      <c r="K339" s="19" t="str">
        <f>IF(E339&lt;200,"&lt;200",IF(E339&lt;=500,"200–500","&gt;500"))</f>
        <v>&gt;500</v>
      </c>
      <c r="L339" s="19">
        <f>G339*I339</f>
        <v>101929.8</v>
      </c>
      <c r="M339" s="19">
        <f>SUM(G339:I339)</f>
        <v>24273.200000000001</v>
      </c>
      <c r="N339" s="16" t="s">
        <v>973</v>
      </c>
      <c r="O339" s="16" t="s">
        <v>20</v>
      </c>
      <c r="P339" s="16" t="s">
        <v>21</v>
      </c>
      <c r="Q339" s="16" t="s">
        <v>22</v>
      </c>
      <c r="R339" s="16" t="s">
        <v>23</v>
      </c>
      <c r="S339" s="16" t="s">
        <v>24</v>
      </c>
      <c r="T339" s="16" t="s">
        <v>25</v>
      </c>
      <c r="U339" s="16" t="s">
        <v>974</v>
      </c>
    </row>
    <row r="340" spans="1:21" ht="15.75">
      <c r="A340" s="16" t="s">
        <v>823</v>
      </c>
      <c r="B340" s="16" t="s">
        <v>14237</v>
      </c>
      <c r="C340" s="16" t="s">
        <v>13644</v>
      </c>
      <c r="D340" s="19">
        <v>649</v>
      </c>
      <c r="E340" s="19">
        <v>1999</v>
      </c>
      <c r="F340" s="52">
        <v>0.68</v>
      </c>
      <c r="G340" s="51">
        <v>4.2</v>
      </c>
      <c r="H340" s="52" t="str">
        <f t="shared" si="6"/>
        <v>5.0</v>
      </c>
      <c r="I340" s="16">
        <v>24269</v>
      </c>
      <c r="J340" s="19">
        <f>Transformed_Data!E340*Transformed_Data!I340</f>
        <v>48513731</v>
      </c>
      <c r="K340" s="19" t="str">
        <f>IF(E340&lt;200,"&lt;200",IF(E340&lt;=500,"200–500","&gt;500"))</f>
        <v>&gt;500</v>
      </c>
      <c r="L340" s="19">
        <f>G340*I340</f>
        <v>101929.8</v>
      </c>
      <c r="M340" s="19">
        <f>SUM(G340:I340)</f>
        <v>24273.200000000001</v>
      </c>
      <c r="N340" s="16" t="s">
        <v>417</v>
      </c>
      <c r="O340" s="16" t="s">
        <v>20</v>
      </c>
      <c r="P340" s="16" t="s">
        <v>21</v>
      </c>
      <c r="Q340" s="16" t="s">
        <v>22</v>
      </c>
      <c r="R340" s="16" t="s">
        <v>23</v>
      </c>
      <c r="S340" s="16" t="s">
        <v>825</v>
      </c>
      <c r="T340" s="16" t="s">
        <v>826</v>
      </c>
      <c r="U340" s="16" t="s">
        <v>827</v>
      </c>
    </row>
    <row r="341" spans="1:21" ht="15.75">
      <c r="A341" s="16" t="s">
        <v>1949</v>
      </c>
      <c r="B341" s="16" t="s">
        <v>14238</v>
      </c>
      <c r="C341" s="16" t="s">
        <v>13644</v>
      </c>
      <c r="D341" s="19">
        <v>649</v>
      </c>
      <c r="E341" s="19">
        <v>1999</v>
      </c>
      <c r="F341" s="52">
        <v>0.68</v>
      </c>
      <c r="G341" s="51">
        <v>4.2</v>
      </c>
      <c r="H341" s="52" t="str">
        <f t="shared" si="6"/>
        <v>5.0</v>
      </c>
      <c r="I341" s="16">
        <v>24269</v>
      </c>
      <c r="J341" s="19">
        <f>Transformed_Data!E341*Transformed_Data!I341</f>
        <v>48513731</v>
      </c>
      <c r="K341" s="19" t="str">
        <f>IF(E341&lt;200,"&lt;200",IF(E341&lt;=500,"200–500","&gt;500"))</f>
        <v>&gt;500</v>
      </c>
      <c r="L341" s="19">
        <f>G341*I341</f>
        <v>101929.8</v>
      </c>
      <c r="M341" s="19">
        <f>SUM(G341:I341)</f>
        <v>24273.200000000001</v>
      </c>
      <c r="N341" s="16" t="s">
        <v>1951</v>
      </c>
      <c r="O341" s="16" t="s">
        <v>20</v>
      </c>
      <c r="P341" s="16" t="s">
        <v>21</v>
      </c>
      <c r="Q341" s="16" t="s">
        <v>22</v>
      </c>
      <c r="R341" s="16" t="s">
        <v>23</v>
      </c>
      <c r="S341" s="16" t="s">
        <v>825</v>
      </c>
      <c r="T341" s="16" t="s">
        <v>1952</v>
      </c>
      <c r="U341" s="16" t="s">
        <v>1953</v>
      </c>
    </row>
    <row r="342" spans="1:21" ht="15.75">
      <c r="A342" s="16" t="s">
        <v>5284</v>
      </c>
      <c r="B342" s="16" t="s">
        <v>14239</v>
      </c>
      <c r="C342" s="16" t="s">
        <v>13644</v>
      </c>
      <c r="D342" s="19">
        <v>889</v>
      </c>
      <c r="E342" s="19">
        <v>2500</v>
      </c>
      <c r="F342" s="52">
        <v>0.64</v>
      </c>
      <c r="G342" s="51">
        <v>4.3</v>
      </c>
      <c r="H342" s="52" t="str">
        <f t="shared" si="6"/>
        <v>5.0</v>
      </c>
      <c r="I342" s="16">
        <v>55747</v>
      </c>
      <c r="J342" s="19">
        <f>Transformed_Data!E342*Transformed_Data!I342</f>
        <v>139367500</v>
      </c>
      <c r="K342" s="19" t="str">
        <f>IF(E342&lt;200,"&lt;200",IF(E342&lt;=500,"200–500","&gt;500"))</f>
        <v>&gt;500</v>
      </c>
      <c r="L342" s="19">
        <f>G342*I342</f>
        <v>239712.09999999998</v>
      </c>
      <c r="M342" s="19">
        <f>SUM(G342:I342)</f>
        <v>55751.3</v>
      </c>
      <c r="N342" s="16" t="s">
        <v>5286</v>
      </c>
      <c r="O342" s="16" t="s">
        <v>5287</v>
      </c>
      <c r="P342" s="16" t="s">
        <v>5288</v>
      </c>
      <c r="Q342" s="16" t="s">
        <v>5289</v>
      </c>
      <c r="R342" s="16" t="s">
        <v>5290</v>
      </c>
      <c r="S342" s="16" t="s">
        <v>5291</v>
      </c>
      <c r="T342" s="16" t="s">
        <v>5292</v>
      </c>
      <c r="U342" s="16" t="s">
        <v>5293</v>
      </c>
    </row>
    <row r="343" spans="1:21" ht="15.75">
      <c r="A343" s="16" t="s">
        <v>951</v>
      </c>
      <c r="B343" s="16" t="s">
        <v>14240</v>
      </c>
      <c r="C343" s="16" t="s">
        <v>13644</v>
      </c>
      <c r="D343" s="19">
        <v>349</v>
      </c>
      <c r="E343" s="19">
        <v>999</v>
      </c>
      <c r="F343" s="52">
        <v>0.65</v>
      </c>
      <c r="G343" s="51">
        <v>4.2</v>
      </c>
      <c r="H343" s="52" t="str">
        <f t="shared" si="6"/>
        <v>5.0</v>
      </c>
      <c r="I343" s="16">
        <v>13120</v>
      </c>
      <c r="J343" s="19">
        <f>Transformed_Data!E343*Transformed_Data!I343</f>
        <v>13106880</v>
      </c>
      <c r="K343" s="19" t="str">
        <f>IF(E343&lt;200,"&lt;200",IF(E343&lt;=500,"200–500","&gt;500"))</f>
        <v>&gt;500</v>
      </c>
      <c r="L343" s="19">
        <f>G343*I343</f>
        <v>55104</v>
      </c>
      <c r="M343" s="19">
        <f>SUM(G343:I343)</f>
        <v>13124.2</v>
      </c>
      <c r="N343" s="16" t="s">
        <v>953</v>
      </c>
      <c r="O343" s="16" t="s">
        <v>954</v>
      </c>
      <c r="P343" s="16" t="s">
        <v>955</v>
      </c>
      <c r="Q343" s="16" t="s">
        <v>956</v>
      </c>
      <c r="R343" s="16" t="s">
        <v>957</v>
      </c>
      <c r="S343" s="16" t="s">
        <v>958</v>
      </c>
      <c r="T343" s="16" t="s">
        <v>959</v>
      </c>
      <c r="U343" s="16" t="s">
        <v>960</v>
      </c>
    </row>
    <row r="344" spans="1:21" ht="15.75">
      <c r="A344" s="16" t="s">
        <v>1486</v>
      </c>
      <c r="B344" s="16" t="s">
        <v>14240</v>
      </c>
      <c r="C344" s="16" t="s">
        <v>13644</v>
      </c>
      <c r="D344" s="19">
        <v>399</v>
      </c>
      <c r="E344" s="19">
        <v>1299</v>
      </c>
      <c r="F344" s="52">
        <v>0.69</v>
      </c>
      <c r="G344" s="51">
        <v>4.2</v>
      </c>
      <c r="H344" s="52" t="str">
        <f t="shared" si="6"/>
        <v>5.0</v>
      </c>
      <c r="I344" s="16">
        <v>13120</v>
      </c>
      <c r="J344" s="19">
        <f>Transformed_Data!E344*Transformed_Data!I344</f>
        <v>17042880</v>
      </c>
      <c r="K344" s="19" t="str">
        <f>IF(E344&lt;200,"&lt;200",IF(E344&lt;=500,"200–500","&gt;500"))</f>
        <v>&gt;500</v>
      </c>
      <c r="L344" s="19">
        <f>G344*I344</f>
        <v>55104</v>
      </c>
      <c r="M344" s="19">
        <f>SUM(G344:I344)</f>
        <v>13124.2</v>
      </c>
      <c r="N344" s="16" t="s">
        <v>1488</v>
      </c>
      <c r="O344" s="16" t="s">
        <v>954</v>
      </c>
      <c r="P344" s="16" t="s">
        <v>955</v>
      </c>
      <c r="Q344" s="16" t="s">
        <v>956</v>
      </c>
      <c r="R344" s="16" t="s">
        <v>957</v>
      </c>
      <c r="S344" s="16" t="s">
        <v>958</v>
      </c>
      <c r="T344" s="16" t="s">
        <v>1489</v>
      </c>
      <c r="U344" s="16" t="s">
        <v>1490</v>
      </c>
    </row>
    <row r="345" spans="1:21" ht="15.75">
      <c r="A345" s="16" t="s">
        <v>5304</v>
      </c>
      <c r="B345" s="16" t="s">
        <v>14241</v>
      </c>
      <c r="C345" s="16" t="s">
        <v>13644</v>
      </c>
      <c r="D345" s="19">
        <v>569</v>
      </c>
      <c r="E345" s="19">
        <v>1299</v>
      </c>
      <c r="F345" s="52">
        <v>0.56000000000000005</v>
      </c>
      <c r="G345" s="51">
        <v>4.4000000000000004</v>
      </c>
      <c r="H345" s="52" t="str">
        <f t="shared" si="6"/>
        <v>5.0</v>
      </c>
      <c r="I345" s="16">
        <v>9275</v>
      </c>
      <c r="J345" s="19">
        <f>Transformed_Data!E345*Transformed_Data!I345</f>
        <v>12048225</v>
      </c>
      <c r="K345" s="19" t="str">
        <f>IF(E345&lt;200,"&lt;200",IF(E345&lt;=500,"200–500","&gt;500"))</f>
        <v>&gt;500</v>
      </c>
      <c r="L345" s="19">
        <f>G345*I345</f>
        <v>40810</v>
      </c>
      <c r="M345" s="19">
        <f>SUM(G345:I345)</f>
        <v>9279.4</v>
      </c>
      <c r="N345" s="16" t="s">
        <v>5306</v>
      </c>
      <c r="O345" s="16" t="s">
        <v>5307</v>
      </c>
      <c r="P345" s="16" t="s">
        <v>5308</v>
      </c>
      <c r="Q345" s="16" t="s">
        <v>5309</v>
      </c>
      <c r="R345" s="16" t="s">
        <v>5310</v>
      </c>
      <c r="S345" s="16" t="s">
        <v>5311</v>
      </c>
      <c r="T345" s="16" t="s">
        <v>5312</v>
      </c>
      <c r="U345" s="16" t="s">
        <v>5313</v>
      </c>
    </row>
    <row r="346" spans="1:21" ht="15.75">
      <c r="A346" s="16" t="s">
        <v>4939</v>
      </c>
      <c r="B346" s="16" t="s">
        <v>14242</v>
      </c>
      <c r="C346" s="16" t="s">
        <v>13127</v>
      </c>
      <c r="D346" s="19">
        <v>499</v>
      </c>
      <c r="E346" s="19">
        <v>999</v>
      </c>
      <c r="F346" s="52">
        <v>0.5</v>
      </c>
      <c r="G346" s="51">
        <v>3.9</v>
      </c>
      <c r="H346" s="52" t="str">
        <f t="shared" si="6"/>
        <v>4.0</v>
      </c>
      <c r="I346" s="16">
        <v>92995</v>
      </c>
      <c r="J346" s="19">
        <f>Transformed_Data!E346*Transformed_Data!I346</f>
        <v>92902005</v>
      </c>
      <c r="K346" s="19" t="str">
        <f>IF(E346&lt;200,"&lt;200",IF(E346&lt;=500,"200–500","&gt;500"))</f>
        <v>&gt;500</v>
      </c>
      <c r="L346" s="19">
        <f>G346*I346</f>
        <v>362680.5</v>
      </c>
      <c r="M346" s="19">
        <f>SUM(G346:I346)</f>
        <v>92998.9</v>
      </c>
      <c r="N346" s="16" t="s">
        <v>4941</v>
      </c>
      <c r="O346" s="16" t="s">
        <v>4942</v>
      </c>
      <c r="P346" s="16" t="s">
        <v>4943</v>
      </c>
      <c r="Q346" s="16" t="s">
        <v>4944</v>
      </c>
      <c r="R346" s="16" t="s">
        <v>4945</v>
      </c>
      <c r="S346" s="16" t="s">
        <v>13276</v>
      </c>
      <c r="T346" s="16" t="s">
        <v>4947</v>
      </c>
      <c r="U346" s="16" t="s">
        <v>4948</v>
      </c>
    </row>
    <row r="347" spans="1:21" ht="15.75">
      <c r="A347" s="16" t="s">
        <v>415</v>
      </c>
      <c r="B347" s="16" t="s">
        <v>14243</v>
      </c>
      <c r="C347" s="16" t="s">
        <v>13644</v>
      </c>
      <c r="D347" s="19">
        <v>399</v>
      </c>
      <c r="E347" s="19">
        <v>1099</v>
      </c>
      <c r="F347" s="52">
        <v>0.64</v>
      </c>
      <c r="G347" s="51">
        <v>4.2</v>
      </c>
      <c r="H347" s="52" t="str">
        <f t="shared" si="6"/>
        <v>5.0</v>
      </c>
      <c r="I347" s="16">
        <v>24269</v>
      </c>
      <c r="J347" s="19">
        <f>Transformed_Data!E347*Transformed_Data!I347</f>
        <v>26671631</v>
      </c>
      <c r="K347" s="19" t="str">
        <f>IF(E347&lt;200,"&lt;200",IF(E347&lt;=500,"200–500","&gt;500"))</f>
        <v>&gt;500</v>
      </c>
      <c r="L347" s="19">
        <f>G347*I347</f>
        <v>101929.8</v>
      </c>
      <c r="M347" s="19">
        <f>SUM(G347:I347)</f>
        <v>24273.200000000001</v>
      </c>
      <c r="N347" s="16" t="s">
        <v>417</v>
      </c>
      <c r="O347" s="16" t="s">
        <v>20</v>
      </c>
      <c r="P347" s="16" t="s">
        <v>21</v>
      </c>
      <c r="Q347" s="16" t="s">
        <v>22</v>
      </c>
      <c r="R347" s="16" t="s">
        <v>23</v>
      </c>
      <c r="S347" s="16" t="s">
        <v>24</v>
      </c>
      <c r="T347" s="16" t="s">
        <v>418</v>
      </c>
      <c r="U347" s="16" t="s">
        <v>419</v>
      </c>
    </row>
    <row r="348" spans="1:21" ht="15.75">
      <c r="A348" s="16" t="s">
        <v>16</v>
      </c>
      <c r="B348" s="16" t="s">
        <v>14244</v>
      </c>
      <c r="C348" s="16" t="s">
        <v>13644</v>
      </c>
      <c r="D348" s="19">
        <v>399</v>
      </c>
      <c r="E348" s="19">
        <v>1099</v>
      </c>
      <c r="F348" s="52">
        <v>0.64</v>
      </c>
      <c r="G348" s="51">
        <v>4.2</v>
      </c>
      <c r="H348" s="52" t="str">
        <f t="shared" si="6"/>
        <v>5.0</v>
      </c>
      <c r="I348" s="16">
        <v>24269</v>
      </c>
      <c r="J348" s="19">
        <f>Transformed_Data!E348*Transformed_Data!I348</f>
        <v>26671631</v>
      </c>
      <c r="K348" s="19" t="str">
        <f>IF(E348&lt;200,"&lt;200",IF(E348&lt;=500,"200–500","&gt;500"))</f>
        <v>&gt;500</v>
      </c>
      <c r="L348" s="19">
        <f>G348*I348</f>
        <v>101929.8</v>
      </c>
      <c r="M348" s="19">
        <f>SUM(G348:I348)</f>
        <v>24273.200000000001</v>
      </c>
      <c r="N348" s="16" t="s">
        <v>19</v>
      </c>
      <c r="O348" s="16" t="s">
        <v>20</v>
      </c>
      <c r="P348" s="16" t="s">
        <v>21</v>
      </c>
      <c r="Q348" s="16" t="s">
        <v>22</v>
      </c>
      <c r="R348" s="16" t="s">
        <v>23</v>
      </c>
      <c r="S348" s="16" t="s">
        <v>24</v>
      </c>
      <c r="T348" s="16" t="s">
        <v>25</v>
      </c>
      <c r="U348" s="16" t="s">
        <v>26</v>
      </c>
    </row>
    <row r="349" spans="1:21" ht="15.75">
      <c r="A349" s="16" t="s">
        <v>12372</v>
      </c>
      <c r="B349" s="16" t="s">
        <v>14245</v>
      </c>
      <c r="C349" s="16" t="s">
        <v>13645</v>
      </c>
      <c r="D349" s="19">
        <v>1928</v>
      </c>
      <c r="E349" s="19">
        <v>2590</v>
      </c>
      <c r="F349" s="52">
        <v>0.26</v>
      </c>
      <c r="G349" s="51">
        <v>4</v>
      </c>
      <c r="H349" s="52" t="str">
        <f t="shared" si="6"/>
        <v>4.0</v>
      </c>
      <c r="I349" s="16">
        <v>2377</v>
      </c>
      <c r="J349" s="19">
        <f>Transformed_Data!E349*Transformed_Data!I349</f>
        <v>6156430</v>
      </c>
      <c r="K349" s="19" t="str">
        <f>IF(E349&lt;200,"&lt;200",IF(E349&lt;=500,"200–500","&gt;500"))</f>
        <v>&gt;500</v>
      </c>
      <c r="L349" s="19">
        <f>G349*I349</f>
        <v>9508</v>
      </c>
      <c r="M349" s="19">
        <f>SUM(G349:I349)</f>
        <v>2381</v>
      </c>
      <c r="N349" s="16" t="s">
        <v>12374</v>
      </c>
      <c r="O349" s="16" t="s">
        <v>12375</v>
      </c>
      <c r="P349" s="16" t="s">
        <v>12376</v>
      </c>
      <c r="Q349" s="16" t="s">
        <v>12377</v>
      </c>
      <c r="R349" s="16" t="s">
        <v>12378</v>
      </c>
      <c r="S349" s="16" t="s">
        <v>13277</v>
      </c>
      <c r="T349" s="16" t="s">
        <v>12380</v>
      </c>
      <c r="U349" s="16" t="s">
        <v>12381</v>
      </c>
    </row>
    <row r="350" spans="1:21" ht="15.75">
      <c r="A350" s="16" t="s">
        <v>12904</v>
      </c>
      <c r="B350" s="16" t="s">
        <v>14246</v>
      </c>
      <c r="C350" s="16" t="s">
        <v>13645</v>
      </c>
      <c r="D350" s="19">
        <v>2320</v>
      </c>
      <c r="E350" s="19">
        <v>3290</v>
      </c>
      <c r="F350" s="52">
        <v>0.28999999999999998</v>
      </c>
      <c r="G350" s="51">
        <v>3.8</v>
      </c>
      <c r="H350" s="52" t="str">
        <f t="shared" si="6"/>
        <v>4.0</v>
      </c>
      <c r="I350" s="16">
        <v>195</v>
      </c>
      <c r="J350" s="19">
        <f>Transformed_Data!E350*Transformed_Data!I350</f>
        <v>641550</v>
      </c>
      <c r="K350" s="19" t="str">
        <f>IF(E350&lt;200,"&lt;200",IF(E350&lt;=500,"200–500","&gt;500"))</f>
        <v>&gt;500</v>
      </c>
      <c r="L350" s="19">
        <f>G350*I350</f>
        <v>741</v>
      </c>
      <c r="M350" s="19">
        <f>SUM(G350:I350)</f>
        <v>198.8</v>
      </c>
      <c r="N350" s="16" t="s">
        <v>12906</v>
      </c>
      <c r="O350" s="16" t="s">
        <v>12907</v>
      </c>
      <c r="P350" s="16" t="s">
        <v>12908</v>
      </c>
      <c r="Q350" s="16" t="s">
        <v>12909</v>
      </c>
      <c r="R350" s="16" t="s">
        <v>12910</v>
      </c>
      <c r="S350" s="16" t="s">
        <v>12911</v>
      </c>
      <c r="T350" s="16" t="s">
        <v>12912</v>
      </c>
      <c r="U350" s="16" t="s">
        <v>12913</v>
      </c>
    </row>
    <row r="351" spans="1:21" ht="15.75">
      <c r="A351" s="16" t="s">
        <v>11756</v>
      </c>
      <c r="B351" s="16" t="s">
        <v>14247</v>
      </c>
      <c r="C351" s="16" t="s">
        <v>13645</v>
      </c>
      <c r="D351" s="19">
        <v>640</v>
      </c>
      <c r="E351" s="19">
        <v>1020</v>
      </c>
      <c r="F351" s="52">
        <v>0.37</v>
      </c>
      <c r="G351" s="51">
        <v>4.0999999999999996</v>
      </c>
      <c r="H351" s="52" t="str">
        <f t="shared" si="6"/>
        <v>5.0</v>
      </c>
      <c r="I351" s="16">
        <v>5059</v>
      </c>
      <c r="J351" s="19">
        <f>Transformed_Data!E351*Transformed_Data!I351</f>
        <v>5160180</v>
      </c>
      <c r="K351" s="19" t="str">
        <f>IF(E351&lt;200,"&lt;200",IF(E351&lt;=500,"200–500","&gt;500"))</f>
        <v>&gt;500</v>
      </c>
      <c r="L351" s="19">
        <f>G351*I351</f>
        <v>20741.899999999998</v>
      </c>
      <c r="M351" s="19">
        <f>SUM(G351:I351)</f>
        <v>5063.1000000000004</v>
      </c>
      <c r="N351" s="16" t="s">
        <v>11758</v>
      </c>
      <c r="O351" s="16" t="s">
        <v>11759</v>
      </c>
      <c r="P351" s="16" t="s">
        <v>11760</v>
      </c>
      <c r="Q351" s="16" t="s">
        <v>11761</v>
      </c>
      <c r="R351" s="16" t="s">
        <v>11762</v>
      </c>
      <c r="S351" s="16" t="s">
        <v>11763</v>
      </c>
      <c r="T351" s="16" t="s">
        <v>11764</v>
      </c>
      <c r="U351" s="16" t="s">
        <v>11765</v>
      </c>
    </row>
    <row r="352" spans="1:21" ht="15.75">
      <c r="A352" s="16" t="s">
        <v>5056</v>
      </c>
      <c r="B352" s="16" t="s">
        <v>14248</v>
      </c>
      <c r="C352" s="16" t="s">
        <v>13646</v>
      </c>
      <c r="D352" s="19">
        <v>50</v>
      </c>
      <c r="E352" s="19">
        <v>50</v>
      </c>
      <c r="F352" s="52">
        <v>0</v>
      </c>
      <c r="G352" s="51">
        <v>4.3</v>
      </c>
      <c r="H352" s="52" t="str">
        <f t="shared" si="6"/>
        <v>5.0</v>
      </c>
      <c r="I352" s="16">
        <v>5792</v>
      </c>
      <c r="J352" s="19">
        <f>Transformed_Data!E352*Transformed_Data!I352</f>
        <v>289600</v>
      </c>
      <c r="K352" s="19" t="str">
        <f>IF(E352&lt;200,"&lt;200",IF(E352&lt;=500,"200–500","&gt;500"))</f>
        <v>&lt;200</v>
      </c>
      <c r="L352" s="19">
        <f>G352*I352</f>
        <v>24905.599999999999</v>
      </c>
      <c r="M352" s="19">
        <f>SUM(G352:I352)</f>
        <v>5796.3</v>
      </c>
      <c r="N352" s="16" t="s">
        <v>5059</v>
      </c>
      <c r="O352" s="16" t="s">
        <v>5060</v>
      </c>
      <c r="P352" s="16" t="s">
        <v>5061</v>
      </c>
      <c r="Q352" s="16" t="s">
        <v>5062</v>
      </c>
      <c r="R352" s="16" t="s">
        <v>5063</v>
      </c>
      <c r="S352" s="16" t="s">
        <v>5064</v>
      </c>
      <c r="T352" s="16" t="s">
        <v>5065</v>
      </c>
      <c r="U352" s="16" t="s">
        <v>5066</v>
      </c>
    </row>
    <row r="353" spans="1:21" ht="15.75">
      <c r="A353" s="16" t="s">
        <v>10750</v>
      </c>
      <c r="B353" s="16" t="s">
        <v>14249</v>
      </c>
      <c r="C353" s="16" t="s">
        <v>13645</v>
      </c>
      <c r="D353" s="19">
        <v>1599</v>
      </c>
      <c r="E353" s="19">
        <v>1999</v>
      </c>
      <c r="F353" s="52">
        <v>0.2</v>
      </c>
      <c r="G353" s="51">
        <v>4.4000000000000004</v>
      </c>
      <c r="H353" s="52" t="str">
        <f t="shared" si="6"/>
        <v>5.0</v>
      </c>
      <c r="I353" s="16">
        <v>1558</v>
      </c>
      <c r="J353" s="19">
        <f>Transformed_Data!E353*Transformed_Data!I353</f>
        <v>3114442</v>
      </c>
      <c r="K353" s="19" t="str">
        <f>IF(E353&lt;200,"&lt;200",IF(E353&lt;=500,"200–500","&gt;500"))</f>
        <v>&gt;500</v>
      </c>
      <c r="L353" s="19">
        <f>G353*I353</f>
        <v>6855.2000000000007</v>
      </c>
      <c r="M353" s="19">
        <f>SUM(G353:I353)</f>
        <v>1562.4</v>
      </c>
      <c r="N353" s="16" t="s">
        <v>13278</v>
      </c>
      <c r="O353" s="16" t="s">
        <v>10753</v>
      </c>
      <c r="P353" s="16" t="s">
        <v>10754</v>
      </c>
      <c r="Q353" s="16" t="s">
        <v>10755</v>
      </c>
      <c r="R353" s="16" t="s">
        <v>10756</v>
      </c>
      <c r="S353" s="16" t="s">
        <v>10757</v>
      </c>
      <c r="T353" s="16" t="s">
        <v>10758</v>
      </c>
      <c r="U353" s="16" t="s">
        <v>10759</v>
      </c>
    </row>
    <row r="354" spans="1:21" ht="15.75">
      <c r="A354" s="16" t="s">
        <v>8251</v>
      </c>
      <c r="B354" s="16" t="s">
        <v>14250</v>
      </c>
      <c r="C354" s="16" t="s">
        <v>13644</v>
      </c>
      <c r="D354" s="19">
        <v>598</v>
      </c>
      <c r="E354" s="19">
        <v>1150</v>
      </c>
      <c r="F354" s="52">
        <v>0.48</v>
      </c>
      <c r="G354" s="51">
        <v>4.0999999999999996</v>
      </c>
      <c r="H354" s="52" t="str">
        <f t="shared" si="6"/>
        <v>5.0</v>
      </c>
      <c r="I354" s="16">
        <v>2535</v>
      </c>
      <c r="J354" s="19">
        <f>Transformed_Data!E354*Transformed_Data!I354</f>
        <v>2915250</v>
      </c>
      <c r="K354" s="19" t="str">
        <f>IF(E354&lt;200,"&lt;200",IF(E354&lt;=500,"200–500","&gt;500"))</f>
        <v>&gt;500</v>
      </c>
      <c r="L354" s="19">
        <f>G354*I354</f>
        <v>10393.5</v>
      </c>
      <c r="M354" s="19">
        <f>SUM(G354:I354)</f>
        <v>2539.1</v>
      </c>
      <c r="N354" s="16" t="s">
        <v>8254</v>
      </c>
      <c r="O354" s="16" t="s">
        <v>8255</v>
      </c>
      <c r="P354" s="16" t="s">
        <v>8256</v>
      </c>
      <c r="Q354" s="16" t="s">
        <v>8257</v>
      </c>
      <c r="R354" s="16" t="s">
        <v>8258</v>
      </c>
      <c r="S354" s="16" t="s">
        <v>8259</v>
      </c>
      <c r="T354" s="16" t="s">
        <v>8260</v>
      </c>
      <c r="U354" s="16" t="s">
        <v>8261</v>
      </c>
    </row>
    <row r="355" spans="1:21" ht="15.75">
      <c r="A355" s="16" t="s">
        <v>5861</v>
      </c>
      <c r="B355" s="16" t="s">
        <v>14251</v>
      </c>
      <c r="C355" s="16" t="s">
        <v>13644</v>
      </c>
      <c r="D355" s="19">
        <v>448</v>
      </c>
      <c r="E355" s="19">
        <v>699</v>
      </c>
      <c r="F355" s="52">
        <v>0.36</v>
      </c>
      <c r="G355" s="51">
        <v>3.9</v>
      </c>
      <c r="H355" s="52" t="str">
        <f t="shared" si="6"/>
        <v>4.0</v>
      </c>
      <c r="I355" s="16">
        <v>17348</v>
      </c>
      <c r="J355" s="19">
        <f>Transformed_Data!E355*Transformed_Data!I355</f>
        <v>12126252</v>
      </c>
      <c r="K355" s="19" t="str">
        <f>IF(E355&lt;200,"&lt;200",IF(E355&lt;=500,"200–500","&gt;500"))</f>
        <v>&gt;500</v>
      </c>
      <c r="L355" s="19">
        <f>G355*I355</f>
        <v>67657.2</v>
      </c>
      <c r="M355" s="19">
        <f>SUM(G355:I355)</f>
        <v>17351.900000000001</v>
      </c>
      <c r="N355" s="16" t="s">
        <v>5863</v>
      </c>
      <c r="O355" s="16" t="s">
        <v>5864</v>
      </c>
      <c r="P355" s="16" t="s">
        <v>5865</v>
      </c>
      <c r="Q355" s="16" t="s">
        <v>5866</v>
      </c>
      <c r="R355" s="16" t="s">
        <v>5867</v>
      </c>
      <c r="S355" s="16" t="s">
        <v>5868</v>
      </c>
      <c r="T355" s="16" t="s">
        <v>5869</v>
      </c>
      <c r="U355" s="16" t="s">
        <v>5870</v>
      </c>
    </row>
    <row r="356" spans="1:21" ht="15.75">
      <c r="A356" s="16" t="s">
        <v>420</v>
      </c>
      <c r="B356" s="16" t="s">
        <v>14252</v>
      </c>
      <c r="C356" s="16" t="s">
        <v>13644</v>
      </c>
      <c r="D356" s="19">
        <v>999</v>
      </c>
      <c r="E356" s="19">
        <v>1599</v>
      </c>
      <c r="F356" s="52">
        <v>0.38</v>
      </c>
      <c r="G356" s="51">
        <v>4.3</v>
      </c>
      <c r="H356" s="52" t="str">
        <f t="shared" si="6"/>
        <v>5.0</v>
      </c>
      <c r="I356" s="16">
        <v>12093</v>
      </c>
      <c r="J356" s="19">
        <f>Transformed_Data!E356*Transformed_Data!I356</f>
        <v>19336707</v>
      </c>
      <c r="K356" s="19" t="str">
        <f>IF(E356&lt;200,"&lt;200",IF(E356&lt;=500,"200–500","&gt;500"))</f>
        <v>&gt;500</v>
      </c>
      <c r="L356" s="19">
        <f>G356*I356</f>
        <v>51999.9</v>
      </c>
      <c r="M356" s="19">
        <f>SUM(G356:I356)</f>
        <v>12097.3</v>
      </c>
      <c r="N356" s="16" t="s">
        <v>422</v>
      </c>
      <c r="O356" s="16" t="s">
        <v>423</v>
      </c>
      <c r="P356" s="16" t="s">
        <v>424</v>
      </c>
      <c r="Q356" s="16" t="s">
        <v>425</v>
      </c>
      <c r="R356" s="16" t="s">
        <v>426</v>
      </c>
      <c r="S356" s="16" t="s">
        <v>427</v>
      </c>
      <c r="T356" s="16" t="s">
        <v>428</v>
      </c>
      <c r="U356" s="16" t="s">
        <v>429</v>
      </c>
    </row>
    <row r="357" spans="1:21" ht="15.75">
      <c r="A357" s="16" t="s">
        <v>1433</v>
      </c>
      <c r="B357" s="16" t="s">
        <v>14253</v>
      </c>
      <c r="C357" s="16" t="s">
        <v>13127</v>
      </c>
      <c r="D357" s="19">
        <v>1089</v>
      </c>
      <c r="E357" s="19">
        <v>1600</v>
      </c>
      <c r="F357" s="52">
        <v>0.32</v>
      </c>
      <c r="G357" s="51">
        <v>4</v>
      </c>
      <c r="H357" s="52" t="str">
        <f t="shared" si="6"/>
        <v>4.0</v>
      </c>
      <c r="I357" s="16">
        <v>3565</v>
      </c>
      <c r="J357" s="19">
        <f>Transformed_Data!E357*Transformed_Data!I357</f>
        <v>5704000</v>
      </c>
      <c r="K357" s="19" t="str">
        <f>IF(E357&lt;200,"&lt;200",IF(E357&lt;=500,"200–500","&gt;500"))</f>
        <v>&gt;500</v>
      </c>
      <c r="L357" s="19">
        <f>G357*I357</f>
        <v>14260</v>
      </c>
      <c r="M357" s="19">
        <f>SUM(G357:I357)</f>
        <v>3569</v>
      </c>
      <c r="N357" s="16" t="s">
        <v>1435</v>
      </c>
      <c r="O357" s="16" t="s">
        <v>1436</v>
      </c>
      <c r="P357" s="16" t="s">
        <v>1437</v>
      </c>
      <c r="Q357" s="16" t="s">
        <v>1438</v>
      </c>
      <c r="R357" s="16" t="s">
        <v>1439</v>
      </c>
      <c r="S357" s="16" t="s">
        <v>13279</v>
      </c>
      <c r="T357" s="16" t="s">
        <v>1441</v>
      </c>
      <c r="U357" s="16" t="s">
        <v>1442</v>
      </c>
    </row>
    <row r="358" spans="1:21" ht="15.75">
      <c r="A358" s="16" t="s">
        <v>127</v>
      </c>
      <c r="B358" s="16" t="s">
        <v>14254</v>
      </c>
      <c r="C358" s="16" t="s">
        <v>13127</v>
      </c>
      <c r="D358" s="19">
        <v>219</v>
      </c>
      <c r="E358" s="19">
        <v>700</v>
      </c>
      <c r="F358" s="52">
        <v>0.69</v>
      </c>
      <c r="G358" s="51">
        <v>4.4000000000000004</v>
      </c>
      <c r="H358" s="52" t="str">
        <f t="shared" si="6"/>
        <v>5.0</v>
      </c>
      <c r="I358" s="16">
        <v>426973</v>
      </c>
      <c r="J358" s="19">
        <f>Transformed_Data!E358*Transformed_Data!I358</f>
        <v>298881100</v>
      </c>
      <c r="K358" s="19" t="str">
        <f>IF(E358&lt;200,"&lt;200",IF(E358&lt;=500,"200–500","&gt;500"))</f>
        <v>&gt;500</v>
      </c>
      <c r="L358" s="19">
        <f>G358*I358</f>
        <v>1878681.2000000002</v>
      </c>
      <c r="M358" s="19">
        <f>SUM(G358:I358)</f>
        <v>426977.4</v>
      </c>
      <c r="N358" s="16" t="s">
        <v>130</v>
      </c>
      <c r="O358" s="16" t="s">
        <v>131</v>
      </c>
      <c r="P358" s="16" t="s">
        <v>132</v>
      </c>
      <c r="Q358" s="16" t="s">
        <v>133</v>
      </c>
      <c r="R358" s="16" t="s">
        <v>134</v>
      </c>
      <c r="S358" s="16" t="s">
        <v>135</v>
      </c>
      <c r="T358" s="16" t="s">
        <v>136</v>
      </c>
      <c r="U358" s="16" t="s">
        <v>137</v>
      </c>
    </row>
    <row r="359" spans="1:21" ht="15.75">
      <c r="A359" s="16" t="s">
        <v>5078</v>
      </c>
      <c r="B359" s="16" t="s">
        <v>14255</v>
      </c>
      <c r="C359" s="16" t="s">
        <v>13127</v>
      </c>
      <c r="D359" s="19">
        <v>449</v>
      </c>
      <c r="E359" s="19">
        <v>1290</v>
      </c>
      <c r="F359" s="52">
        <v>0.65</v>
      </c>
      <c r="G359" s="51">
        <v>4.0999999999999996</v>
      </c>
      <c r="H359" s="52" t="str">
        <f t="shared" si="6"/>
        <v>5.0</v>
      </c>
      <c r="I359" s="16">
        <v>91770</v>
      </c>
      <c r="J359" s="19">
        <f>Transformed_Data!E359*Transformed_Data!I359</f>
        <v>118383300</v>
      </c>
      <c r="K359" s="19" t="str">
        <f>IF(E359&lt;200,"&lt;200",IF(E359&lt;=500,"200–500","&gt;500"))</f>
        <v>&gt;500</v>
      </c>
      <c r="L359" s="19">
        <f>G359*I359</f>
        <v>376256.99999999994</v>
      </c>
      <c r="M359" s="19">
        <f>SUM(G359:I359)</f>
        <v>91774.1</v>
      </c>
      <c r="N359" s="16" t="s">
        <v>5080</v>
      </c>
      <c r="O359" s="16" t="s">
        <v>5081</v>
      </c>
      <c r="P359" s="16" t="s">
        <v>5082</v>
      </c>
      <c r="Q359" s="16" t="s">
        <v>5083</v>
      </c>
      <c r="R359" s="16" t="s">
        <v>5084</v>
      </c>
      <c r="S359" s="16" t="s">
        <v>13280</v>
      </c>
      <c r="T359" s="16" t="s">
        <v>5086</v>
      </c>
      <c r="U359" s="16" t="s">
        <v>5087</v>
      </c>
    </row>
    <row r="360" spans="1:21" ht="15.75">
      <c r="A360" s="16" t="s">
        <v>8132</v>
      </c>
      <c r="B360" s="16" t="s">
        <v>14256</v>
      </c>
      <c r="C360" s="16" t="s">
        <v>13644</v>
      </c>
      <c r="D360" s="19">
        <v>1699</v>
      </c>
      <c r="E360" s="19">
        <v>3499</v>
      </c>
      <c r="F360" s="52">
        <v>0.51</v>
      </c>
      <c r="G360" s="51">
        <v>3.6</v>
      </c>
      <c r="H360" s="52" t="str">
        <f t="shared" si="6"/>
        <v>4.0</v>
      </c>
      <c r="I360" s="16">
        <v>7689</v>
      </c>
      <c r="J360" s="19">
        <f>Transformed_Data!E360*Transformed_Data!I360</f>
        <v>26903811</v>
      </c>
      <c r="K360" s="19" t="str">
        <f>IF(E360&lt;200,"&lt;200",IF(E360&lt;=500,"200–500","&gt;500"))</f>
        <v>&gt;500</v>
      </c>
      <c r="L360" s="19">
        <f>G360*I360</f>
        <v>27680.400000000001</v>
      </c>
      <c r="M360" s="19">
        <f>SUM(G360:I360)</f>
        <v>7692.6</v>
      </c>
      <c r="N360" s="16" t="s">
        <v>8134</v>
      </c>
      <c r="O360" s="16" t="s">
        <v>8135</v>
      </c>
      <c r="P360" s="16" t="s">
        <v>8136</v>
      </c>
      <c r="Q360" s="16" t="s">
        <v>8137</v>
      </c>
      <c r="R360" s="16" t="s">
        <v>8138</v>
      </c>
      <c r="S360" s="16" t="s">
        <v>13281</v>
      </c>
      <c r="T360" s="16" t="s">
        <v>8140</v>
      </c>
      <c r="U360" s="16" t="s">
        <v>8141</v>
      </c>
    </row>
    <row r="361" spans="1:21" ht="15.75">
      <c r="A361" s="16" t="s">
        <v>6792</v>
      </c>
      <c r="B361" s="16" t="s">
        <v>14257</v>
      </c>
      <c r="C361" s="16" t="s">
        <v>13127</v>
      </c>
      <c r="D361" s="19">
        <v>499</v>
      </c>
      <c r="E361" s="19">
        <v>799</v>
      </c>
      <c r="F361" s="52">
        <v>0.38</v>
      </c>
      <c r="G361" s="51">
        <v>3.9</v>
      </c>
      <c r="H361" s="52" t="str">
        <f t="shared" si="6"/>
        <v>4.0</v>
      </c>
      <c r="I361" s="16">
        <v>6742</v>
      </c>
      <c r="J361" s="19">
        <f>Transformed_Data!E361*Transformed_Data!I361</f>
        <v>5386858</v>
      </c>
      <c r="K361" s="19" t="str">
        <f>IF(E361&lt;200,"&lt;200",IF(E361&lt;=500,"200–500","&gt;500"))</f>
        <v>&gt;500</v>
      </c>
      <c r="L361" s="19">
        <f>G361*I361</f>
        <v>26293.8</v>
      </c>
      <c r="M361" s="19">
        <f>SUM(G361:I361)</f>
        <v>6745.9</v>
      </c>
      <c r="N361" s="16" t="s">
        <v>6795</v>
      </c>
      <c r="O361" s="16" t="s">
        <v>6796</v>
      </c>
      <c r="P361" s="16" t="s">
        <v>6797</v>
      </c>
      <c r="Q361" s="16" t="s">
        <v>6798</v>
      </c>
      <c r="R361" s="16" t="s">
        <v>6799</v>
      </c>
      <c r="S361" s="16" t="s">
        <v>6800</v>
      </c>
      <c r="T361" s="16" t="s">
        <v>6801</v>
      </c>
      <c r="U361" s="16" t="s">
        <v>6802</v>
      </c>
    </row>
    <row r="362" spans="1:21" ht="15.75">
      <c r="A362" s="16" t="s">
        <v>5571</v>
      </c>
      <c r="B362" s="16" t="s">
        <v>14258</v>
      </c>
      <c r="C362" s="16" t="s">
        <v>13644</v>
      </c>
      <c r="D362" s="19">
        <v>309</v>
      </c>
      <c r="E362" s="19">
        <v>404</v>
      </c>
      <c r="F362" s="52">
        <v>0.24</v>
      </c>
      <c r="G362" s="51">
        <v>4.4000000000000004</v>
      </c>
      <c r="H362" s="52" t="str">
        <f t="shared" si="6"/>
        <v>5.0</v>
      </c>
      <c r="I362" s="16">
        <v>8614</v>
      </c>
      <c r="J362" s="19">
        <f>Transformed_Data!E362*Transformed_Data!I362</f>
        <v>3480056</v>
      </c>
      <c r="K362" s="19" t="str">
        <f>IF(E362&lt;200,"&lt;200",IF(E362&lt;=500,"200–500","&gt;500"))</f>
        <v>200–500</v>
      </c>
      <c r="L362" s="19">
        <f>G362*I362</f>
        <v>37901.600000000006</v>
      </c>
      <c r="M362" s="19">
        <f>SUM(G362:I362)</f>
        <v>8618.4</v>
      </c>
      <c r="N362" s="16" t="s">
        <v>5573</v>
      </c>
      <c r="O362" s="16" t="s">
        <v>5574</v>
      </c>
      <c r="P362" s="16" t="s">
        <v>5575</v>
      </c>
      <c r="Q362" s="16" t="s">
        <v>5576</v>
      </c>
      <c r="R362" s="16" t="s">
        <v>5577</v>
      </c>
      <c r="S362" s="16" t="s">
        <v>5578</v>
      </c>
      <c r="T362" s="16" t="s">
        <v>5579</v>
      </c>
      <c r="U362" s="16" t="s">
        <v>5580</v>
      </c>
    </row>
    <row r="363" spans="1:21" ht="15.75">
      <c r="A363" s="16" t="s">
        <v>5581</v>
      </c>
      <c r="B363" s="16" t="s">
        <v>14259</v>
      </c>
      <c r="C363" s="16" t="s">
        <v>13127</v>
      </c>
      <c r="D363" s="19">
        <v>599</v>
      </c>
      <c r="E363" s="19">
        <v>1399</v>
      </c>
      <c r="F363" s="52">
        <v>0.56999999999999995</v>
      </c>
      <c r="G363" s="51">
        <v>3.8</v>
      </c>
      <c r="H363" s="52" t="str">
        <f t="shared" si="6"/>
        <v>4.0</v>
      </c>
      <c r="I363" s="16">
        <v>60026</v>
      </c>
      <c r="J363" s="19">
        <f>Transformed_Data!E363*Transformed_Data!I363</f>
        <v>83976374</v>
      </c>
      <c r="K363" s="19" t="str">
        <f>IF(E363&lt;200,"&lt;200",IF(E363&lt;=500,"200–500","&gt;500"))</f>
        <v>&gt;500</v>
      </c>
      <c r="L363" s="19">
        <f>G363*I363</f>
        <v>228098.8</v>
      </c>
      <c r="M363" s="19">
        <f>SUM(G363:I363)</f>
        <v>60029.8</v>
      </c>
      <c r="N363" s="16" t="s">
        <v>5583</v>
      </c>
      <c r="O363" s="16" t="s">
        <v>5584</v>
      </c>
      <c r="P363" s="16" t="s">
        <v>5585</v>
      </c>
      <c r="Q363" s="16" t="s">
        <v>5586</v>
      </c>
      <c r="R363" s="16" t="s">
        <v>5587</v>
      </c>
      <c r="S363" s="16" t="s">
        <v>13282</v>
      </c>
      <c r="T363" s="16" t="s">
        <v>5589</v>
      </c>
      <c r="U363" s="16" t="s">
        <v>5590</v>
      </c>
    </row>
    <row r="364" spans="1:21" ht="15.75">
      <c r="A364" s="16" t="s">
        <v>7122</v>
      </c>
      <c r="B364" s="16" t="s">
        <v>14260</v>
      </c>
      <c r="C364" s="16" t="s">
        <v>13644</v>
      </c>
      <c r="D364" s="19">
        <v>149</v>
      </c>
      <c r="E364" s="19">
        <v>249</v>
      </c>
      <c r="F364" s="52">
        <v>0.4</v>
      </c>
      <c r="G364" s="51">
        <v>4</v>
      </c>
      <c r="H364" s="52" t="str">
        <f t="shared" si="6"/>
        <v>4.0</v>
      </c>
      <c r="I364" s="16">
        <v>5057</v>
      </c>
      <c r="J364" s="19">
        <f>Transformed_Data!E364*Transformed_Data!I364</f>
        <v>1259193</v>
      </c>
      <c r="K364" s="19" t="str">
        <f>IF(E364&lt;200,"&lt;200",IF(E364&lt;=500,"200–500","&gt;500"))</f>
        <v>200–500</v>
      </c>
      <c r="L364" s="19">
        <f>G364*I364</f>
        <v>20228</v>
      </c>
      <c r="M364" s="19">
        <f>SUM(G364:I364)</f>
        <v>5061</v>
      </c>
      <c r="N364" s="16" t="s">
        <v>7124</v>
      </c>
      <c r="O364" s="16" t="s">
        <v>7125</v>
      </c>
      <c r="P364" s="16" t="s">
        <v>7126</v>
      </c>
      <c r="Q364" s="16" t="s">
        <v>7127</v>
      </c>
      <c r="R364" s="16" t="s">
        <v>7128</v>
      </c>
      <c r="S364" s="16" t="s">
        <v>7129</v>
      </c>
      <c r="T364" s="16" t="s">
        <v>7130</v>
      </c>
      <c r="U364" s="16" t="s">
        <v>7131</v>
      </c>
    </row>
    <row r="365" spans="1:21" ht="15.75">
      <c r="A365" s="16" t="s">
        <v>12141</v>
      </c>
      <c r="B365" s="16" t="s">
        <v>14261</v>
      </c>
      <c r="C365" s="16" t="s">
        <v>13645</v>
      </c>
      <c r="D365" s="19">
        <v>889</v>
      </c>
      <c r="E365" s="19">
        <v>1295</v>
      </c>
      <c r="F365" s="52">
        <v>0.31</v>
      </c>
      <c r="G365" s="51">
        <v>4.3</v>
      </c>
      <c r="H365" s="52" t="str">
        <f t="shared" si="6"/>
        <v>5.0</v>
      </c>
      <c r="I365" s="16">
        <v>6400</v>
      </c>
      <c r="J365" s="19">
        <f>Transformed_Data!E365*Transformed_Data!I365</f>
        <v>8288000</v>
      </c>
      <c r="K365" s="19" t="str">
        <f>IF(E365&lt;200,"&lt;200",IF(E365&lt;=500,"200–500","&gt;500"))</f>
        <v>&gt;500</v>
      </c>
      <c r="L365" s="19">
        <f>G365*I365</f>
        <v>27520</v>
      </c>
      <c r="M365" s="19">
        <f>SUM(G365:I365)</f>
        <v>6404.3</v>
      </c>
      <c r="N365" s="16" t="s">
        <v>12143</v>
      </c>
      <c r="O365" s="16" t="s">
        <v>12144</v>
      </c>
      <c r="P365" s="16" t="s">
        <v>12145</v>
      </c>
      <c r="Q365" s="16" t="s">
        <v>12146</v>
      </c>
      <c r="R365" s="16" t="s">
        <v>12147</v>
      </c>
      <c r="S365" s="16" t="s">
        <v>12148</v>
      </c>
      <c r="T365" s="16" t="s">
        <v>12149</v>
      </c>
      <c r="U365" s="16" t="s">
        <v>12150</v>
      </c>
    </row>
    <row r="366" spans="1:21" ht="15.75">
      <c r="A366" s="16" t="s">
        <v>12080</v>
      </c>
      <c r="B366" s="16" t="s">
        <v>14262</v>
      </c>
      <c r="C366" s="16" t="s">
        <v>13645</v>
      </c>
      <c r="D366" s="19">
        <v>849</v>
      </c>
      <c r="E366" s="19">
        <v>1190</v>
      </c>
      <c r="F366" s="52">
        <v>0.28999999999999998</v>
      </c>
      <c r="G366" s="51">
        <v>4.2</v>
      </c>
      <c r="H366" s="52" t="str">
        <f t="shared" si="6"/>
        <v>5.0</v>
      </c>
      <c r="I366" s="16">
        <v>4184</v>
      </c>
      <c r="J366" s="19">
        <f>Transformed_Data!E366*Transformed_Data!I366</f>
        <v>4978960</v>
      </c>
      <c r="K366" s="19" t="str">
        <f>IF(E366&lt;200,"&lt;200",IF(E366&lt;=500,"200–500","&gt;500"))</f>
        <v>&gt;500</v>
      </c>
      <c r="L366" s="19">
        <f>G366*I366</f>
        <v>17572.8</v>
      </c>
      <c r="M366" s="19">
        <f>SUM(G366:I366)</f>
        <v>4188.2</v>
      </c>
      <c r="N366" s="16" t="s">
        <v>12082</v>
      </c>
      <c r="O366" s="16" t="s">
        <v>12083</v>
      </c>
      <c r="P366" s="16" t="s">
        <v>12084</v>
      </c>
      <c r="Q366" s="16" t="s">
        <v>12085</v>
      </c>
      <c r="R366" s="16" t="s">
        <v>12086</v>
      </c>
      <c r="S366" s="16" t="s">
        <v>12087</v>
      </c>
      <c r="T366" s="16" t="s">
        <v>12088</v>
      </c>
      <c r="U366" s="16" t="s">
        <v>12089</v>
      </c>
    </row>
    <row r="367" spans="1:21" ht="15.75">
      <c r="A367" s="16" t="s">
        <v>8397</v>
      </c>
      <c r="B367" s="16" t="s">
        <v>14263</v>
      </c>
      <c r="C367" s="16" t="s">
        <v>13646</v>
      </c>
      <c r="D367" s="19">
        <v>420</v>
      </c>
      <c r="E367" s="19">
        <v>420</v>
      </c>
      <c r="F367" s="52">
        <v>0</v>
      </c>
      <c r="G367" s="51">
        <v>4.2</v>
      </c>
      <c r="H367" s="52" t="str">
        <f t="shared" si="6"/>
        <v>5.0</v>
      </c>
      <c r="I367" s="16">
        <v>1926</v>
      </c>
      <c r="J367" s="19">
        <f>Transformed_Data!E367*Transformed_Data!I367</f>
        <v>808920</v>
      </c>
      <c r="K367" s="19" t="str">
        <f>IF(E367&lt;200,"&lt;200",IF(E367&lt;=500,"200–500","&gt;500"))</f>
        <v>200–500</v>
      </c>
      <c r="L367" s="19">
        <f>G367*I367</f>
        <v>8089.2000000000007</v>
      </c>
      <c r="M367" s="19">
        <f>SUM(G367:I367)</f>
        <v>1930.2</v>
      </c>
      <c r="N367" s="16" t="s">
        <v>8399</v>
      </c>
      <c r="O367" s="16" t="s">
        <v>8400</v>
      </c>
      <c r="P367" s="16" t="s">
        <v>8401</v>
      </c>
      <c r="Q367" s="16" t="s">
        <v>8402</v>
      </c>
      <c r="R367" s="16" t="s">
        <v>8403</v>
      </c>
      <c r="S367" s="16" t="s">
        <v>8404</v>
      </c>
      <c r="T367" s="16" t="s">
        <v>8405</v>
      </c>
      <c r="U367" s="16" t="s">
        <v>8406</v>
      </c>
    </row>
    <row r="368" spans="1:21" ht="15.75">
      <c r="A368" s="16" t="s">
        <v>7985</v>
      </c>
      <c r="B368" s="16" t="s">
        <v>14264</v>
      </c>
      <c r="C368" s="16" t="s">
        <v>13644</v>
      </c>
      <c r="D368" s="19">
        <v>269</v>
      </c>
      <c r="E368" s="19">
        <v>1099</v>
      </c>
      <c r="F368" s="52">
        <v>0.76</v>
      </c>
      <c r="G368" s="51">
        <v>4.0999999999999996</v>
      </c>
      <c r="H368" s="52" t="str">
        <f t="shared" si="6"/>
        <v>5.0</v>
      </c>
      <c r="I368" s="16">
        <v>1092</v>
      </c>
      <c r="J368" s="19">
        <f>Transformed_Data!E368*Transformed_Data!I368</f>
        <v>1200108</v>
      </c>
      <c r="K368" s="19" t="str">
        <f>IF(E368&lt;200,"&lt;200",IF(E368&lt;=500,"200–500","&gt;500"))</f>
        <v>&gt;500</v>
      </c>
      <c r="L368" s="19">
        <f>G368*I368</f>
        <v>4477.2</v>
      </c>
      <c r="M368" s="19">
        <f>SUM(G368:I368)</f>
        <v>1096.0999999999999</v>
      </c>
      <c r="N368" s="16" t="s">
        <v>7987</v>
      </c>
      <c r="O368" s="16" t="s">
        <v>7988</v>
      </c>
      <c r="P368" s="16" t="s">
        <v>7989</v>
      </c>
      <c r="Q368" s="16" t="s">
        <v>7990</v>
      </c>
      <c r="R368" s="16" t="s">
        <v>7991</v>
      </c>
      <c r="S368" s="16" t="s">
        <v>7992</v>
      </c>
      <c r="T368" s="16" t="s">
        <v>7993</v>
      </c>
      <c r="U368" s="16" t="s">
        <v>7994</v>
      </c>
    </row>
    <row r="369" spans="1:21" ht="15.75">
      <c r="A369" s="16" t="s">
        <v>5388</v>
      </c>
      <c r="B369" s="16" t="s">
        <v>14265</v>
      </c>
      <c r="C369" s="16" t="s">
        <v>13127</v>
      </c>
      <c r="D369" s="19">
        <v>899</v>
      </c>
      <c r="E369" s="19">
        <v>4499</v>
      </c>
      <c r="F369" s="52">
        <v>0.8</v>
      </c>
      <c r="G369" s="51">
        <v>3.8</v>
      </c>
      <c r="H369" s="52" t="str">
        <f t="shared" si="6"/>
        <v>4.0</v>
      </c>
      <c r="I369" s="16">
        <v>103052</v>
      </c>
      <c r="J369" s="19">
        <f>Transformed_Data!E369*Transformed_Data!I369</f>
        <v>463630948</v>
      </c>
      <c r="K369" s="19" t="str">
        <f>IF(E369&lt;200,"&lt;200",IF(E369&lt;=500,"200–500","&gt;500"))</f>
        <v>&gt;500</v>
      </c>
      <c r="L369" s="19">
        <f>G369*I369</f>
        <v>391597.6</v>
      </c>
      <c r="M369" s="19">
        <f>SUM(G369:I369)</f>
        <v>103055.8</v>
      </c>
      <c r="N369" s="16" t="s">
        <v>5390</v>
      </c>
      <c r="O369" s="16" t="s">
        <v>5391</v>
      </c>
      <c r="P369" s="16" t="s">
        <v>5392</v>
      </c>
      <c r="Q369" s="16" t="s">
        <v>5393</v>
      </c>
      <c r="R369" s="16" t="s">
        <v>5394</v>
      </c>
      <c r="S369" s="16" t="s">
        <v>13283</v>
      </c>
      <c r="T369" s="16" t="s">
        <v>5395</v>
      </c>
      <c r="U369" s="16" t="s">
        <v>5396</v>
      </c>
    </row>
    <row r="370" spans="1:21" ht="15.75">
      <c r="A370" s="16" t="s">
        <v>12039</v>
      </c>
      <c r="B370" s="16" t="s">
        <v>14266</v>
      </c>
      <c r="C370" s="16" t="s">
        <v>13645</v>
      </c>
      <c r="D370" s="19">
        <v>335</v>
      </c>
      <c r="E370" s="19">
        <v>510</v>
      </c>
      <c r="F370" s="52">
        <v>0.34</v>
      </c>
      <c r="G370" s="51">
        <v>3.8</v>
      </c>
      <c r="H370" s="52" t="str">
        <f t="shared" si="6"/>
        <v>4.0</v>
      </c>
      <c r="I370" s="16">
        <v>3195</v>
      </c>
      <c r="J370" s="19">
        <f>Transformed_Data!E370*Transformed_Data!I370</f>
        <v>1629450</v>
      </c>
      <c r="K370" s="19" t="str">
        <f>IF(E370&lt;200,"&lt;200",IF(E370&lt;=500,"200–500","&gt;500"))</f>
        <v>&gt;500</v>
      </c>
      <c r="L370" s="19">
        <f>G370*I370</f>
        <v>12141</v>
      </c>
      <c r="M370" s="19">
        <f>SUM(G370:I370)</f>
        <v>3198.8</v>
      </c>
      <c r="N370" s="16" t="s">
        <v>12041</v>
      </c>
      <c r="O370" s="16" t="s">
        <v>12042</v>
      </c>
      <c r="P370" s="16" t="s">
        <v>12043</v>
      </c>
      <c r="Q370" s="16" t="s">
        <v>12044</v>
      </c>
      <c r="R370" s="16" t="s">
        <v>12045</v>
      </c>
      <c r="S370" s="16" t="s">
        <v>12046</v>
      </c>
      <c r="T370" s="16" t="s">
        <v>12047</v>
      </c>
      <c r="U370" s="16" t="s">
        <v>12048</v>
      </c>
    </row>
    <row r="371" spans="1:21" ht="15.75">
      <c r="A371" s="16" t="s">
        <v>756</v>
      </c>
      <c r="B371" s="16" t="s">
        <v>14267</v>
      </c>
      <c r="C371" s="16" t="s">
        <v>13644</v>
      </c>
      <c r="D371" s="19">
        <v>399</v>
      </c>
      <c r="E371" s="19">
        <v>1099</v>
      </c>
      <c r="F371" s="52">
        <v>0.64</v>
      </c>
      <c r="G371" s="51">
        <v>4.2</v>
      </c>
      <c r="H371" s="52" t="str">
        <f t="shared" si="6"/>
        <v>5.0</v>
      </c>
      <c r="I371" s="16">
        <v>24269</v>
      </c>
      <c r="J371" s="19">
        <f>Transformed_Data!E371*Transformed_Data!I371</f>
        <v>26671631</v>
      </c>
      <c r="K371" s="19" t="str">
        <f>IF(E371&lt;200,"&lt;200",IF(E371&lt;=500,"200–500","&gt;500"))</f>
        <v>&gt;500</v>
      </c>
      <c r="L371" s="19">
        <f>G371*I371</f>
        <v>101929.8</v>
      </c>
      <c r="M371" s="19">
        <f>SUM(G371:I371)</f>
        <v>24273.200000000001</v>
      </c>
      <c r="N371" s="16" t="s">
        <v>758</v>
      </c>
      <c r="O371" s="16" t="s">
        <v>20</v>
      </c>
      <c r="P371" s="16" t="s">
        <v>21</v>
      </c>
      <c r="Q371" s="16" t="s">
        <v>22</v>
      </c>
      <c r="R371" s="16" t="s">
        <v>23</v>
      </c>
      <c r="S371" s="16" t="s">
        <v>759</v>
      </c>
      <c r="T371" s="16" t="s">
        <v>760</v>
      </c>
      <c r="U371" s="16" t="s">
        <v>761</v>
      </c>
    </row>
    <row r="372" spans="1:21" ht="15.75">
      <c r="A372" s="16" t="s">
        <v>1521</v>
      </c>
      <c r="B372" s="16" t="s">
        <v>14268</v>
      </c>
      <c r="C372" s="16" t="s">
        <v>13644</v>
      </c>
      <c r="D372" s="19">
        <v>1399</v>
      </c>
      <c r="E372" s="19">
        <v>2499</v>
      </c>
      <c r="F372" s="52">
        <v>0.44</v>
      </c>
      <c r="G372" s="51">
        <v>4.4000000000000004</v>
      </c>
      <c r="H372" s="52" t="str">
        <f t="shared" si="6"/>
        <v>5.0</v>
      </c>
      <c r="I372" s="16">
        <v>23169</v>
      </c>
      <c r="J372" s="19">
        <f>Transformed_Data!E372*Transformed_Data!I372</f>
        <v>57899331</v>
      </c>
      <c r="K372" s="19" t="str">
        <f>IF(E372&lt;200,"&lt;200",IF(E372&lt;=500,"200–500","&gt;500"))</f>
        <v>&gt;500</v>
      </c>
      <c r="L372" s="19">
        <f>G372*I372</f>
        <v>101943.6</v>
      </c>
      <c r="M372" s="19">
        <f>SUM(G372:I372)</f>
        <v>23173.4</v>
      </c>
      <c r="N372" s="16" t="s">
        <v>1523</v>
      </c>
      <c r="O372" s="16" t="s">
        <v>1524</v>
      </c>
      <c r="P372" s="16" t="s">
        <v>1525</v>
      </c>
      <c r="Q372" s="16" t="s">
        <v>1526</v>
      </c>
      <c r="R372" s="16" t="s">
        <v>1527</v>
      </c>
      <c r="S372" s="16" t="s">
        <v>13284</v>
      </c>
      <c r="T372" s="16" t="s">
        <v>1529</v>
      </c>
      <c r="U372" s="16" t="s">
        <v>1530</v>
      </c>
    </row>
    <row r="373" spans="1:21" ht="15.75">
      <c r="A373" s="16" t="s">
        <v>1676</v>
      </c>
      <c r="B373" s="16" t="s">
        <v>14269</v>
      </c>
      <c r="C373" s="16" t="s">
        <v>13127</v>
      </c>
      <c r="D373" s="19">
        <v>5699</v>
      </c>
      <c r="E373" s="19">
        <v>11000</v>
      </c>
      <c r="F373" s="52">
        <v>0.48</v>
      </c>
      <c r="G373" s="51">
        <v>4.2</v>
      </c>
      <c r="H373" s="52" t="str">
        <f t="shared" si="6"/>
        <v>5.0</v>
      </c>
      <c r="I373" s="16">
        <v>4003</v>
      </c>
      <c r="J373" s="19">
        <f>Transformed_Data!E373*Transformed_Data!I373</f>
        <v>44033000</v>
      </c>
      <c r="K373" s="19" t="str">
        <f>IF(E373&lt;200,"&lt;200",IF(E373&lt;=500,"200–500","&gt;500"))</f>
        <v>&gt;500</v>
      </c>
      <c r="L373" s="19">
        <f>G373*I373</f>
        <v>16812.600000000002</v>
      </c>
      <c r="M373" s="19">
        <f>SUM(G373:I373)</f>
        <v>4007.2</v>
      </c>
      <c r="N373" s="16" t="s">
        <v>1678</v>
      </c>
      <c r="O373" s="16" t="s">
        <v>510</v>
      </c>
      <c r="P373" s="16" t="s">
        <v>511</v>
      </c>
      <c r="Q373" s="16" t="s">
        <v>512</v>
      </c>
      <c r="R373" s="16" t="s">
        <v>513</v>
      </c>
      <c r="S373" s="16" t="s">
        <v>13285</v>
      </c>
      <c r="T373" s="16" t="s">
        <v>1679</v>
      </c>
      <c r="U373" s="16" t="s">
        <v>1680</v>
      </c>
    </row>
    <row r="374" spans="1:21" ht="15.75">
      <c r="A374" s="16" t="s">
        <v>506</v>
      </c>
      <c r="B374" s="16" t="s">
        <v>14270</v>
      </c>
      <c r="C374" s="16" t="s">
        <v>13127</v>
      </c>
      <c r="D374" s="19">
        <v>6999</v>
      </c>
      <c r="E374" s="19">
        <v>12999</v>
      </c>
      <c r="F374" s="52">
        <v>0.46</v>
      </c>
      <c r="G374" s="51">
        <v>4.2</v>
      </c>
      <c r="H374" s="52" t="str">
        <f t="shared" si="6"/>
        <v>5.0</v>
      </c>
      <c r="I374" s="16">
        <v>4003</v>
      </c>
      <c r="J374" s="19">
        <f>Transformed_Data!E374*Transformed_Data!I374</f>
        <v>52034997</v>
      </c>
      <c r="K374" s="19" t="str">
        <f>IF(E374&lt;200,"&lt;200",IF(E374&lt;=500,"200–500","&gt;500"))</f>
        <v>&gt;500</v>
      </c>
      <c r="L374" s="19">
        <f>G374*I374</f>
        <v>16812.600000000002</v>
      </c>
      <c r="M374" s="19">
        <f>SUM(G374:I374)</f>
        <v>4007.2</v>
      </c>
      <c r="N374" s="16" t="s">
        <v>509</v>
      </c>
      <c r="O374" s="16" t="s">
        <v>510</v>
      </c>
      <c r="P374" s="16" t="s">
        <v>511</v>
      </c>
      <c r="Q374" s="16" t="s">
        <v>512</v>
      </c>
      <c r="R374" s="16" t="s">
        <v>513</v>
      </c>
      <c r="S374" s="16" t="s">
        <v>13286</v>
      </c>
      <c r="T374" s="16" t="s">
        <v>514</v>
      </c>
      <c r="U374" s="16" t="s">
        <v>515</v>
      </c>
    </row>
    <row r="375" spans="1:21" ht="15.75">
      <c r="A375" s="16" t="s">
        <v>9262</v>
      </c>
      <c r="B375" s="16" t="s">
        <v>14271</v>
      </c>
      <c r="C375" s="16" t="s">
        <v>13645</v>
      </c>
      <c r="D375" s="19">
        <v>6999</v>
      </c>
      <c r="E375" s="19">
        <v>10590</v>
      </c>
      <c r="F375" s="52">
        <v>0.34</v>
      </c>
      <c r="G375" s="51">
        <v>4.4000000000000004</v>
      </c>
      <c r="H375" s="52" t="str">
        <f t="shared" si="6"/>
        <v>5.0</v>
      </c>
      <c r="I375" s="16">
        <v>11499</v>
      </c>
      <c r="J375" s="19">
        <f>Transformed_Data!E375*Transformed_Data!I375</f>
        <v>121774410</v>
      </c>
      <c r="K375" s="19" t="str">
        <f>IF(E375&lt;200,"&lt;200",IF(E375&lt;=500,"200–500","&gt;500"))</f>
        <v>&gt;500</v>
      </c>
      <c r="L375" s="19">
        <f>G375*I375</f>
        <v>50595.600000000006</v>
      </c>
      <c r="M375" s="19">
        <f>SUM(G375:I375)</f>
        <v>11503.4</v>
      </c>
      <c r="N375" s="16" t="s">
        <v>9264</v>
      </c>
      <c r="O375" s="16" t="s">
        <v>9265</v>
      </c>
      <c r="P375" s="16" t="s">
        <v>9266</v>
      </c>
      <c r="Q375" s="16" t="s">
        <v>9267</v>
      </c>
      <c r="R375" s="16" t="s">
        <v>9268</v>
      </c>
      <c r="S375" s="16" t="s">
        <v>13287</v>
      </c>
      <c r="T375" s="16" t="s">
        <v>9270</v>
      </c>
      <c r="U375" s="16" t="s">
        <v>9271</v>
      </c>
    </row>
    <row r="376" spans="1:21" ht="15.75">
      <c r="A376" s="16" t="s">
        <v>9873</v>
      </c>
      <c r="B376" s="16" t="s">
        <v>14272</v>
      </c>
      <c r="C376" s="16" t="s">
        <v>13645</v>
      </c>
      <c r="D376" s="19">
        <v>245</v>
      </c>
      <c r="E376" s="19">
        <v>299</v>
      </c>
      <c r="F376" s="52">
        <v>0.18</v>
      </c>
      <c r="G376" s="51">
        <v>4.0999999999999996</v>
      </c>
      <c r="H376" s="52" t="str">
        <f t="shared" si="6"/>
        <v>5.0</v>
      </c>
      <c r="I376" s="16">
        <v>1660</v>
      </c>
      <c r="J376" s="19">
        <f>Transformed_Data!E376*Transformed_Data!I376</f>
        <v>496340</v>
      </c>
      <c r="K376" s="19" t="str">
        <f>IF(E376&lt;200,"&lt;200",IF(E376&lt;=500,"200–500","&gt;500"))</f>
        <v>200–500</v>
      </c>
      <c r="L376" s="19">
        <f>G376*I376</f>
        <v>6805.9999999999991</v>
      </c>
      <c r="M376" s="19">
        <f>SUM(G376:I376)</f>
        <v>1664.1</v>
      </c>
      <c r="N376" s="16" t="s">
        <v>9875</v>
      </c>
      <c r="O376" s="16" t="s">
        <v>9876</v>
      </c>
      <c r="P376" s="16" t="s">
        <v>9877</v>
      </c>
      <c r="Q376" s="16" t="s">
        <v>9878</v>
      </c>
      <c r="R376" s="16" t="s">
        <v>9879</v>
      </c>
      <c r="S376" s="16" t="s">
        <v>9880</v>
      </c>
      <c r="T376" s="16" t="s">
        <v>9881</v>
      </c>
      <c r="U376" s="16" t="s">
        <v>9882</v>
      </c>
    </row>
    <row r="377" spans="1:21" ht="15.75">
      <c r="A377" s="16" t="s">
        <v>6460</v>
      </c>
      <c r="B377" s="16" t="s">
        <v>14273</v>
      </c>
      <c r="C377" s="16" t="s">
        <v>13644</v>
      </c>
      <c r="D377" s="19">
        <v>549</v>
      </c>
      <c r="E377" s="19">
        <v>1999</v>
      </c>
      <c r="F377" s="52">
        <v>0.73</v>
      </c>
      <c r="G377" s="51">
        <v>3.6</v>
      </c>
      <c r="H377" s="52" t="str">
        <f t="shared" si="6"/>
        <v>4.0</v>
      </c>
      <c r="I377" s="16">
        <v>6422</v>
      </c>
      <c r="J377" s="19">
        <f>Transformed_Data!E377*Transformed_Data!I377</f>
        <v>12837578</v>
      </c>
      <c r="K377" s="19" t="str">
        <f>IF(E377&lt;200,"&lt;200",IF(E377&lt;=500,"200–500","&gt;500"))</f>
        <v>&gt;500</v>
      </c>
      <c r="L377" s="19">
        <f>G377*I377</f>
        <v>23119.200000000001</v>
      </c>
      <c r="M377" s="19">
        <f>SUM(G377:I377)</f>
        <v>6425.6</v>
      </c>
      <c r="N377" s="16" t="s">
        <v>6462</v>
      </c>
      <c r="O377" s="16" t="s">
        <v>6463</v>
      </c>
      <c r="P377" s="16" t="s">
        <v>6464</v>
      </c>
      <c r="Q377" s="16" t="s">
        <v>6465</v>
      </c>
      <c r="R377" s="16" t="s">
        <v>6466</v>
      </c>
      <c r="S377" s="16" t="s">
        <v>6467</v>
      </c>
      <c r="T377" s="16" t="s">
        <v>6468</v>
      </c>
      <c r="U377" s="16" t="s">
        <v>6469</v>
      </c>
    </row>
    <row r="378" spans="1:21" ht="15.75">
      <c r="A378" s="16" t="s">
        <v>10418</v>
      </c>
      <c r="B378" s="16" t="s">
        <v>14274</v>
      </c>
      <c r="C378" s="16" t="s">
        <v>13645</v>
      </c>
      <c r="D378" s="19">
        <v>1699</v>
      </c>
      <c r="E378" s="19">
        <v>1999</v>
      </c>
      <c r="F378" s="52">
        <v>0.15</v>
      </c>
      <c r="G378" s="51">
        <v>4.0999999999999996</v>
      </c>
      <c r="H378" s="52" t="str">
        <f t="shared" si="6"/>
        <v>5.0</v>
      </c>
      <c r="I378" s="16">
        <v>8873</v>
      </c>
      <c r="J378" s="19">
        <f>Transformed_Data!E378*Transformed_Data!I378</f>
        <v>17737127</v>
      </c>
      <c r="K378" s="19" t="str">
        <f>IF(E378&lt;200,"&lt;200",IF(E378&lt;=500,"200–500","&gt;500"))</f>
        <v>&gt;500</v>
      </c>
      <c r="L378" s="19">
        <f>G378*I378</f>
        <v>36379.299999999996</v>
      </c>
      <c r="M378" s="19">
        <f>SUM(G378:I378)</f>
        <v>8877.1</v>
      </c>
      <c r="N378" s="16" t="s">
        <v>10421</v>
      </c>
      <c r="O378" s="16" t="s">
        <v>10422</v>
      </c>
      <c r="P378" s="16" t="s">
        <v>10423</v>
      </c>
      <c r="Q378" s="16" t="s">
        <v>10424</v>
      </c>
      <c r="R378" s="16" t="s">
        <v>10425</v>
      </c>
      <c r="S378" s="16" t="s">
        <v>13288</v>
      </c>
      <c r="T378" s="16" t="s">
        <v>10427</v>
      </c>
      <c r="U378" s="16" t="s">
        <v>10428</v>
      </c>
    </row>
    <row r="379" spans="1:21" ht="15.75">
      <c r="A379" s="16" t="s">
        <v>5164</v>
      </c>
      <c r="B379" s="16" t="s">
        <v>14275</v>
      </c>
      <c r="C379" s="16" t="s">
        <v>13127</v>
      </c>
      <c r="D379" s="19">
        <v>799</v>
      </c>
      <c r="E379" s="19">
        <v>3990</v>
      </c>
      <c r="F379" s="52">
        <v>0.8</v>
      </c>
      <c r="G379" s="51">
        <v>4.3</v>
      </c>
      <c r="H379" s="52" t="str">
        <f t="shared" si="6"/>
        <v>5.0</v>
      </c>
      <c r="I379" s="16">
        <v>27139</v>
      </c>
      <c r="J379" s="19">
        <f>Transformed_Data!E379*Transformed_Data!I379</f>
        <v>108284610</v>
      </c>
      <c r="K379" s="19" t="str">
        <f>IF(E379&lt;200,"&lt;200",IF(E379&lt;=500,"200–500","&gt;500"))</f>
        <v>&gt;500</v>
      </c>
      <c r="L379" s="19">
        <f>G379*I379</f>
        <v>116697.7</v>
      </c>
      <c r="M379" s="19">
        <f>SUM(G379:I379)</f>
        <v>27143.3</v>
      </c>
      <c r="N379" s="16" t="s">
        <v>13289</v>
      </c>
      <c r="O379" s="16" t="s">
        <v>5168</v>
      </c>
      <c r="P379" s="16" t="s">
        <v>5169</v>
      </c>
      <c r="Q379" s="16" t="s">
        <v>5170</v>
      </c>
      <c r="R379" s="16" t="s">
        <v>5171</v>
      </c>
      <c r="S379" s="16" t="s">
        <v>5172</v>
      </c>
      <c r="T379" s="16" t="s">
        <v>5173</v>
      </c>
      <c r="U379" s="16" t="s">
        <v>5174</v>
      </c>
    </row>
    <row r="380" spans="1:21" ht="15.75">
      <c r="A380" s="16" t="s">
        <v>3725</v>
      </c>
      <c r="B380" s="16" t="s">
        <v>14276</v>
      </c>
      <c r="C380" s="16" t="s">
        <v>13127</v>
      </c>
      <c r="D380" s="19">
        <v>134</v>
      </c>
      <c r="E380" s="19">
        <v>699</v>
      </c>
      <c r="F380" s="52">
        <v>0.81</v>
      </c>
      <c r="G380" s="51">
        <v>4.0999999999999996</v>
      </c>
      <c r="H380" s="52" t="str">
        <f t="shared" si="6"/>
        <v>5.0</v>
      </c>
      <c r="I380" s="16">
        <v>16685</v>
      </c>
      <c r="J380" s="19">
        <f>Transformed_Data!E380*Transformed_Data!I380</f>
        <v>11662815</v>
      </c>
      <c r="K380" s="19" t="str">
        <f>IF(E380&lt;200,"&lt;200",IF(E380&lt;=500,"200–500","&gt;500"))</f>
        <v>&gt;500</v>
      </c>
      <c r="L380" s="19">
        <f>G380*I380</f>
        <v>68408.5</v>
      </c>
      <c r="M380" s="19">
        <f>SUM(G380:I380)</f>
        <v>16689.099999999999</v>
      </c>
      <c r="N380" s="16" t="s">
        <v>3727</v>
      </c>
      <c r="O380" s="16" t="s">
        <v>3728</v>
      </c>
      <c r="P380" s="16" t="s">
        <v>3729</v>
      </c>
      <c r="Q380" s="16" t="s">
        <v>3730</v>
      </c>
      <c r="R380" s="16" t="s">
        <v>3731</v>
      </c>
      <c r="S380" s="16" t="s">
        <v>3732</v>
      </c>
      <c r="T380" s="16" t="s">
        <v>3733</v>
      </c>
      <c r="U380" s="16" t="s">
        <v>3734</v>
      </c>
    </row>
    <row r="381" spans="1:21" ht="15.75">
      <c r="A381" s="16" t="s">
        <v>6669</v>
      </c>
      <c r="B381" s="16" t="s">
        <v>14277</v>
      </c>
      <c r="C381" s="16" t="s">
        <v>13127</v>
      </c>
      <c r="D381" s="19">
        <v>1799</v>
      </c>
      <c r="E381" s="19">
        <v>4990</v>
      </c>
      <c r="F381" s="52">
        <v>0.64</v>
      </c>
      <c r="G381" s="51">
        <v>4.2</v>
      </c>
      <c r="H381" s="52" t="str">
        <f t="shared" si="6"/>
        <v>5.0</v>
      </c>
      <c r="I381" s="16">
        <v>41226</v>
      </c>
      <c r="J381" s="19">
        <f>Transformed_Data!E381*Transformed_Data!I381</f>
        <v>205717740</v>
      </c>
      <c r="K381" s="19" t="str">
        <f>IF(E381&lt;200,"&lt;200",IF(E381&lt;=500,"200–500","&gt;500"))</f>
        <v>&gt;500</v>
      </c>
      <c r="L381" s="19">
        <f>G381*I381</f>
        <v>173149.2</v>
      </c>
      <c r="M381" s="19">
        <f>SUM(G381:I381)</f>
        <v>41230.199999999997</v>
      </c>
      <c r="N381" s="16" t="s">
        <v>6671</v>
      </c>
      <c r="O381" s="16" t="s">
        <v>6672</v>
      </c>
      <c r="P381" s="16" t="s">
        <v>6673</v>
      </c>
      <c r="Q381" s="16" t="s">
        <v>6674</v>
      </c>
      <c r="R381" s="16" t="s">
        <v>6675</v>
      </c>
      <c r="S381" s="16" t="s">
        <v>13290</v>
      </c>
      <c r="T381" s="16" t="s">
        <v>6677</v>
      </c>
      <c r="U381" s="16" t="s">
        <v>6678</v>
      </c>
    </row>
    <row r="382" spans="1:21" ht="15.75">
      <c r="A382" s="16" t="s">
        <v>8572</v>
      </c>
      <c r="B382" s="16" t="s">
        <v>14278</v>
      </c>
      <c r="C382" s="16" t="s">
        <v>13645</v>
      </c>
      <c r="D382" s="19">
        <v>455</v>
      </c>
      <c r="E382" s="19">
        <v>999</v>
      </c>
      <c r="F382" s="52">
        <v>0.54</v>
      </c>
      <c r="G382" s="51">
        <v>4.0999999999999996</v>
      </c>
      <c r="H382" s="52" t="str">
        <f t="shared" si="6"/>
        <v>5.0</v>
      </c>
      <c r="I382" s="16">
        <v>3578</v>
      </c>
      <c r="J382" s="19">
        <f>Transformed_Data!E382*Transformed_Data!I382</f>
        <v>3574422</v>
      </c>
      <c r="K382" s="19" t="str">
        <f>IF(E382&lt;200,"&lt;200",IF(E382&lt;=500,"200–500","&gt;500"))</f>
        <v>&gt;500</v>
      </c>
      <c r="L382" s="19">
        <f>G382*I382</f>
        <v>14669.8</v>
      </c>
      <c r="M382" s="19">
        <f>SUM(G382:I382)</f>
        <v>3582.1</v>
      </c>
      <c r="N382" s="16" t="s">
        <v>13291</v>
      </c>
      <c r="O382" s="16" t="s">
        <v>8576</v>
      </c>
      <c r="P382" s="16" t="s">
        <v>8577</v>
      </c>
      <c r="Q382" s="16" t="s">
        <v>8578</v>
      </c>
      <c r="R382" s="16" t="s">
        <v>8579</v>
      </c>
      <c r="S382" s="16" t="s">
        <v>8580</v>
      </c>
      <c r="T382" s="16" t="s">
        <v>8581</v>
      </c>
      <c r="U382" s="16" t="s">
        <v>8582</v>
      </c>
    </row>
    <row r="383" spans="1:21" ht="15.75">
      <c r="A383" s="16" t="s">
        <v>10387</v>
      </c>
      <c r="B383" s="16" t="s">
        <v>14279</v>
      </c>
      <c r="C383" s="16" t="s">
        <v>13645</v>
      </c>
      <c r="D383" s="19">
        <v>799</v>
      </c>
      <c r="E383" s="19">
        <v>1230</v>
      </c>
      <c r="F383" s="52">
        <v>0.35</v>
      </c>
      <c r="G383" s="51">
        <v>4.0999999999999996</v>
      </c>
      <c r="H383" s="52" t="str">
        <f t="shared" si="6"/>
        <v>5.0</v>
      </c>
      <c r="I383" s="16">
        <v>2138</v>
      </c>
      <c r="J383" s="19">
        <f>Transformed_Data!E383*Transformed_Data!I383</f>
        <v>2629740</v>
      </c>
      <c r="K383" s="19" t="str">
        <f>IF(E383&lt;200,"&lt;200",IF(E383&lt;=500,"200–500","&gt;500"))</f>
        <v>&gt;500</v>
      </c>
      <c r="L383" s="19">
        <f>G383*I383</f>
        <v>8765.7999999999993</v>
      </c>
      <c r="M383" s="19">
        <f>SUM(G383:I383)</f>
        <v>2142.1</v>
      </c>
      <c r="N383" s="16" t="s">
        <v>13292</v>
      </c>
      <c r="O383" s="16" t="s">
        <v>10390</v>
      </c>
      <c r="P383" s="16" t="s">
        <v>10391</v>
      </c>
      <c r="Q383" s="16" t="s">
        <v>10392</v>
      </c>
      <c r="R383" s="16" t="s">
        <v>10393</v>
      </c>
      <c r="S383" s="16" t="s">
        <v>13293</v>
      </c>
      <c r="T383" s="16" t="s">
        <v>10395</v>
      </c>
      <c r="U383" s="16" t="s">
        <v>10396</v>
      </c>
    </row>
    <row r="384" spans="1:21" ht="15.75">
      <c r="A384" s="16" t="s">
        <v>12762</v>
      </c>
      <c r="B384" s="16" t="s">
        <v>14280</v>
      </c>
      <c r="C384" s="16" t="s">
        <v>13645</v>
      </c>
      <c r="D384" s="19">
        <v>1983</v>
      </c>
      <c r="E384" s="19">
        <v>3300</v>
      </c>
      <c r="F384" s="52">
        <v>0.4</v>
      </c>
      <c r="G384" s="51">
        <v>4.0999999999999996</v>
      </c>
      <c r="H384" s="52" t="str">
        <f t="shared" si="6"/>
        <v>5.0</v>
      </c>
      <c r="I384" s="16">
        <v>5873</v>
      </c>
      <c r="J384" s="19">
        <f>Transformed_Data!E384*Transformed_Data!I384</f>
        <v>19380900</v>
      </c>
      <c r="K384" s="19" t="str">
        <f>IF(E384&lt;200,"&lt;200",IF(E384&lt;=500,"200–500","&gt;500"))</f>
        <v>&gt;500</v>
      </c>
      <c r="L384" s="19">
        <f>G384*I384</f>
        <v>24079.3</v>
      </c>
      <c r="M384" s="19">
        <f>SUM(G384:I384)</f>
        <v>5877.1</v>
      </c>
      <c r="N384" s="16" t="s">
        <v>12765</v>
      </c>
      <c r="O384" s="16" t="s">
        <v>12766</v>
      </c>
      <c r="P384" s="16" t="s">
        <v>12767</v>
      </c>
      <c r="Q384" s="16" t="s">
        <v>12768</v>
      </c>
      <c r="R384" s="16" t="s">
        <v>12769</v>
      </c>
      <c r="S384" s="16" t="s">
        <v>12770</v>
      </c>
      <c r="T384" s="16" t="s">
        <v>12771</v>
      </c>
      <c r="U384" s="16" t="s">
        <v>12772</v>
      </c>
    </row>
    <row r="385" spans="1:21" ht="15.75">
      <c r="A385" s="16" t="s">
        <v>10134</v>
      </c>
      <c r="B385" s="16" t="s">
        <v>14281</v>
      </c>
      <c r="C385" s="16" t="s">
        <v>13645</v>
      </c>
      <c r="D385" s="19">
        <v>1199</v>
      </c>
      <c r="E385" s="19">
        <v>1499</v>
      </c>
      <c r="F385" s="52">
        <v>0.2</v>
      </c>
      <c r="G385" s="51">
        <v>3.8</v>
      </c>
      <c r="H385" s="52" t="str">
        <f t="shared" si="6"/>
        <v>4.0</v>
      </c>
      <c r="I385" s="16">
        <v>2206</v>
      </c>
      <c r="J385" s="19">
        <f>Transformed_Data!E385*Transformed_Data!I385</f>
        <v>3306794</v>
      </c>
      <c r="K385" s="19" t="str">
        <f>IF(E385&lt;200,"&lt;200",IF(E385&lt;=500,"200–500","&gt;500"))</f>
        <v>&gt;500</v>
      </c>
      <c r="L385" s="19">
        <f>G385*I385</f>
        <v>8382.7999999999993</v>
      </c>
      <c r="M385" s="19">
        <f>SUM(G385:I385)</f>
        <v>2209.8000000000002</v>
      </c>
      <c r="N385" s="16" t="s">
        <v>10136</v>
      </c>
      <c r="O385" s="16" t="s">
        <v>10137</v>
      </c>
      <c r="P385" s="16" t="s">
        <v>10138</v>
      </c>
      <c r="Q385" s="16" t="s">
        <v>10139</v>
      </c>
      <c r="R385" s="16" t="s">
        <v>10140</v>
      </c>
      <c r="S385" s="16" t="s">
        <v>10141</v>
      </c>
      <c r="T385" s="16" t="s">
        <v>10142</v>
      </c>
      <c r="U385" s="16" t="s">
        <v>10143</v>
      </c>
    </row>
    <row r="386" spans="1:21" ht="15.75">
      <c r="A386" s="16" t="s">
        <v>7753</v>
      </c>
      <c r="B386" s="16" t="s">
        <v>14282</v>
      </c>
      <c r="C386" s="16" t="s">
        <v>13644</v>
      </c>
      <c r="D386" s="19">
        <v>397</v>
      </c>
      <c r="E386" s="19">
        <v>899</v>
      </c>
      <c r="F386" s="52">
        <v>0.56000000000000005</v>
      </c>
      <c r="G386" s="51">
        <v>4</v>
      </c>
      <c r="H386" s="52" t="str">
        <f t="shared" ref="H386:H449" si="7">IF(G386&lt;=1,"1.0",IF(G386&lt;=2,"2.0",IF(G386&lt;=3,"3.0",IF(G386&lt;=4,"4.0","5.0"))))</f>
        <v>4.0</v>
      </c>
      <c r="I386" s="16">
        <v>3025</v>
      </c>
      <c r="J386" s="19">
        <f>Transformed_Data!E386*Transformed_Data!I386</f>
        <v>2719475</v>
      </c>
      <c r="K386" s="19" t="str">
        <f>IF(E386&lt;200,"&lt;200",IF(E386&lt;=500,"200–500","&gt;500"))</f>
        <v>&gt;500</v>
      </c>
      <c r="L386" s="19">
        <f>G386*I386</f>
        <v>12100</v>
      </c>
      <c r="M386" s="19">
        <f>SUM(G386:I386)</f>
        <v>3029</v>
      </c>
      <c r="N386" s="16" t="s">
        <v>7755</v>
      </c>
      <c r="O386" s="16" t="s">
        <v>7756</v>
      </c>
      <c r="P386" s="16" t="s">
        <v>7757</v>
      </c>
      <c r="Q386" s="16" t="s">
        <v>7758</v>
      </c>
      <c r="R386" s="16" t="s">
        <v>13061</v>
      </c>
      <c r="S386" s="16" t="s">
        <v>7759</v>
      </c>
      <c r="T386" s="16" t="s">
        <v>7760</v>
      </c>
      <c r="U386" s="16" t="s">
        <v>7761</v>
      </c>
    </row>
    <row r="387" spans="1:21" ht="15.75">
      <c r="A387" s="16" t="s">
        <v>12231</v>
      </c>
      <c r="B387" s="16" t="s">
        <v>14283</v>
      </c>
      <c r="C387" s="16" t="s">
        <v>13645</v>
      </c>
      <c r="D387" s="19">
        <v>8599</v>
      </c>
      <c r="E387" s="19">
        <v>8995</v>
      </c>
      <c r="F387" s="52">
        <v>0.04</v>
      </c>
      <c r="G387" s="51">
        <v>4.4000000000000004</v>
      </c>
      <c r="H387" s="52" t="str">
        <f t="shared" si="7"/>
        <v>5.0</v>
      </c>
      <c r="I387" s="16">
        <v>9734</v>
      </c>
      <c r="J387" s="19">
        <f>Transformed_Data!E387*Transformed_Data!I387</f>
        <v>87557330</v>
      </c>
      <c r="K387" s="19" t="str">
        <f>IF(E387&lt;200,"&lt;200",IF(E387&lt;=500,"200–500","&gt;500"))</f>
        <v>&gt;500</v>
      </c>
      <c r="L387" s="19">
        <f>G387*I387</f>
        <v>42829.600000000006</v>
      </c>
      <c r="M387" s="19">
        <f>SUM(G387:I387)</f>
        <v>9738.4</v>
      </c>
      <c r="N387" s="16" t="s">
        <v>12233</v>
      </c>
      <c r="O387" s="16" t="s">
        <v>12234</v>
      </c>
      <c r="P387" s="16" t="s">
        <v>12235</v>
      </c>
      <c r="Q387" s="16" t="s">
        <v>12236</v>
      </c>
      <c r="R387" s="16" t="s">
        <v>12237</v>
      </c>
      <c r="S387" s="16" t="s">
        <v>12238</v>
      </c>
      <c r="T387" s="16" t="s">
        <v>12239</v>
      </c>
      <c r="U387" s="16" t="s">
        <v>12240</v>
      </c>
    </row>
    <row r="388" spans="1:21" ht="15.75">
      <c r="A388" s="16" t="s">
        <v>7873</v>
      </c>
      <c r="B388" s="16" t="s">
        <v>14284</v>
      </c>
      <c r="C388" s="16" t="s">
        <v>13644</v>
      </c>
      <c r="D388" s="19">
        <v>549</v>
      </c>
      <c r="E388" s="19">
        <v>1999</v>
      </c>
      <c r="F388" s="52">
        <v>0.73</v>
      </c>
      <c r="G388" s="51">
        <v>4.3</v>
      </c>
      <c r="H388" s="52" t="str">
        <f t="shared" si="7"/>
        <v>5.0</v>
      </c>
      <c r="I388" s="16">
        <v>1367</v>
      </c>
      <c r="J388" s="19">
        <f>Transformed_Data!E388*Transformed_Data!I388</f>
        <v>2732633</v>
      </c>
      <c r="K388" s="19" t="str">
        <f>IF(E388&lt;200,"&lt;200",IF(E388&lt;=500,"200–500","&gt;500"))</f>
        <v>&gt;500</v>
      </c>
      <c r="L388" s="19">
        <f>G388*I388</f>
        <v>5878.0999999999995</v>
      </c>
      <c r="M388" s="19">
        <f>SUM(G388:I388)</f>
        <v>1371.3</v>
      </c>
      <c r="N388" s="16" t="s">
        <v>7876</v>
      </c>
      <c r="O388" s="16" t="s">
        <v>7877</v>
      </c>
      <c r="P388" s="16" t="s">
        <v>7878</v>
      </c>
      <c r="Q388" s="16" t="s">
        <v>7879</v>
      </c>
      <c r="R388" s="16" t="s">
        <v>7880</v>
      </c>
      <c r="S388" s="16" t="s">
        <v>7881</v>
      </c>
      <c r="T388" s="16" t="s">
        <v>7882</v>
      </c>
      <c r="U388" s="16" t="s">
        <v>7883</v>
      </c>
    </row>
    <row r="389" spans="1:21" ht="15.75">
      <c r="A389" s="16" t="s">
        <v>481</v>
      </c>
      <c r="B389" s="16" t="s">
        <v>14285</v>
      </c>
      <c r="C389" s="16" t="s">
        <v>13644</v>
      </c>
      <c r="D389" s="19">
        <v>1199</v>
      </c>
      <c r="E389" s="19">
        <v>2199</v>
      </c>
      <c r="F389" s="52">
        <v>0.45</v>
      </c>
      <c r="G389" s="51">
        <v>4.4000000000000004</v>
      </c>
      <c r="H389" s="52" t="str">
        <f t="shared" si="7"/>
        <v>5.0</v>
      </c>
      <c r="I389" s="16">
        <v>24780</v>
      </c>
      <c r="J389" s="19">
        <f>Transformed_Data!E389*Transformed_Data!I389</f>
        <v>54491220</v>
      </c>
      <c r="K389" s="19" t="str">
        <f>IF(E389&lt;200,"&lt;200",IF(E389&lt;=500,"200–500","&gt;500"))</f>
        <v>&gt;500</v>
      </c>
      <c r="L389" s="19">
        <f>G389*I389</f>
        <v>109032.00000000001</v>
      </c>
      <c r="M389" s="19">
        <f>SUM(G389:I389)</f>
        <v>24784.400000000001</v>
      </c>
      <c r="N389" s="16" t="s">
        <v>483</v>
      </c>
      <c r="O389" s="16" t="s">
        <v>484</v>
      </c>
      <c r="P389" s="16" t="s">
        <v>485</v>
      </c>
      <c r="Q389" s="16" t="s">
        <v>486</v>
      </c>
      <c r="R389" s="16" t="s">
        <v>487</v>
      </c>
      <c r="S389" s="16" t="s">
        <v>13294</v>
      </c>
      <c r="T389" s="16" t="s">
        <v>489</v>
      </c>
      <c r="U389" s="16" t="s">
        <v>490</v>
      </c>
    </row>
    <row r="390" spans="1:21" ht="15.75">
      <c r="A390" s="16" t="s">
        <v>2034</v>
      </c>
      <c r="B390" s="16" t="s">
        <v>14286</v>
      </c>
      <c r="C390" s="16" t="s">
        <v>13644</v>
      </c>
      <c r="D390" s="19">
        <v>159</v>
      </c>
      <c r="E390" s="19">
        <v>595</v>
      </c>
      <c r="F390" s="52">
        <v>0.73</v>
      </c>
      <c r="G390" s="51">
        <v>4.3</v>
      </c>
      <c r="H390" s="52" t="str">
        <f t="shared" si="7"/>
        <v>5.0</v>
      </c>
      <c r="I390" s="16">
        <v>14184</v>
      </c>
      <c r="J390" s="19">
        <f>Transformed_Data!E390*Transformed_Data!I390</f>
        <v>8439480</v>
      </c>
      <c r="K390" s="19" t="str">
        <f>IF(E390&lt;200,"&lt;200",IF(E390&lt;=500,"200–500","&gt;500"))</f>
        <v>&gt;500</v>
      </c>
      <c r="L390" s="19">
        <f>G390*I390</f>
        <v>60991.199999999997</v>
      </c>
      <c r="M390" s="19">
        <f>SUM(G390:I390)</f>
        <v>14188.3</v>
      </c>
      <c r="N390" s="16" t="s">
        <v>2036</v>
      </c>
      <c r="O390" s="16" t="s">
        <v>2037</v>
      </c>
      <c r="P390" s="16" t="s">
        <v>2038</v>
      </c>
      <c r="Q390" s="16" t="s">
        <v>2039</v>
      </c>
      <c r="R390" s="16" t="s">
        <v>2040</v>
      </c>
      <c r="S390" s="16" t="s">
        <v>2041</v>
      </c>
      <c r="T390" s="16" t="s">
        <v>2042</v>
      </c>
      <c r="U390" s="16" t="s">
        <v>2043</v>
      </c>
    </row>
    <row r="391" spans="1:21" ht="15.75">
      <c r="A391" s="16" t="s">
        <v>3273</v>
      </c>
      <c r="B391" s="16" t="s">
        <v>14287</v>
      </c>
      <c r="C391" s="16" t="s">
        <v>13127</v>
      </c>
      <c r="D391" s="19">
        <v>139</v>
      </c>
      <c r="E391" s="19">
        <v>495</v>
      </c>
      <c r="F391" s="52">
        <v>0.72</v>
      </c>
      <c r="G391" s="51">
        <v>4.3</v>
      </c>
      <c r="H391" s="52" t="str">
        <f t="shared" si="7"/>
        <v>5.0</v>
      </c>
      <c r="I391" s="16">
        <v>14185</v>
      </c>
      <c r="J391" s="19">
        <f>Transformed_Data!E391*Transformed_Data!I391</f>
        <v>7021575</v>
      </c>
      <c r="K391" s="19" t="str">
        <f>IF(E391&lt;200,"&lt;200",IF(E391&lt;=500,"200–500","&gt;500"))</f>
        <v>200–500</v>
      </c>
      <c r="L391" s="19">
        <f>G391*I391</f>
        <v>60995.5</v>
      </c>
      <c r="M391" s="19">
        <f>SUM(G391:I391)</f>
        <v>14189.3</v>
      </c>
      <c r="N391" s="16" t="s">
        <v>3276</v>
      </c>
      <c r="O391" s="16" t="s">
        <v>2037</v>
      </c>
      <c r="P391" s="16" t="s">
        <v>2038</v>
      </c>
      <c r="Q391" s="16" t="s">
        <v>2039</v>
      </c>
      <c r="R391" s="16" t="s">
        <v>2040</v>
      </c>
      <c r="S391" s="16" t="s">
        <v>3277</v>
      </c>
      <c r="T391" s="16" t="s">
        <v>3278</v>
      </c>
      <c r="U391" s="16" t="s">
        <v>3279</v>
      </c>
    </row>
    <row r="392" spans="1:21" ht="15.75">
      <c r="A392" s="16" t="s">
        <v>5472</v>
      </c>
      <c r="B392" s="16" t="s">
        <v>14288</v>
      </c>
      <c r="C392" s="16" t="s">
        <v>13644</v>
      </c>
      <c r="D392" s="19">
        <v>100</v>
      </c>
      <c r="E392" s="19">
        <v>499</v>
      </c>
      <c r="F392" s="52">
        <v>0.8</v>
      </c>
      <c r="G392" s="51">
        <v>3.5</v>
      </c>
      <c r="H392" s="52" t="str">
        <f t="shared" si="7"/>
        <v>4.0</v>
      </c>
      <c r="I392" s="16">
        <v>9638</v>
      </c>
      <c r="J392" s="19">
        <f>Transformed_Data!E392*Transformed_Data!I392</f>
        <v>4809362</v>
      </c>
      <c r="K392" s="19" t="str">
        <f>IF(E392&lt;200,"&lt;200",IF(E392&lt;=500,"200–500","&gt;500"))</f>
        <v>200–500</v>
      </c>
      <c r="L392" s="19">
        <f>G392*I392</f>
        <v>33733</v>
      </c>
      <c r="M392" s="19">
        <f>SUM(G392:I392)</f>
        <v>9641.5</v>
      </c>
      <c r="N392" s="16" t="s">
        <v>5474</v>
      </c>
      <c r="O392" s="16" t="s">
        <v>5475</v>
      </c>
      <c r="P392" s="16" t="s">
        <v>5476</v>
      </c>
      <c r="Q392" s="16" t="s">
        <v>5477</v>
      </c>
      <c r="R392" s="16" t="s">
        <v>5478</v>
      </c>
      <c r="S392" s="16" t="s">
        <v>5479</v>
      </c>
      <c r="T392" s="16" t="s">
        <v>5480</v>
      </c>
      <c r="U392" s="16" t="s">
        <v>5481</v>
      </c>
    </row>
    <row r="393" spans="1:21" ht="15.75">
      <c r="A393" s="16" t="s">
        <v>4922</v>
      </c>
      <c r="B393" s="16" t="s">
        <v>14289</v>
      </c>
      <c r="C393" s="16" t="s">
        <v>13127</v>
      </c>
      <c r="D393" s="19">
        <v>1220</v>
      </c>
      <c r="E393" s="19">
        <v>3990</v>
      </c>
      <c r="F393" s="52">
        <v>0.69</v>
      </c>
      <c r="G393" s="51">
        <v>4.0999999999999996</v>
      </c>
      <c r="H393" s="52" t="str">
        <f t="shared" si="7"/>
        <v>5.0</v>
      </c>
      <c r="I393" s="16">
        <v>107151</v>
      </c>
      <c r="J393" s="19">
        <f>Transformed_Data!E393*Transformed_Data!I393</f>
        <v>427532490</v>
      </c>
      <c r="K393" s="19" t="str">
        <f>IF(E393&lt;200,"&lt;200",IF(E393&lt;=500,"200–500","&gt;500"))</f>
        <v>&gt;500</v>
      </c>
      <c r="L393" s="19">
        <f>G393*I393</f>
        <v>439319.1</v>
      </c>
      <c r="M393" s="19">
        <f>SUM(G393:I393)</f>
        <v>107155.1</v>
      </c>
      <c r="N393" s="16" t="s">
        <v>4924</v>
      </c>
      <c r="O393" s="16" t="s">
        <v>4925</v>
      </c>
      <c r="P393" s="16" t="s">
        <v>4926</v>
      </c>
      <c r="Q393" s="16" t="s">
        <v>4927</v>
      </c>
      <c r="R393" s="16" t="s">
        <v>4928</v>
      </c>
      <c r="S393" s="16" t="s">
        <v>4929</v>
      </c>
      <c r="T393" s="16" t="s">
        <v>4930</v>
      </c>
      <c r="U393" s="16" t="s">
        <v>4931</v>
      </c>
    </row>
    <row r="394" spans="1:21" ht="15.75">
      <c r="A394" s="16" t="s">
        <v>12009</v>
      </c>
      <c r="B394" s="16" t="s">
        <v>14290</v>
      </c>
      <c r="C394" s="16" t="s">
        <v>13645</v>
      </c>
      <c r="D394" s="19">
        <v>295</v>
      </c>
      <c r="E394" s="19">
        <v>599</v>
      </c>
      <c r="F394" s="52">
        <v>0.51</v>
      </c>
      <c r="G394" s="51">
        <v>4</v>
      </c>
      <c r="H394" s="52" t="str">
        <f t="shared" si="7"/>
        <v>4.0</v>
      </c>
      <c r="I394" s="16">
        <v>1644</v>
      </c>
      <c r="J394" s="19">
        <f>Transformed_Data!E394*Transformed_Data!I394</f>
        <v>984756</v>
      </c>
      <c r="K394" s="19" t="str">
        <f>IF(E394&lt;200,"&lt;200",IF(E394&lt;=500,"200–500","&gt;500"))</f>
        <v>&gt;500</v>
      </c>
      <c r="L394" s="19">
        <f>G394*I394</f>
        <v>6576</v>
      </c>
      <c r="M394" s="19">
        <f>SUM(G394:I394)</f>
        <v>1648</v>
      </c>
      <c r="N394" s="16" t="s">
        <v>12011</v>
      </c>
      <c r="O394" s="16" t="s">
        <v>12012</v>
      </c>
      <c r="P394" s="16" t="s">
        <v>12013</v>
      </c>
      <c r="Q394" s="16" t="s">
        <v>12014</v>
      </c>
      <c r="R394" s="16" t="s">
        <v>12015</v>
      </c>
      <c r="S394" s="16" t="s">
        <v>12016</v>
      </c>
      <c r="T394" s="16" t="s">
        <v>12017</v>
      </c>
      <c r="U394" s="16" t="s">
        <v>12018</v>
      </c>
    </row>
    <row r="395" spans="1:21" ht="15.75">
      <c r="A395" s="16" t="s">
        <v>3982</v>
      </c>
      <c r="B395" s="16" t="s">
        <v>14291</v>
      </c>
      <c r="C395" s="16" t="s">
        <v>13127</v>
      </c>
      <c r="D395" s="19">
        <v>269</v>
      </c>
      <c r="E395" s="19">
        <v>1499</v>
      </c>
      <c r="F395" s="52">
        <v>0.82</v>
      </c>
      <c r="G395" s="51">
        <v>4.5</v>
      </c>
      <c r="H395" s="52" t="str">
        <f t="shared" si="7"/>
        <v>5.0</v>
      </c>
      <c r="I395" s="16">
        <v>28978</v>
      </c>
      <c r="J395" s="19">
        <f>Transformed_Data!E395*Transformed_Data!I395</f>
        <v>43438022</v>
      </c>
      <c r="K395" s="19" t="str">
        <f>IF(E395&lt;200,"&lt;200",IF(E395&lt;=500,"200–500","&gt;500"))</f>
        <v>&gt;500</v>
      </c>
      <c r="L395" s="19">
        <f>G395*I395</f>
        <v>130401</v>
      </c>
      <c r="M395" s="19">
        <f>SUM(G395:I395)</f>
        <v>28982.5</v>
      </c>
      <c r="N395" s="16" t="s">
        <v>3984</v>
      </c>
      <c r="O395" s="16" t="s">
        <v>3985</v>
      </c>
      <c r="P395" s="16" t="s">
        <v>3986</v>
      </c>
      <c r="Q395" s="16" t="s">
        <v>3987</v>
      </c>
      <c r="R395" s="16" t="s">
        <v>3988</v>
      </c>
      <c r="S395" s="16" t="s">
        <v>3989</v>
      </c>
      <c r="T395" s="16" t="s">
        <v>3990</v>
      </c>
      <c r="U395" s="16" t="s">
        <v>3991</v>
      </c>
    </row>
    <row r="396" spans="1:21" ht="15.75">
      <c r="A396" s="16" t="s">
        <v>5324</v>
      </c>
      <c r="B396" s="16" t="s">
        <v>14292</v>
      </c>
      <c r="C396" s="16" t="s">
        <v>13127</v>
      </c>
      <c r="D396" s="19">
        <v>149</v>
      </c>
      <c r="E396" s="19">
        <v>180</v>
      </c>
      <c r="F396" s="52">
        <v>0.17</v>
      </c>
      <c r="G396" s="51">
        <v>4.4000000000000004</v>
      </c>
      <c r="H396" s="52" t="str">
        <f t="shared" si="7"/>
        <v>5.0</v>
      </c>
      <c r="I396" s="16">
        <v>644</v>
      </c>
      <c r="J396" s="19">
        <f>Transformed_Data!E396*Transformed_Data!I396</f>
        <v>115920</v>
      </c>
      <c r="K396" s="19" t="str">
        <f>IF(E396&lt;200,"&lt;200",IF(E396&lt;=500,"200–500","&gt;500"))</f>
        <v>&lt;200</v>
      </c>
      <c r="L396" s="19">
        <f>G396*I396</f>
        <v>2833.6000000000004</v>
      </c>
      <c r="M396" s="19">
        <f>SUM(G396:I396)</f>
        <v>648.4</v>
      </c>
      <c r="N396" s="16" t="s">
        <v>5326</v>
      </c>
      <c r="O396" s="16" t="s">
        <v>5327</v>
      </c>
      <c r="P396" s="16" t="s">
        <v>5328</v>
      </c>
      <c r="Q396" s="16" t="s">
        <v>5329</v>
      </c>
      <c r="R396" s="16" t="s">
        <v>5330</v>
      </c>
      <c r="S396" s="16" t="s">
        <v>5331</v>
      </c>
      <c r="T396" s="16" t="s">
        <v>5332</v>
      </c>
      <c r="U396" s="16" t="s">
        <v>5333</v>
      </c>
    </row>
    <row r="397" spans="1:21" ht="15.75">
      <c r="A397" s="16" t="s">
        <v>4745</v>
      </c>
      <c r="B397" s="16" t="s">
        <v>14293</v>
      </c>
      <c r="C397" s="16" t="s">
        <v>13127</v>
      </c>
      <c r="D397" s="19">
        <v>599</v>
      </c>
      <c r="E397" s="19">
        <v>1399</v>
      </c>
      <c r="F397" s="52">
        <v>0.56999999999999995</v>
      </c>
      <c r="G397" s="51">
        <v>4.0999999999999996</v>
      </c>
      <c r="H397" s="52" t="str">
        <f t="shared" si="7"/>
        <v>5.0</v>
      </c>
      <c r="I397" s="16">
        <v>14560</v>
      </c>
      <c r="J397" s="19">
        <f>Transformed_Data!E397*Transformed_Data!I397</f>
        <v>20369440</v>
      </c>
      <c r="K397" s="19" t="str">
        <f>IF(E397&lt;200,"&lt;200",IF(E397&lt;=500,"200–500","&gt;500"))</f>
        <v>&gt;500</v>
      </c>
      <c r="L397" s="19">
        <f>G397*I397</f>
        <v>59695.999999999993</v>
      </c>
      <c r="M397" s="19">
        <f>SUM(G397:I397)</f>
        <v>14564.1</v>
      </c>
      <c r="N397" s="16" t="s">
        <v>13295</v>
      </c>
      <c r="O397" s="16" t="s">
        <v>4748</v>
      </c>
      <c r="P397" s="16" t="s">
        <v>4749</v>
      </c>
      <c r="Q397" s="16" t="s">
        <v>4750</v>
      </c>
      <c r="R397" s="16" t="s">
        <v>4751</v>
      </c>
      <c r="S397" s="16" t="s">
        <v>13296</v>
      </c>
      <c r="T397" s="16" t="s">
        <v>4753</v>
      </c>
      <c r="U397" s="16" t="s">
        <v>4754</v>
      </c>
    </row>
    <row r="398" spans="1:21" ht="15.75">
      <c r="A398" s="16" t="s">
        <v>8853</v>
      </c>
      <c r="B398" s="16" t="s">
        <v>14294</v>
      </c>
      <c r="C398" s="16" t="s">
        <v>13645</v>
      </c>
      <c r="D398" s="19">
        <v>699</v>
      </c>
      <c r="E398" s="19">
        <v>1595</v>
      </c>
      <c r="F398" s="52">
        <v>0.56000000000000005</v>
      </c>
      <c r="G398" s="51">
        <v>4.0999999999999996</v>
      </c>
      <c r="H398" s="52" t="str">
        <f t="shared" si="7"/>
        <v>5.0</v>
      </c>
      <c r="I398" s="16">
        <v>8090</v>
      </c>
      <c r="J398" s="19">
        <f>Transformed_Data!E398*Transformed_Data!I398</f>
        <v>12903550</v>
      </c>
      <c r="K398" s="19" t="str">
        <f>IF(E398&lt;200,"&lt;200",IF(E398&lt;=500,"200–500","&gt;500"))</f>
        <v>&gt;500</v>
      </c>
      <c r="L398" s="19">
        <f>G398*I398</f>
        <v>33169</v>
      </c>
      <c r="M398" s="19">
        <f>SUM(G398:I398)</f>
        <v>8094.1</v>
      </c>
      <c r="N398" s="16" t="s">
        <v>13297</v>
      </c>
      <c r="O398" s="16" t="s">
        <v>8856</v>
      </c>
      <c r="P398" s="16" t="s">
        <v>8857</v>
      </c>
      <c r="Q398" s="16" t="s">
        <v>8858</v>
      </c>
      <c r="R398" s="16" t="s">
        <v>8859</v>
      </c>
      <c r="S398" s="16" t="s">
        <v>8860</v>
      </c>
      <c r="T398" s="16" t="s">
        <v>8861</v>
      </c>
      <c r="U398" s="16" t="s">
        <v>8862</v>
      </c>
    </row>
    <row r="399" spans="1:21" ht="15.75">
      <c r="A399" s="16" t="s">
        <v>9724</v>
      </c>
      <c r="B399" s="16" t="s">
        <v>14295</v>
      </c>
      <c r="C399" s="16" t="s">
        <v>13645</v>
      </c>
      <c r="D399" s="19">
        <v>1499</v>
      </c>
      <c r="E399" s="19">
        <v>2100</v>
      </c>
      <c r="F399" s="52">
        <v>0.28999999999999998</v>
      </c>
      <c r="G399" s="51">
        <v>4.0999999999999996</v>
      </c>
      <c r="H399" s="52" t="str">
        <f t="shared" si="7"/>
        <v>5.0</v>
      </c>
      <c r="I399" s="16">
        <v>6355</v>
      </c>
      <c r="J399" s="19">
        <f>Transformed_Data!E399*Transformed_Data!I399</f>
        <v>13345500</v>
      </c>
      <c r="K399" s="19" t="str">
        <f>IF(E399&lt;200,"&lt;200",IF(E399&lt;=500,"200–500","&gt;500"))</f>
        <v>&gt;500</v>
      </c>
      <c r="L399" s="19">
        <f>G399*I399</f>
        <v>26055.499999999996</v>
      </c>
      <c r="M399" s="19">
        <f>SUM(G399:I399)</f>
        <v>6359.1</v>
      </c>
      <c r="N399" s="16" t="s">
        <v>9726</v>
      </c>
      <c r="O399" s="16" t="s">
        <v>9727</v>
      </c>
      <c r="P399" s="16" t="s">
        <v>9728</v>
      </c>
      <c r="Q399" s="16" t="s">
        <v>9729</v>
      </c>
      <c r="R399" s="16" t="s">
        <v>9730</v>
      </c>
      <c r="S399" s="16" t="s">
        <v>9731</v>
      </c>
      <c r="T399" s="16" t="s">
        <v>9732</v>
      </c>
      <c r="U399" s="16" t="s">
        <v>9733</v>
      </c>
    </row>
    <row r="400" spans="1:21" ht="15.75">
      <c r="A400" s="16" t="s">
        <v>8519</v>
      </c>
      <c r="B400" s="16" t="s">
        <v>14296</v>
      </c>
      <c r="C400" s="16" t="s">
        <v>13644</v>
      </c>
      <c r="D400" s="19">
        <v>298</v>
      </c>
      <c r="E400" s="19">
        <v>999</v>
      </c>
      <c r="F400" s="52">
        <v>0.7</v>
      </c>
      <c r="G400" s="51">
        <v>4.3</v>
      </c>
      <c r="H400" s="52" t="str">
        <f t="shared" si="7"/>
        <v>5.0</v>
      </c>
      <c r="I400" s="16">
        <v>1552</v>
      </c>
      <c r="J400" s="19">
        <f>Transformed_Data!E400*Transformed_Data!I400</f>
        <v>1550448</v>
      </c>
      <c r="K400" s="19" t="str">
        <f>IF(E400&lt;200,"&lt;200",IF(E400&lt;=500,"200–500","&gt;500"))</f>
        <v>&gt;500</v>
      </c>
      <c r="L400" s="19">
        <f>G400*I400</f>
        <v>6673.5999999999995</v>
      </c>
      <c r="M400" s="19">
        <f>SUM(G400:I400)</f>
        <v>1556.3</v>
      </c>
      <c r="N400" s="16" t="s">
        <v>8521</v>
      </c>
      <c r="O400" s="16" t="s">
        <v>8522</v>
      </c>
      <c r="P400" s="16" t="s">
        <v>8523</v>
      </c>
      <c r="Q400" s="16" t="s">
        <v>8524</v>
      </c>
      <c r="R400" s="16" t="s">
        <v>8525</v>
      </c>
      <c r="S400" s="16" t="s">
        <v>13298</v>
      </c>
      <c r="T400" s="16" t="s">
        <v>8527</v>
      </c>
      <c r="U400" s="16" t="s">
        <v>8528</v>
      </c>
    </row>
    <row r="401" spans="1:21" ht="15.75">
      <c r="A401" s="16" t="s">
        <v>5090</v>
      </c>
      <c r="B401" s="16" t="s">
        <v>14297</v>
      </c>
      <c r="C401" s="16" t="s">
        <v>13127</v>
      </c>
      <c r="D401" s="19">
        <v>399</v>
      </c>
      <c r="E401" s="19">
        <v>1290</v>
      </c>
      <c r="F401" s="52">
        <v>0.69</v>
      </c>
      <c r="G401" s="51">
        <v>4.2</v>
      </c>
      <c r="H401" s="52" t="str">
        <f t="shared" si="7"/>
        <v>5.0</v>
      </c>
      <c r="I401" s="16">
        <v>206</v>
      </c>
      <c r="J401" s="19">
        <f>Transformed_Data!E401*Transformed_Data!I401</f>
        <v>265740</v>
      </c>
      <c r="K401" s="19" t="str">
        <f>IF(E401&lt;200,"&lt;200",IF(E401&lt;=500,"200–500","&gt;500"))</f>
        <v>&gt;500</v>
      </c>
      <c r="L401" s="19">
        <f>G401*I401</f>
        <v>865.2</v>
      </c>
      <c r="M401" s="19">
        <f>SUM(G401:I401)</f>
        <v>210.2</v>
      </c>
      <c r="N401" s="16" t="s">
        <v>5092</v>
      </c>
      <c r="O401" s="16" t="s">
        <v>5093</v>
      </c>
      <c r="P401" s="16" t="s">
        <v>5094</v>
      </c>
      <c r="Q401" s="16" t="s">
        <v>5095</v>
      </c>
      <c r="R401" s="16" t="s">
        <v>5096</v>
      </c>
      <c r="S401" s="16" t="s">
        <v>5097</v>
      </c>
      <c r="T401" s="16" t="s">
        <v>5098</v>
      </c>
      <c r="U401" s="16" t="s">
        <v>5099</v>
      </c>
    </row>
    <row r="402" spans="1:21" ht="15.75">
      <c r="A402" s="16" t="s">
        <v>11727</v>
      </c>
      <c r="B402" s="16" t="s">
        <v>14298</v>
      </c>
      <c r="C402" s="16" t="s">
        <v>13645</v>
      </c>
      <c r="D402" s="19">
        <v>12609</v>
      </c>
      <c r="E402" s="19">
        <v>23999</v>
      </c>
      <c r="F402" s="52">
        <v>0.47</v>
      </c>
      <c r="G402" s="51">
        <v>4.4000000000000004</v>
      </c>
      <c r="H402" s="52" t="str">
        <f t="shared" si="7"/>
        <v>5.0</v>
      </c>
      <c r="I402" s="16">
        <v>2288</v>
      </c>
      <c r="J402" s="19">
        <f>Transformed_Data!E402*Transformed_Data!I402</f>
        <v>54909712</v>
      </c>
      <c r="K402" s="19" t="str">
        <f>IF(E402&lt;200,"&lt;200",IF(E402&lt;=500,"200–500","&gt;500"))</f>
        <v>&gt;500</v>
      </c>
      <c r="L402" s="19">
        <f>G402*I402</f>
        <v>10067.200000000001</v>
      </c>
      <c r="M402" s="19">
        <f>SUM(G402:I402)</f>
        <v>2292.4</v>
      </c>
      <c r="N402" s="16" t="s">
        <v>11730</v>
      </c>
      <c r="O402" s="16" t="s">
        <v>11731</v>
      </c>
      <c r="P402" s="16" t="s">
        <v>11732</v>
      </c>
      <c r="Q402" s="16" t="s">
        <v>11733</v>
      </c>
      <c r="R402" s="16" t="s">
        <v>11734</v>
      </c>
      <c r="S402" s="16" t="s">
        <v>11735</v>
      </c>
      <c r="T402" s="16" t="s">
        <v>11736</v>
      </c>
      <c r="U402" s="16" t="s">
        <v>11737</v>
      </c>
    </row>
    <row r="403" spans="1:21" ht="15.75">
      <c r="A403" s="16" t="s">
        <v>8217</v>
      </c>
      <c r="B403" s="16" t="s">
        <v>14299</v>
      </c>
      <c r="C403" s="16" t="s">
        <v>13650</v>
      </c>
      <c r="D403" s="19">
        <v>249</v>
      </c>
      <c r="E403" s="19">
        <v>599</v>
      </c>
      <c r="F403" s="52">
        <v>0.57999999999999996</v>
      </c>
      <c r="G403" s="51">
        <v>4.5</v>
      </c>
      <c r="H403" s="52" t="str">
        <f t="shared" si="7"/>
        <v>5.0</v>
      </c>
      <c r="I403" s="16">
        <v>5985</v>
      </c>
      <c r="J403" s="19">
        <f>Transformed_Data!E403*Transformed_Data!I403</f>
        <v>3585015</v>
      </c>
      <c r="K403" s="19" t="str">
        <f>IF(E403&lt;200,"&lt;200",IF(E403&lt;=500,"200–500","&gt;500"))</f>
        <v>&gt;500</v>
      </c>
      <c r="L403" s="19">
        <f>G403*I403</f>
        <v>26932.5</v>
      </c>
      <c r="M403" s="19">
        <f>SUM(G403:I403)</f>
        <v>5989.5</v>
      </c>
      <c r="N403" s="16" t="s">
        <v>8220</v>
      </c>
      <c r="O403" s="16" t="s">
        <v>8221</v>
      </c>
      <c r="P403" s="16" t="s">
        <v>8222</v>
      </c>
      <c r="Q403" s="16" t="s">
        <v>8223</v>
      </c>
      <c r="R403" s="16" t="s">
        <v>8224</v>
      </c>
      <c r="S403" s="16" t="s">
        <v>13299</v>
      </c>
      <c r="T403" s="16" t="s">
        <v>8226</v>
      </c>
      <c r="U403" s="16" t="s">
        <v>8227</v>
      </c>
    </row>
    <row r="404" spans="1:21" ht="15.75">
      <c r="A404" s="16" t="s">
        <v>10850</v>
      </c>
      <c r="B404" s="16" t="s">
        <v>14300</v>
      </c>
      <c r="C404" s="16" t="s">
        <v>13645</v>
      </c>
      <c r="D404" s="19">
        <v>6236</v>
      </c>
      <c r="E404" s="19">
        <v>9999</v>
      </c>
      <c r="F404" s="52">
        <v>0.38</v>
      </c>
      <c r="G404" s="51">
        <v>4.0999999999999996</v>
      </c>
      <c r="H404" s="52" t="str">
        <f t="shared" si="7"/>
        <v>5.0</v>
      </c>
      <c r="I404" s="16">
        <v>3552</v>
      </c>
      <c r="J404" s="19">
        <f>Transformed_Data!E404*Transformed_Data!I404</f>
        <v>35516448</v>
      </c>
      <c r="K404" s="19" t="str">
        <f>IF(E404&lt;200,"&lt;200",IF(E404&lt;=500,"200–500","&gt;500"))</f>
        <v>&gt;500</v>
      </c>
      <c r="L404" s="19">
        <f>G404*I404</f>
        <v>14563.199999999999</v>
      </c>
      <c r="M404" s="19">
        <f>SUM(G404:I404)</f>
        <v>3556.1</v>
      </c>
      <c r="N404" s="16" t="s">
        <v>10852</v>
      </c>
      <c r="O404" s="16" t="s">
        <v>10853</v>
      </c>
      <c r="P404" s="16" t="s">
        <v>10854</v>
      </c>
      <c r="Q404" s="16" t="s">
        <v>10855</v>
      </c>
      <c r="R404" s="16" t="s">
        <v>10856</v>
      </c>
      <c r="S404" s="16" t="s">
        <v>13300</v>
      </c>
      <c r="T404" s="16" t="s">
        <v>10858</v>
      </c>
      <c r="U404" s="16" t="s">
        <v>10859</v>
      </c>
    </row>
    <row r="405" spans="1:21" ht="15.75">
      <c r="A405" s="16" t="s">
        <v>3592</v>
      </c>
      <c r="B405" s="16" t="s">
        <v>14301</v>
      </c>
      <c r="C405" s="16" t="s">
        <v>13127</v>
      </c>
      <c r="D405" s="19">
        <v>1799</v>
      </c>
      <c r="E405" s="19">
        <v>2499</v>
      </c>
      <c r="F405" s="52">
        <v>0.28000000000000003</v>
      </c>
      <c r="G405" s="51">
        <v>4.0999999999999996</v>
      </c>
      <c r="H405" s="52" t="str">
        <f t="shared" si="7"/>
        <v>5.0</v>
      </c>
      <c r="I405" s="16">
        <v>18678</v>
      </c>
      <c r="J405" s="19">
        <f>Transformed_Data!E405*Transformed_Data!I405</f>
        <v>46676322</v>
      </c>
      <c r="K405" s="19" t="str">
        <f>IF(E405&lt;200,"&lt;200",IF(E405&lt;=500,"200–500","&gt;500"))</f>
        <v>&gt;500</v>
      </c>
      <c r="L405" s="19">
        <f>G405*I405</f>
        <v>76579.799999999988</v>
      </c>
      <c r="M405" s="19">
        <f>SUM(G405:I405)</f>
        <v>18682.099999999999</v>
      </c>
      <c r="N405" s="16" t="s">
        <v>3594</v>
      </c>
      <c r="O405" s="16" t="s">
        <v>3595</v>
      </c>
      <c r="P405" s="16" t="s">
        <v>3596</v>
      </c>
      <c r="Q405" s="16" t="s">
        <v>3597</v>
      </c>
      <c r="R405" s="16" t="s">
        <v>3598</v>
      </c>
      <c r="S405" s="16" t="s">
        <v>13301</v>
      </c>
      <c r="T405" s="16" t="s">
        <v>3599</v>
      </c>
      <c r="U405" s="16" t="s">
        <v>3600</v>
      </c>
    </row>
    <row r="406" spans="1:21" ht="15.75">
      <c r="A406" s="16" t="s">
        <v>2677</v>
      </c>
      <c r="B406" s="16" t="s">
        <v>14302</v>
      </c>
      <c r="C406" s="16" t="s">
        <v>13127</v>
      </c>
      <c r="D406" s="19">
        <v>499</v>
      </c>
      <c r="E406" s="19">
        <v>900</v>
      </c>
      <c r="F406" s="52">
        <v>0.45</v>
      </c>
      <c r="G406" s="51">
        <v>4.4000000000000004</v>
      </c>
      <c r="H406" s="52" t="str">
        <f t="shared" si="7"/>
        <v>5.0</v>
      </c>
      <c r="I406" s="16">
        <v>2165</v>
      </c>
      <c r="J406" s="19">
        <f>Transformed_Data!E406*Transformed_Data!I406</f>
        <v>1948500</v>
      </c>
      <c r="K406" s="19" t="str">
        <f>IF(E406&lt;200,"&lt;200",IF(E406&lt;=500,"200–500","&gt;500"))</f>
        <v>&gt;500</v>
      </c>
      <c r="L406" s="19">
        <f>G406*I406</f>
        <v>9526</v>
      </c>
      <c r="M406" s="19">
        <f>SUM(G406:I406)</f>
        <v>2169.4</v>
      </c>
      <c r="N406" s="16" t="s">
        <v>2679</v>
      </c>
      <c r="O406" s="16" t="s">
        <v>2680</v>
      </c>
      <c r="P406" s="16" t="s">
        <v>2681</v>
      </c>
      <c r="Q406" s="16" t="s">
        <v>2682</v>
      </c>
      <c r="R406" s="16" t="s">
        <v>2683</v>
      </c>
      <c r="S406" s="16" t="s">
        <v>2684</v>
      </c>
      <c r="T406" s="16" t="s">
        <v>2558</v>
      </c>
      <c r="U406" s="16" t="s">
        <v>2685</v>
      </c>
    </row>
    <row r="407" spans="1:21" ht="15.75">
      <c r="A407" s="16" t="s">
        <v>10244</v>
      </c>
      <c r="B407" s="16" t="s">
        <v>14303</v>
      </c>
      <c r="C407" s="16" t="s">
        <v>13645</v>
      </c>
      <c r="D407" s="19">
        <v>260</v>
      </c>
      <c r="E407" s="19">
        <v>350</v>
      </c>
      <c r="F407" s="52">
        <v>0.26</v>
      </c>
      <c r="G407" s="51">
        <v>3.9</v>
      </c>
      <c r="H407" s="52" t="str">
        <f t="shared" si="7"/>
        <v>4.0</v>
      </c>
      <c r="I407" s="16">
        <v>13127</v>
      </c>
      <c r="J407" s="19">
        <f>Transformed_Data!E407*Transformed_Data!I407</f>
        <v>4594450</v>
      </c>
      <c r="K407" s="19" t="str">
        <f>IF(E407&lt;200,"&lt;200",IF(E407&lt;=500,"200–500","&gt;500"))</f>
        <v>200–500</v>
      </c>
      <c r="L407" s="19">
        <f>G407*I407</f>
        <v>51195.299999999996</v>
      </c>
      <c r="M407" s="19">
        <f>SUM(G407:I407)</f>
        <v>13130.9</v>
      </c>
      <c r="N407" s="16" t="s">
        <v>10246</v>
      </c>
      <c r="O407" s="16" t="s">
        <v>10247</v>
      </c>
      <c r="P407" s="16" t="s">
        <v>10248</v>
      </c>
      <c r="Q407" s="16" t="s">
        <v>10249</v>
      </c>
      <c r="R407" s="16" t="s">
        <v>10250</v>
      </c>
      <c r="S407" s="16" t="s">
        <v>10251</v>
      </c>
      <c r="T407" s="16" t="s">
        <v>10252</v>
      </c>
      <c r="U407" s="16" t="s">
        <v>10253</v>
      </c>
    </row>
    <row r="408" spans="1:21" ht="15.75">
      <c r="A408" s="16" t="s">
        <v>2550</v>
      </c>
      <c r="B408" s="16" t="s">
        <v>14304</v>
      </c>
      <c r="C408" s="16" t="s">
        <v>13127</v>
      </c>
      <c r="D408" s="19">
        <v>609</v>
      </c>
      <c r="E408" s="19">
        <v>1500</v>
      </c>
      <c r="F408" s="52">
        <v>0.59</v>
      </c>
      <c r="G408" s="51">
        <v>4.5</v>
      </c>
      <c r="H408" s="52" t="str">
        <f t="shared" si="7"/>
        <v>5.0</v>
      </c>
      <c r="I408" s="16">
        <v>1029</v>
      </c>
      <c r="J408" s="19">
        <f>Transformed_Data!E408*Transformed_Data!I408</f>
        <v>1543500</v>
      </c>
      <c r="K408" s="19" t="str">
        <f>IF(E408&lt;200,"&lt;200",IF(E408&lt;=500,"200–500","&gt;500"))</f>
        <v>&gt;500</v>
      </c>
      <c r="L408" s="19">
        <f>G408*I408</f>
        <v>4630.5</v>
      </c>
      <c r="M408" s="19">
        <f>SUM(G408:I408)</f>
        <v>1033.5</v>
      </c>
      <c r="N408" s="16" t="s">
        <v>2552</v>
      </c>
      <c r="O408" s="16" t="s">
        <v>2553</v>
      </c>
      <c r="P408" s="16" t="s">
        <v>2554</v>
      </c>
      <c r="Q408" s="16" t="s">
        <v>2555</v>
      </c>
      <c r="R408" s="16" t="s">
        <v>2556</v>
      </c>
      <c r="S408" s="16" t="s">
        <v>2557</v>
      </c>
      <c r="T408" s="16" t="s">
        <v>2558</v>
      </c>
      <c r="U408" s="16" t="s">
        <v>2559</v>
      </c>
    </row>
    <row r="409" spans="1:21" ht="15.75">
      <c r="A409" s="16" t="s">
        <v>8038</v>
      </c>
      <c r="B409" s="16" t="s">
        <v>14305</v>
      </c>
      <c r="C409" s="16" t="s">
        <v>13127</v>
      </c>
      <c r="D409" s="19">
        <v>326</v>
      </c>
      <c r="E409" s="19">
        <v>799</v>
      </c>
      <c r="F409" s="52">
        <v>0.59</v>
      </c>
      <c r="G409" s="51">
        <v>4.4000000000000004</v>
      </c>
      <c r="H409" s="52" t="str">
        <f t="shared" si="7"/>
        <v>5.0</v>
      </c>
      <c r="I409" s="16">
        <v>10773</v>
      </c>
      <c r="J409" s="19">
        <f>Transformed_Data!E409*Transformed_Data!I409</f>
        <v>8607627</v>
      </c>
      <c r="K409" s="19" t="str">
        <f>IF(E409&lt;200,"&lt;200",IF(E409&lt;=500,"200–500","&gt;500"))</f>
        <v>&gt;500</v>
      </c>
      <c r="L409" s="19">
        <f>G409*I409</f>
        <v>47401.200000000004</v>
      </c>
      <c r="M409" s="19">
        <f>SUM(G409:I409)</f>
        <v>10777.4</v>
      </c>
      <c r="N409" s="16" t="s">
        <v>13302</v>
      </c>
      <c r="O409" s="16" t="s">
        <v>8041</v>
      </c>
      <c r="P409" s="16" t="s">
        <v>8042</v>
      </c>
      <c r="Q409" s="16" t="s">
        <v>8043</v>
      </c>
      <c r="R409" s="16" t="s">
        <v>8044</v>
      </c>
      <c r="S409" s="16" t="s">
        <v>8045</v>
      </c>
      <c r="T409" s="16" t="s">
        <v>8046</v>
      </c>
      <c r="U409" s="16" t="s">
        <v>8047</v>
      </c>
    </row>
    <row r="410" spans="1:21" ht="15.75">
      <c r="A410" s="16" t="s">
        <v>7172</v>
      </c>
      <c r="B410" s="16" t="s">
        <v>14306</v>
      </c>
      <c r="C410" s="16" t="s">
        <v>13644</v>
      </c>
      <c r="D410" s="19">
        <v>199</v>
      </c>
      <c r="E410" s="19">
        <v>499</v>
      </c>
      <c r="F410" s="52">
        <v>0.6</v>
      </c>
      <c r="G410" s="51">
        <v>4.3</v>
      </c>
      <c r="H410" s="52" t="str">
        <f t="shared" si="7"/>
        <v>5.0</v>
      </c>
      <c r="I410" s="16">
        <v>9998</v>
      </c>
      <c r="J410" s="19">
        <f>Transformed_Data!E410*Transformed_Data!I410</f>
        <v>4989002</v>
      </c>
      <c r="K410" s="19" t="str">
        <f>IF(E410&lt;200,"&lt;200",IF(E410&lt;=500,"200–500","&gt;500"))</f>
        <v>200–500</v>
      </c>
      <c r="L410" s="19">
        <f>G410*I410</f>
        <v>42991.4</v>
      </c>
      <c r="M410" s="19">
        <f>SUM(G410:I410)</f>
        <v>10002.299999999999</v>
      </c>
      <c r="N410" s="16" t="s">
        <v>7174</v>
      </c>
      <c r="O410" s="16" t="s">
        <v>7175</v>
      </c>
      <c r="P410" s="16" t="s">
        <v>7176</v>
      </c>
      <c r="Q410" s="16" t="s">
        <v>7177</v>
      </c>
      <c r="R410" s="16" t="s">
        <v>7178</v>
      </c>
      <c r="S410" s="16" t="s">
        <v>7179</v>
      </c>
      <c r="T410" s="16" t="s">
        <v>7180</v>
      </c>
      <c r="U410" s="16" t="s">
        <v>7181</v>
      </c>
    </row>
    <row r="411" spans="1:21" ht="15.75">
      <c r="A411" s="16" t="s">
        <v>9059</v>
      </c>
      <c r="B411" s="16" t="s">
        <v>14307</v>
      </c>
      <c r="C411" s="16" t="s">
        <v>13645</v>
      </c>
      <c r="D411" s="19">
        <v>1299</v>
      </c>
      <c r="E411" s="19">
        <v>1299</v>
      </c>
      <c r="F411" s="52">
        <v>0</v>
      </c>
      <c r="G411" s="51">
        <v>4.2</v>
      </c>
      <c r="H411" s="52" t="str">
        <f t="shared" si="7"/>
        <v>5.0</v>
      </c>
      <c r="I411" s="16">
        <v>40106</v>
      </c>
      <c r="J411" s="19">
        <f>Transformed_Data!E411*Transformed_Data!I411</f>
        <v>52097694</v>
      </c>
      <c r="K411" s="19" t="str">
        <f>IF(E411&lt;200,"&lt;200",IF(E411&lt;=500,"200–500","&gt;500"))</f>
        <v>&gt;500</v>
      </c>
      <c r="L411" s="19">
        <f>G411*I411</f>
        <v>168445.2</v>
      </c>
      <c r="M411" s="19">
        <f>SUM(G411:I411)</f>
        <v>40110.199999999997</v>
      </c>
      <c r="N411" s="16" t="s">
        <v>9062</v>
      </c>
      <c r="O411" s="16" t="s">
        <v>9063</v>
      </c>
      <c r="P411" s="16" t="s">
        <v>9064</v>
      </c>
      <c r="Q411" s="16" t="s">
        <v>9065</v>
      </c>
      <c r="R411" s="16" t="s">
        <v>9066</v>
      </c>
      <c r="S411" s="16" t="s">
        <v>13303</v>
      </c>
      <c r="T411" s="16" t="s">
        <v>9068</v>
      </c>
      <c r="U411" s="16" t="s">
        <v>9069</v>
      </c>
    </row>
    <row r="412" spans="1:21" ht="15.75">
      <c r="A412" s="16" t="s">
        <v>11416</v>
      </c>
      <c r="B412" s="16" t="s">
        <v>14308</v>
      </c>
      <c r="C412" s="16" t="s">
        <v>13645</v>
      </c>
      <c r="D412" s="19">
        <v>717</v>
      </c>
      <c r="E412" s="19">
        <v>1390</v>
      </c>
      <c r="F412" s="52">
        <v>0.48</v>
      </c>
      <c r="G412" s="51">
        <v>4</v>
      </c>
      <c r="H412" s="52" t="str">
        <f t="shared" si="7"/>
        <v>4.0</v>
      </c>
      <c r="I412" s="16">
        <v>4867</v>
      </c>
      <c r="J412" s="19">
        <f>Transformed_Data!E412*Transformed_Data!I412</f>
        <v>6765130</v>
      </c>
      <c r="K412" s="19" t="str">
        <f>IF(E412&lt;200,"&lt;200",IF(E412&lt;=500,"200–500","&gt;500"))</f>
        <v>&gt;500</v>
      </c>
      <c r="L412" s="19">
        <f>G412*I412</f>
        <v>19468</v>
      </c>
      <c r="M412" s="19">
        <f>SUM(G412:I412)</f>
        <v>4871</v>
      </c>
      <c r="N412" s="16" t="s">
        <v>11418</v>
      </c>
      <c r="O412" s="16" t="s">
        <v>11419</v>
      </c>
      <c r="P412" s="16" t="s">
        <v>11420</v>
      </c>
      <c r="Q412" s="16" t="s">
        <v>11421</v>
      </c>
      <c r="R412" s="16" t="s">
        <v>11422</v>
      </c>
      <c r="S412" s="16" t="s">
        <v>11423</v>
      </c>
      <c r="T412" s="16" t="s">
        <v>11424</v>
      </c>
      <c r="U412" s="16" t="s">
        <v>11425</v>
      </c>
    </row>
    <row r="413" spans="1:21" ht="15.75">
      <c r="A413" s="16" t="s">
        <v>3715</v>
      </c>
      <c r="B413" s="16" t="s">
        <v>14309</v>
      </c>
      <c r="C413" s="16" t="s">
        <v>13127</v>
      </c>
      <c r="D413" s="19">
        <v>599</v>
      </c>
      <c r="E413" s="19">
        <v>1490</v>
      </c>
      <c r="F413" s="52">
        <v>0.6</v>
      </c>
      <c r="G413" s="51">
        <v>4.0999999999999996</v>
      </c>
      <c r="H413" s="52" t="str">
        <f t="shared" si="7"/>
        <v>5.0</v>
      </c>
      <c r="I413" s="16">
        <v>161679</v>
      </c>
      <c r="J413" s="19">
        <f>Transformed_Data!E413*Transformed_Data!I413</f>
        <v>240901710</v>
      </c>
      <c r="K413" s="19" t="str">
        <f>IF(E413&lt;200,"&lt;200",IF(E413&lt;=500,"200–500","&gt;500"))</f>
        <v>&gt;500</v>
      </c>
      <c r="L413" s="19">
        <f>G413*I413</f>
        <v>662883.89999999991</v>
      </c>
      <c r="M413" s="19">
        <f>SUM(G413:I413)</f>
        <v>161683.1</v>
      </c>
      <c r="N413" s="16" t="s">
        <v>13304</v>
      </c>
      <c r="O413" s="16" t="s">
        <v>3718</v>
      </c>
      <c r="P413" s="16" t="s">
        <v>3719</v>
      </c>
      <c r="Q413" s="16" t="s">
        <v>3720</v>
      </c>
      <c r="R413" s="16" t="s">
        <v>3721</v>
      </c>
      <c r="S413" s="16" t="s">
        <v>3722</v>
      </c>
      <c r="T413" s="16" t="s">
        <v>3723</v>
      </c>
      <c r="U413" s="16" t="s">
        <v>3724</v>
      </c>
    </row>
    <row r="414" spans="1:21" ht="15.75">
      <c r="A414" s="16" t="s">
        <v>7087</v>
      </c>
      <c r="B414" s="16" t="s">
        <v>14310</v>
      </c>
      <c r="C414" s="16" t="s">
        <v>13646</v>
      </c>
      <c r="D414" s="19">
        <v>120</v>
      </c>
      <c r="E414" s="19">
        <v>120</v>
      </c>
      <c r="F414" s="52">
        <v>0</v>
      </c>
      <c r="G414" s="51">
        <v>4.0999999999999996</v>
      </c>
      <c r="H414" s="52" t="str">
        <f t="shared" si="7"/>
        <v>5.0</v>
      </c>
      <c r="I414" s="16">
        <v>4308</v>
      </c>
      <c r="J414" s="19">
        <f>Transformed_Data!E414*Transformed_Data!I414</f>
        <v>516960</v>
      </c>
      <c r="K414" s="19" t="str">
        <f>IF(E414&lt;200,"&lt;200",IF(E414&lt;=500,"200–500","&gt;500"))</f>
        <v>&lt;200</v>
      </c>
      <c r="L414" s="19">
        <f>G414*I414</f>
        <v>17662.8</v>
      </c>
      <c r="M414" s="19">
        <f>SUM(G414:I414)</f>
        <v>4312.1000000000004</v>
      </c>
      <c r="N414" s="16" t="s">
        <v>7090</v>
      </c>
      <c r="O414" s="16" t="s">
        <v>7091</v>
      </c>
      <c r="P414" s="16" t="s">
        <v>7092</v>
      </c>
      <c r="Q414" s="16" t="s">
        <v>7093</v>
      </c>
      <c r="R414" s="16" t="s">
        <v>7094</v>
      </c>
      <c r="S414" s="16" t="s">
        <v>7095</v>
      </c>
      <c r="T414" s="16" t="s">
        <v>7096</v>
      </c>
      <c r="U414" s="16" t="s">
        <v>7097</v>
      </c>
    </row>
    <row r="415" spans="1:21" ht="15.75">
      <c r="A415" s="16" t="s">
        <v>5187</v>
      </c>
      <c r="B415" s="16" t="s">
        <v>14311</v>
      </c>
      <c r="C415" s="16" t="s">
        <v>13644</v>
      </c>
      <c r="D415" s="19">
        <v>519</v>
      </c>
      <c r="E415" s="19">
        <v>1350</v>
      </c>
      <c r="F415" s="52">
        <v>0.62</v>
      </c>
      <c r="G415" s="51">
        <v>4.3</v>
      </c>
      <c r="H415" s="52" t="str">
        <f t="shared" si="7"/>
        <v>5.0</v>
      </c>
      <c r="I415" s="16">
        <v>30058</v>
      </c>
      <c r="J415" s="19">
        <f>Transformed_Data!E415*Transformed_Data!I415</f>
        <v>40578300</v>
      </c>
      <c r="K415" s="19" t="str">
        <f>IF(E415&lt;200,"&lt;200",IF(E415&lt;=500,"200–500","&gt;500"))</f>
        <v>&gt;500</v>
      </c>
      <c r="L415" s="19">
        <f>G415*I415</f>
        <v>129249.4</v>
      </c>
      <c r="M415" s="19">
        <f>SUM(G415:I415)</f>
        <v>30062.3</v>
      </c>
      <c r="N415" s="16" t="s">
        <v>5189</v>
      </c>
      <c r="O415" s="16" t="s">
        <v>5190</v>
      </c>
      <c r="P415" s="16" t="s">
        <v>5191</v>
      </c>
      <c r="Q415" s="16" t="s">
        <v>5192</v>
      </c>
      <c r="R415" s="16" t="s">
        <v>5193</v>
      </c>
      <c r="S415" s="16" t="s">
        <v>13305</v>
      </c>
      <c r="T415" s="16" t="s">
        <v>5195</v>
      </c>
      <c r="U415" s="16" t="s">
        <v>5196</v>
      </c>
    </row>
    <row r="416" spans="1:21" ht="15.75">
      <c r="A416" s="16" t="s">
        <v>11215</v>
      </c>
      <c r="B416" s="16" t="s">
        <v>14312</v>
      </c>
      <c r="C416" s="16" t="s">
        <v>13645</v>
      </c>
      <c r="D416" s="19">
        <v>3859</v>
      </c>
      <c r="E416" s="19">
        <v>10295</v>
      </c>
      <c r="F416" s="52">
        <v>0.63</v>
      </c>
      <c r="G416" s="51">
        <v>3.9</v>
      </c>
      <c r="H416" s="52" t="str">
        <f t="shared" si="7"/>
        <v>4.0</v>
      </c>
      <c r="I416" s="16">
        <v>8095</v>
      </c>
      <c r="J416" s="19">
        <f>Transformed_Data!E416*Transformed_Data!I416</f>
        <v>83338025</v>
      </c>
      <c r="K416" s="19" t="str">
        <f>IF(E416&lt;200,"&lt;200",IF(E416&lt;=500,"200–500","&gt;500"))</f>
        <v>&gt;500</v>
      </c>
      <c r="L416" s="19">
        <f>G416*I416</f>
        <v>31570.5</v>
      </c>
      <c r="M416" s="19">
        <f>SUM(G416:I416)</f>
        <v>8098.9</v>
      </c>
      <c r="N416" s="16" t="s">
        <v>13306</v>
      </c>
      <c r="O416" s="16" t="s">
        <v>11218</v>
      </c>
      <c r="P416" s="16" t="s">
        <v>11219</v>
      </c>
      <c r="Q416" s="16" t="s">
        <v>11220</v>
      </c>
      <c r="R416" s="16" t="s">
        <v>11221</v>
      </c>
      <c r="S416" s="16" t="s">
        <v>11222</v>
      </c>
      <c r="T416" s="16" t="s">
        <v>11223</v>
      </c>
      <c r="U416" s="16" t="s">
        <v>11224</v>
      </c>
    </row>
    <row r="417" spans="1:21" ht="15.75">
      <c r="A417" s="16" t="s">
        <v>10144</v>
      </c>
      <c r="B417" s="16" t="s">
        <v>14313</v>
      </c>
      <c r="C417" s="16" t="s">
        <v>13645</v>
      </c>
      <c r="D417" s="19">
        <v>1399</v>
      </c>
      <c r="E417" s="19">
        <v>2660</v>
      </c>
      <c r="F417" s="52">
        <v>0.47</v>
      </c>
      <c r="G417" s="51">
        <v>4.0999999999999996</v>
      </c>
      <c r="H417" s="52" t="str">
        <f t="shared" si="7"/>
        <v>5.0</v>
      </c>
      <c r="I417" s="16">
        <v>9349</v>
      </c>
      <c r="J417" s="19">
        <f>Transformed_Data!E417*Transformed_Data!I417</f>
        <v>24868340</v>
      </c>
      <c r="K417" s="19" t="str">
        <f>IF(E417&lt;200,"&lt;200",IF(E417&lt;=500,"200–500","&gt;500"))</f>
        <v>&gt;500</v>
      </c>
      <c r="L417" s="19">
        <f>G417*I417</f>
        <v>38330.899999999994</v>
      </c>
      <c r="M417" s="19">
        <f>SUM(G417:I417)</f>
        <v>9353.1</v>
      </c>
      <c r="N417" s="16" t="s">
        <v>10146</v>
      </c>
      <c r="O417" s="16" t="s">
        <v>10147</v>
      </c>
      <c r="P417" s="16" t="s">
        <v>10148</v>
      </c>
      <c r="Q417" s="16" t="s">
        <v>10149</v>
      </c>
      <c r="R417" s="16" t="s">
        <v>10150</v>
      </c>
      <c r="S417" s="16" t="s">
        <v>10151</v>
      </c>
      <c r="T417" s="16" t="s">
        <v>10152</v>
      </c>
      <c r="U417" s="16" t="s">
        <v>10153</v>
      </c>
    </row>
    <row r="418" spans="1:21" ht="15.75">
      <c r="A418" s="16" t="s">
        <v>8967</v>
      </c>
      <c r="B418" s="16" t="s">
        <v>14314</v>
      </c>
      <c r="C418" s="16" t="s">
        <v>13645</v>
      </c>
      <c r="D418" s="19">
        <v>1665</v>
      </c>
      <c r="E418" s="19">
        <v>2099</v>
      </c>
      <c r="F418" s="52">
        <v>0.21</v>
      </c>
      <c r="G418" s="51">
        <v>4</v>
      </c>
      <c r="H418" s="52" t="str">
        <f t="shared" si="7"/>
        <v>4.0</v>
      </c>
      <c r="I418" s="16">
        <v>14368</v>
      </c>
      <c r="J418" s="19">
        <f>Transformed_Data!E418*Transformed_Data!I418</f>
        <v>30158432</v>
      </c>
      <c r="K418" s="19" t="str">
        <f>IF(E418&lt;200,"&lt;200",IF(E418&lt;=500,"200–500","&gt;500"))</f>
        <v>&gt;500</v>
      </c>
      <c r="L418" s="19">
        <f>G418*I418</f>
        <v>57472</v>
      </c>
      <c r="M418" s="19">
        <f>SUM(G418:I418)</f>
        <v>14372</v>
      </c>
      <c r="N418" s="16" t="s">
        <v>8970</v>
      </c>
      <c r="O418" s="16" t="s">
        <v>8971</v>
      </c>
      <c r="P418" s="16" t="s">
        <v>8972</v>
      </c>
      <c r="Q418" s="16" t="s">
        <v>8973</v>
      </c>
      <c r="R418" s="16" t="s">
        <v>8974</v>
      </c>
      <c r="S418" s="16" t="s">
        <v>13307</v>
      </c>
      <c r="T418" s="16" t="s">
        <v>8976</v>
      </c>
      <c r="U418" s="16" t="s">
        <v>8977</v>
      </c>
    </row>
    <row r="419" spans="1:21" ht="15.75">
      <c r="A419" s="16" t="s">
        <v>7593</v>
      </c>
      <c r="B419" s="16" t="s">
        <v>14315</v>
      </c>
      <c r="C419" s="16" t="s">
        <v>13644</v>
      </c>
      <c r="D419" s="19">
        <v>596</v>
      </c>
      <c r="E419" s="19">
        <v>723</v>
      </c>
      <c r="F419" s="52">
        <v>0.18</v>
      </c>
      <c r="G419" s="51">
        <v>4.4000000000000004</v>
      </c>
      <c r="H419" s="52" t="str">
        <f t="shared" si="7"/>
        <v>5.0</v>
      </c>
      <c r="I419" s="16">
        <v>3219</v>
      </c>
      <c r="J419" s="19">
        <f>Transformed_Data!E419*Transformed_Data!I419</f>
        <v>2327337</v>
      </c>
      <c r="K419" s="19" t="str">
        <f>IF(E419&lt;200,"&lt;200",IF(E419&lt;=500,"200–500","&gt;500"))</f>
        <v>&gt;500</v>
      </c>
      <c r="L419" s="19">
        <f>G419*I419</f>
        <v>14163.6</v>
      </c>
      <c r="M419" s="19">
        <f>SUM(G419:I419)</f>
        <v>3223.4</v>
      </c>
      <c r="N419" s="16" t="s">
        <v>7595</v>
      </c>
      <c r="O419" s="16" t="s">
        <v>7596</v>
      </c>
      <c r="P419" s="16" t="s">
        <v>7597</v>
      </c>
      <c r="Q419" s="16" t="s">
        <v>7598</v>
      </c>
      <c r="R419" s="16" t="s">
        <v>7599</v>
      </c>
      <c r="S419" s="16" t="s">
        <v>7600</v>
      </c>
      <c r="T419" s="16" t="s">
        <v>7601</v>
      </c>
      <c r="U419" s="16" t="s">
        <v>7602</v>
      </c>
    </row>
    <row r="420" spans="1:21" ht="15.75">
      <c r="A420" s="16" t="s">
        <v>12633</v>
      </c>
      <c r="B420" s="16" t="s">
        <v>14316</v>
      </c>
      <c r="C420" s="16" t="s">
        <v>13645</v>
      </c>
      <c r="D420" s="19">
        <v>809</v>
      </c>
      <c r="E420" s="19">
        <v>1950</v>
      </c>
      <c r="F420" s="52">
        <v>0.59</v>
      </c>
      <c r="G420" s="51">
        <v>3.9</v>
      </c>
      <c r="H420" s="52" t="str">
        <f t="shared" si="7"/>
        <v>4.0</v>
      </c>
      <c r="I420" s="16">
        <v>710</v>
      </c>
      <c r="J420" s="19">
        <f>Transformed_Data!E420*Transformed_Data!I420</f>
        <v>1384500</v>
      </c>
      <c r="K420" s="19" t="str">
        <f>IF(E420&lt;200,"&lt;200",IF(E420&lt;=500,"200–500","&gt;500"))</f>
        <v>&gt;500</v>
      </c>
      <c r="L420" s="19">
        <f>G420*I420</f>
        <v>2769</v>
      </c>
      <c r="M420" s="19">
        <f>SUM(G420:I420)</f>
        <v>713.9</v>
      </c>
      <c r="N420" s="16" t="s">
        <v>12635</v>
      </c>
      <c r="O420" s="16" t="s">
        <v>12636</v>
      </c>
      <c r="P420" s="16" t="s">
        <v>12637</v>
      </c>
      <c r="Q420" s="16" t="s">
        <v>12638</v>
      </c>
      <c r="R420" s="16" t="s">
        <v>12639</v>
      </c>
      <c r="S420" s="16" t="s">
        <v>12640</v>
      </c>
      <c r="T420" s="16" t="s">
        <v>12641</v>
      </c>
      <c r="U420" s="16" t="s">
        <v>12642</v>
      </c>
    </row>
    <row r="421" spans="1:21" ht="15.75">
      <c r="A421" s="16" t="s">
        <v>10234</v>
      </c>
      <c r="B421" s="16" t="s">
        <v>14317</v>
      </c>
      <c r="C421" s="16" t="s">
        <v>13645</v>
      </c>
      <c r="D421" s="19">
        <v>664</v>
      </c>
      <c r="E421" s="19">
        <v>1490</v>
      </c>
      <c r="F421" s="52">
        <v>0.55000000000000004</v>
      </c>
      <c r="G421" s="51">
        <v>4</v>
      </c>
      <c r="H421" s="52" t="str">
        <f t="shared" si="7"/>
        <v>4.0</v>
      </c>
      <c r="I421" s="16">
        <v>2198</v>
      </c>
      <c r="J421" s="19">
        <f>Transformed_Data!E421*Transformed_Data!I421</f>
        <v>3275020</v>
      </c>
      <c r="K421" s="19" t="str">
        <f>IF(E421&lt;200,"&lt;200",IF(E421&lt;=500,"200–500","&gt;500"))</f>
        <v>&gt;500</v>
      </c>
      <c r="L421" s="19">
        <f>G421*I421</f>
        <v>8792</v>
      </c>
      <c r="M421" s="19">
        <f>SUM(G421:I421)</f>
        <v>2202</v>
      </c>
      <c r="N421" s="16" t="s">
        <v>10236</v>
      </c>
      <c r="O421" s="16" t="s">
        <v>10237</v>
      </c>
      <c r="P421" s="16" t="s">
        <v>10238</v>
      </c>
      <c r="Q421" s="16" t="s">
        <v>10239</v>
      </c>
      <c r="R421" s="16" t="s">
        <v>10240</v>
      </c>
      <c r="S421" s="16" t="s">
        <v>10241</v>
      </c>
      <c r="T421" s="16" t="s">
        <v>10242</v>
      </c>
      <c r="U421" s="16" t="s">
        <v>10243</v>
      </c>
    </row>
    <row r="422" spans="1:21" ht="15.75">
      <c r="A422" s="16" t="s">
        <v>4910</v>
      </c>
      <c r="B422" s="16" t="s">
        <v>14318</v>
      </c>
      <c r="C422" s="16" t="s">
        <v>13127</v>
      </c>
      <c r="D422" s="19">
        <v>149</v>
      </c>
      <c r="E422" s="19">
        <v>399</v>
      </c>
      <c r="F422" s="52">
        <v>0.63</v>
      </c>
      <c r="G422" s="51">
        <v>3.5</v>
      </c>
      <c r="H422" s="52" t="str">
        <f t="shared" si="7"/>
        <v>4.0</v>
      </c>
      <c r="I422" s="16">
        <v>21764</v>
      </c>
      <c r="J422" s="19">
        <f>Transformed_Data!E422*Transformed_Data!I422</f>
        <v>8683836</v>
      </c>
      <c r="K422" s="19" t="str">
        <f>IF(E422&lt;200,"&lt;200",IF(E422&lt;=500,"200–500","&gt;500"))</f>
        <v>200–500</v>
      </c>
      <c r="L422" s="19">
        <f>G422*I422</f>
        <v>76174</v>
      </c>
      <c r="M422" s="19">
        <f>SUM(G422:I422)</f>
        <v>21767.5</v>
      </c>
      <c r="N422" s="16" t="s">
        <v>4912</v>
      </c>
      <c r="O422" s="16" t="s">
        <v>4913</v>
      </c>
      <c r="P422" s="16" t="s">
        <v>4914</v>
      </c>
      <c r="Q422" s="16" t="s">
        <v>4915</v>
      </c>
      <c r="R422" s="16" t="s">
        <v>4916</v>
      </c>
      <c r="S422" s="16" t="s">
        <v>4917</v>
      </c>
      <c r="T422" s="16" t="s">
        <v>4918</v>
      </c>
      <c r="U422" s="16" t="s">
        <v>4919</v>
      </c>
    </row>
    <row r="423" spans="1:21" ht="15.75">
      <c r="A423" s="16" t="s">
        <v>7884</v>
      </c>
      <c r="B423" s="16" t="s">
        <v>14319</v>
      </c>
      <c r="C423" s="16" t="s">
        <v>13644</v>
      </c>
      <c r="D423" s="19">
        <v>749</v>
      </c>
      <c r="E423" s="19">
        <v>1799</v>
      </c>
      <c r="F423" s="52">
        <v>0.57999999999999996</v>
      </c>
      <c r="G423" s="51">
        <v>4</v>
      </c>
      <c r="H423" s="52" t="str">
        <f t="shared" si="7"/>
        <v>4.0</v>
      </c>
      <c r="I423" s="16">
        <v>13199</v>
      </c>
      <c r="J423" s="19">
        <f>Transformed_Data!E423*Transformed_Data!I423</f>
        <v>23745001</v>
      </c>
      <c r="K423" s="19" t="str">
        <f>IF(E423&lt;200,"&lt;200",IF(E423&lt;=500,"200–500","&gt;500"))</f>
        <v>&gt;500</v>
      </c>
      <c r="L423" s="19">
        <f>G423*I423</f>
        <v>52796</v>
      </c>
      <c r="M423" s="19">
        <f>SUM(G423:I423)</f>
        <v>13203</v>
      </c>
      <c r="N423" s="16" t="s">
        <v>7886</v>
      </c>
      <c r="O423" s="16" t="s">
        <v>7887</v>
      </c>
      <c r="P423" s="16" t="s">
        <v>7888</v>
      </c>
      <c r="Q423" s="16" t="s">
        <v>7889</v>
      </c>
      <c r="R423" s="16" t="s">
        <v>7890</v>
      </c>
      <c r="S423" s="16" t="s">
        <v>13308</v>
      </c>
      <c r="T423" s="16" t="s">
        <v>7891</v>
      </c>
      <c r="U423" s="16" t="s">
        <v>7892</v>
      </c>
    </row>
    <row r="424" spans="1:21" ht="15.75">
      <c r="A424" s="16" t="s">
        <v>11896</v>
      </c>
      <c r="B424" s="16" t="s">
        <v>14320</v>
      </c>
      <c r="C424" s="16" t="s">
        <v>13645</v>
      </c>
      <c r="D424" s="19">
        <v>8699</v>
      </c>
      <c r="E424" s="19">
        <v>16899</v>
      </c>
      <c r="F424" s="52">
        <v>0.49</v>
      </c>
      <c r="G424" s="51">
        <v>4.2</v>
      </c>
      <c r="H424" s="52" t="str">
        <f t="shared" si="7"/>
        <v>5.0</v>
      </c>
      <c r="I424" s="16">
        <v>3195</v>
      </c>
      <c r="J424" s="19">
        <f>Transformed_Data!E424*Transformed_Data!I424</f>
        <v>53992305</v>
      </c>
      <c r="K424" s="19" t="str">
        <f>IF(E424&lt;200,"&lt;200",IF(E424&lt;=500,"200–500","&gt;500"))</f>
        <v>&gt;500</v>
      </c>
      <c r="L424" s="19">
        <f>G424*I424</f>
        <v>13419</v>
      </c>
      <c r="M424" s="19">
        <f>SUM(G424:I424)</f>
        <v>3199.2</v>
      </c>
      <c r="N424" s="16" t="s">
        <v>13309</v>
      </c>
      <c r="O424" s="16" t="s">
        <v>11899</v>
      </c>
      <c r="P424" s="16" t="s">
        <v>11900</v>
      </c>
      <c r="Q424" s="16" t="s">
        <v>11901</v>
      </c>
      <c r="R424" s="16" t="s">
        <v>11902</v>
      </c>
      <c r="S424" s="16" t="s">
        <v>11903</v>
      </c>
      <c r="T424" s="16" t="s">
        <v>11904</v>
      </c>
      <c r="U424" s="16" t="s">
        <v>11905</v>
      </c>
    </row>
    <row r="425" spans="1:21" ht="15.75">
      <c r="A425" s="16" t="s">
        <v>4994</v>
      </c>
      <c r="B425" s="16" t="s">
        <v>14321</v>
      </c>
      <c r="C425" s="16" t="s">
        <v>13127</v>
      </c>
      <c r="D425" s="19">
        <v>329</v>
      </c>
      <c r="E425" s="19">
        <v>999</v>
      </c>
      <c r="F425" s="52">
        <v>0.67</v>
      </c>
      <c r="G425" s="51">
        <v>3.9</v>
      </c>
      <c r="H425" s="52" t="str">
        <f t="shared" si="7"/>
        <v>4.0</v>
      </c>
      <c r="I425" s="16">
        <v>77027</v>
      </c>
      <c r="J425" s="19">
        <f>Transformed_Data!E425*Transformed_Data!I425</f>
        <v>76949973</v>
      </c>
      <c r="K425" s="19" t="str">
        <f>IF(E425&lt;200,"&lt;200",IF(E425&lt;=500,"200–500","&gt;500"))</f>
        <v>&gt;500</v>
      </c>
      <c r="L425" s="19">
        <f>G425*I425</f>
        <v>300405.3</v>
      </c>
      <c r="M425" s="19">
        <f>SUM(G425:I425)</f>
        <v>77030.899999999994</v>
      </c>
      <c r="N425" s="16" t="s">
        <v>4996</v>
      </c>
      <c r="O425" s="16" t="s">
        <v>4997</v>
      </c>
      <c r="P425" s="16" t="s">
        <v>4998</v>
      </c>
      <c r="Q425" s="16" t="s">
        <v>4999</v>
      </c>
      <c r="R425" s="16" t="s">
        <v>5000</v>
      </c>
      <c r="S425" s="16" t="s">
        <v>13310</v>
      </c>
      <c r="T425" s="16" t="s">
        <v>5002</v>
      </c>
      <c r="U425" s="16" t="s">
        <v>5003</v>
      </c>
    </row>
    <row r="426" spans="1:21" ht="15.75">
      <c r="A426" s="16" t="s">
        <v>7668</v>
      </c>
      <c r="B426" s="16" t="s">
        <v>14322</v>
      </c>
      <c r="C426" s="16" t="s">
        <v>13644</v>
      </c>
      <c r="D426" s="19">
        <v>1234</v>
      </c>
      <c r="E426" s="19">
        <v>1599</v>
      </c>
      <c r="F426" s="52">
        <v>0.23</v>
      </c>
      <c r="G426" s="51">
        <v>4.5</v>
      </c>
      <c r="H426" s="52" t="str">
        <f t="shared" si="7"/>
        <v>5.0</v>
      </c>
      <c r="I426" s="16">
        <v>16680</v>
      </c>
      <c r="J426" s="19">
        <f>Transformed_Data!E426*Transformed_Data!I426</f>
        <v>26671320</v>
      </c>
      <c r="K426" s="19" t="str">
        <f>IF(E426&lt;200,"&lt;200",IF(E426&lt;=500,"200–500","&gt;500"))</f>
        <v>&gt;500</v>
      </c>
      <c r="L426" s="19">
        <f>G426*I426</f>
        <v>75060</v>
      </c>
      <c r="M426" s="19">
        <f>SUM(G426:I426)</f>
        <v>16684.5</v>
      </c>
      <c r="N426" s="16" t="s">
        <v>7670</v>
      </c>
      <c r="O426" s="16" t="s">
        <v>7671</v>
      </c>
      <c r="P426" s="16" t="s">
        <v>7672</v>
      </c>
      <c r="Q426" s="16" t="s">
        <v>7673</v>
      </c>
      <c r="R426" s="16" t="s">
        <v>7674</v>
      </c>
      <c r="S426" s="16" t="s">
        <v>13311</v>
      </c>
      <c r="T426" s="16" t="s">
        <v>7676</v>
      </c>
      <c r="U426" s="16" t="s">
        <v>7677</v>
      </c>
    </row>
    <row r="427" spans="1:21" ht="15.75">
      <c r="A427" s="16" t="s">
        <v>5540</v>
      </c>
      <c r="B427" s="16" t="s">
        <v>14323</v>
      </c>
      <c r="C427" s="16" t="s">
        <v>13644</v>
      </c>
      <c r="D427" s="19">
        <v>656</v>
      </c>
      <c r="E427" s="19">
        <v>1499</v>
      </c>
      <c r="F427" s="52">
        <v>0.56000000000000005</v>
      </c>
      <c r="G427" s="51">
        <v>4.3</v>
      </c>
      <c r="H427" s="52" t="str">
        <f t="shared" si="7"/>
        <v>5.0</v>
      </c>
      <c r="I427" s="16">
        <v>25903</v>
      </c>
      <c r="J427" s="19">
        <f>Transformed_Data!E427*Transformed_Data!I427</f>
        <v>38828597</v>
      </c>
      <c r="K427" s="19" t="str">
        <f>IF(E427&lt;200,"&lt;200",IF(E427&lt;=500,"200–500","&gt;500"))</f>
        <v>&gt;500</v>
      </c>
      <c r="L427" s="19">
        <f>G427*I427</f>
        <v>111382.9</v>
      </c>
      <c r="M427" s="19">
        <f>SUM(G427:I427)</f>
        <v>25907.3</v>
      </c>
      <c r="N427" s="16" t="s">
        <v>13312</v>
      </c>
      <c r="O427" s="16" t="s">
        <v>5543</v>
      </c>
      <c r="P427" s="16" t="s">
        <v>5544</v>
      </c>
      <c r="Q427" s="16" t="s">
        <v>5545</v>
      </c>
      <c r="R427" s="16" t="s">
        <v>5546</v>
      </c>
      <c r="S427" s="16" t="s">
        <v>13313</v>
      </c>
      <c r="T427" s="16" t="s">
        <v>5548</v>
      </c>
      <c r="U427" s="16" t="s">
        <v>5549</v>
      </c>
    </row>
    <row r="428" spans="1:21" ht="15.75">
      <c r="A428" s="16" t="s">
        <v>12191</v>
      </c>
      <c r="B428" s="16" t="s">
        <v>14324</v>
      </c>
      <c r="C428" s="16" t="s">
        <v>13645</v>
      </c>
      <c r="D428" s="19">
        <v>1799</v>
      </c>
      <c r="E428" s="19">
        <v>3299</v>
      </c>
      <c r="F428" s="52">
        <v>0.45</v>
      </c>
      <c r="G428" s="51">
        <v>3.8</v>
      </c>
      <c r="H428" s="52" t="str">
        <f t="shared" si="7"/>
        <v>4.0</v>
      </c>
      <c r="I428" s="16">
        <v>1846</v>
      </c>
      <c r="J428" s="19">
        <f>Transformed_Data!E428*Transformed_Data!I428</f>
        <v>6089954</v>
      </c>
      <c r="K428" s="19" t="str">
        <f>IF(E428&lt;200,"&lt;200",IF(E428&lt;=500,"200–500","&gt;500"))</f>
        <v>&gt;500</v>
      </c>
      <c r="L428" s="19">
        <f>G428*I428</f>
        <v>7014.7999999999993</v>
      </c>
      <c r="M428" s="19">
        <f>SUM(G428:I428)</f>
        <v>1849.8</v>
      </c>
      <c r="N428" s="16" t="s">
        <v>12193</v>
      </c>
      <c r="O428" s="16" t="s">
        <v>12194</v>
      </c>
      <c r="P428" s="16" t="s">
        <v>12195</v>
      </c>
      <c r="Q428" s="16" t="s">
        <v>12196</v>
      </c>
      <c r="R428" s="16" t="s">
        <v>12197</v>
      </c>
      <c r="S428" s="16" t="s">
        <v>12198</v>
      </c>
      <c r="T428" s="16" t="s">
        <v>12199</v>
      </c>
      <c r="U428" s="16" t="s">
        <v>12200</v>
      </c>
    </row>
    <row r="429" spans="1:21" ht="15.75">
      <c r="A429" s="16" t="s">
        <v>11886</v>
      </c>
      <c r="B429" s="16" t="s">
        <v>14325</v>
      </c>
      <c r="C429" s="16" t="s">
        <v>13645</v>
      </c>
      <c r="D429" s="19">
        <v>2238</v>
      </c>
      <c r="E429" s="19">
        <v>3899</v>
      </c>
      <c r="F429" s="52">
        <v>0.43</v>
      </c>
      <c r="G429" s="51">
        <v>3.9</v>
      </c>
      <c r="H429" s="52" t="str">
        <f t="shared" si="7"/>
        <v>4.0</v>
      </c>
      <c r="I429" s="16">
        <v>11004</v>
      </c>
      <c r="J429" s="19">
        <f>Transformed_Data!E429*Transformed_Data!I429</f>
        <v>42904596</v>
      </c>
      <c r="K429" s="19" t="str">
        <f>IF(E429&lt;200,"&lt;200",IF(E429&lt;=500,"200–500","&gt;500"))</f>
        <v>&gt;500</v>
      </c>
      <c r="L429" s="19">
        <f>G429*I429</f>
        <v>42915.6</v>
      </c>
      <c r="M429" s="19">
        <f>SUM(G429:I429)</f>
        <v>11007.9</v>
      </c>
      <c r="N429" s="16" t="s">
        <v>11888</v>
      </c>
      <c r="O429" s="16" t="s">
        <v>11889</v>
      </c>
      <c r="P429" s="16" t="s">
        <v>11890</v>
      </c>
      <c r="Q429" s="16" t="s">
        <v>11891</v>
      </c>
      <c r="R429" s="16" t="s">
        <v>11892</v>
      </c>
      <c r="S429" s="16" t="s">
        <v>11893</v>
      </c>
      <c r="T429" s="16" t="s">
        <v>11894</v>
      </c>
      <c r="U429" s="16" t="s">
        <v>11895</v>
      </c>
    </row>
    <row r="430" spans="1:21" ht="15.75">
      <c r="A430" s="16" t="s">
        <v>2075</v>
      </c>
      <c r="B430" s="16" t="s">
        <v>14326</v>
      </c>
      <c r="C430" s="16" t="s">
        <v>13127</v>
      </c>
      <c r="D430" s="19">
        <v>299</v>
      </c>
      <c r="E430" s="19">
        <v>1199</v>
      </c>
      <c r="F430" s="52">
        <v>0.75</v>
      </c>
      <c r="G430" s="51">
        <v>3.5</v>
      </c>
      <c r="H430" s="52" t="str">
        <f t="shared" si="7"/>
        <v>4.0</v>
      </c>
      <c r="I430" s="16">
        <v>466</v>
      </c>
      <c r="J430" s="19">
        <f>Transformed_Data!E430*Transformed_Data!I430</f>
        <v>558734</v>
      </c>
      <c r="K430" s="19" t="str">
        <f>IF(E430&lt;200,"&lt;200",IF(E430&lt;=500,"200–500","&gt;500"))</f>
        <v>&gt;500</v>
      </c>
      <c r="L430" s="19">
        <f>G430*I430</f>
        <v>1631</v>
      </c>
      <c r="M430" s="19">
        <f>SUM(G430:I430)</f>
        <v>469.5</v>
      </c>
      <c r="N430" s="16" t="s">
        <v>2077</v>
      </c>
      <c r="O430" s="16" t="s">
        <v>2078</v>
      </c>
      <c r="P430" s="16" t="s">
        <v>2079</v>
      </c>
      <c r="Q430" s="16" t="s">
        <v>2080</v>
      </c>
      <c r="R430" s="16" t="s">
        <v>2081</v>
      </c>
      <c r="S430" s="16" t="s">
        <v>2082</v>
      </c>
      <c r="T430" s="16" t="s">
        <v>2083</v>
      </c>
      <c r="U430" s="16" t="s">
        <v>2084</v>
      </c>
    </row>
    <row r="431" spans="1:21" ht="15.75">
      <c r="A431" s="16" t="s">
        <v>6349</v>
      </c>
      <c r="B431" s="16" t="s">
        <v>14327</v>
      </c>
      <c r="C431" s="16" t="s">
        <v>13644</v>
      </c>
      <c r="D431" s="19">
        <v>1349</v>
      </c>
      <c r="E431" s="19">
        <v>2198</v>
      </c>
      <c r="F431" s="52">
        <v>0.39</v>
      </c>
      <c r="G431" s="51">
        <v>4</v>
      </c>
      <c r="H431" s="52" t="str">
        <f t="shared" si="7"/>
        <v>4.0</v>
      </c>
      <c r="I431" s="16">
        <v>7113</v>
      </c>
      <c r="J431" s="19">
        <f>Transformed_Data!E431*Transformed_Data!I431</f>
        <v>15634374</v>
      </c>
      <c r="K431" s="19" t="str">
        <f>IF(E431&lt;200,"&lt;200",IF(E431&lt;=500,"200–500","&gt;500"))</f>
        <v>&gt;500</v>
      </c>
      <c r="L431" s="19">
        <f>G431*I431</f>
        <v>28452</v>
      </c>
      <c r="M431" s="19">
        <f>SUM(G431:I431)</f>
        <v>7117</v>
      </c>
      <c r="N431" s="16" t="s">
        <v>6351</v>
      </c>
      <c r="O431" s="16" t="s">
        <v>6352</v>
      </c>
      <c r="P431" s="16" t="s">
        <v>6353</v>
      </c>
      <c r="Q431" s="16" t="s">
        <v>6354</v>
      </c>
      <c r="R431" s="16" t="s">
        <v>6355</v>
      </c>
      <c r="S431" s="16" t="s">
        <v>6356</v>
      </c>
      <c r="T431" s="16" t="s">
        <v>6357</v>
      </c>
      <c r="U431" s="16" t="s">
        <v>6358</v>
      </c>
    </row>
    <row r="432" spans="1:21" ht="15.75">
      <c r="A432" s="16" t="s">
        <v>2821</v>
      </c>
      <c r="B432" s="16" t="s">
        <v>14328</v>
      </c>
      <c r="C432" s="16" t="s">
        <v>13127</v>
      </c>
      <c r="D432" s="19">
        <v>299</v>
      </c>
      <c r="E432" s="19">
        <v>599</v>
      </c>
      <c r="F432" s="52">
        <v>0.5</v>
      </c>
      <c r="G432" s="51">
        <v>4</v>
      </c>
      <c r="H432" s="52" t="str">
        <f t="shared" si="7"/>
        <v>4.0</v>
      </c>
      <c r="I432" s="16">
        <v>171</v>
      </c>
      <c r="J432" s="19">
        <f>Transformed_Data!E432*Transformed_Data!I432</f>
        <v>102429</v>
      </c>
      <c r="K432" s="19" t="str">
        <f>IF(E432&lt;200,"&lt;200",IF(E432&lt;=500,"200–500","&gt;500"))</f>
        <v>&gt;500</v>
      </c>
      <c r="L432" s="19">
        <f>G432*I432</f>
        <v>684</v>
      </c>
      <c r="M432" s="19">
        <f>SUM(G432:I432)</f>
        <v>175</v>
      </c>
      <c r="N432" s="16" t="s">
        <v>13314</v>
      </c>
      <c r="O432" s="16" t="s">
        <v>2824</v>
      </c>
      <c r="P432" s="16" t="s">
        <v>2825</v>
      </c>
      <c r="Q432" s="16" t="s">
        <v>2826</v>
      </c>
      <c r="R432" s="16" t="s">
        <v>2827</v>
      </c>
      <c r="S432" s="16" t="s">
        <v>13315</v>
      </c>
      <c r="T432" s="16" t="s">
        <v>2829</v>
      </c>
      <c r="U432" s="16" t="s">
        <v>2830</v>
      </c>
    </row>
    <row r="433" spans="1:21" ht="15.75">
      <c r="A433" s="16" t="s">
        <v>8615</v>
      </c>
      <c r="B433" s="16" t="s">
        <v>14329</v>
      </c>
      <c r="C433" s="16" t="s">
        <v>13645</v>
      </c>
      <c r="D433" s="19">
        <v>749</v>
      </c>
      <c r="E433" s="19">
        <v>1245</v>
      </c>
      <c r="F433" s="52">
        <v>0.4</v>
      </c>
      <c r="G433" s="51">
        <v>3.9</v>
      </c>
      <c r="H433" s="52" t="str">
        <f t="shared" si="7"/>
        <v>4.0</v>
      </c>
      <c r="I433" s="16">
        <v>31783</v>
      </c>
      <c r="J433" s="19">
        <f>Transformed_Data!E433*Transformed_Data!I433</f>
        <v>39569835</v>
      </c>
      <c r="K433" s="19" t="str">
        <f>IF(E433&lt;200,"&lt;200",IF(E433&lt;=500,"200–500","&gt;500"))</f>
        <v>&gt;500</v>
      </c>
      <c r="L433" s="19">
        <f>G433*I433</f>
        <v>123953.7</v>
      </c>
      <c r="M433" s="19">
        <f>SUM(G433:I433)</f>
        <v>31786.9</v>
      </c>
      <c r="N433" s="16" t="s">
        <v>8617</v>
      </c>
      <c r="O433" s="16" t="s">
        <v>8618</v>
      </c>
      <c r="P433" s="16" t="s">
        <v>8619</v>
      </c>
      <c r="Q433" s="16" t="s">
        <v>8620</v>
      </c>
      <c r="R433" s="16" t="s">
        <v>8621</v>
      </c>
      <c r="S433" s="16" t="s">
        <v>13316</v>
      </c>
      <c r="T433" s="16" t="s">
        <v>8623</v>
      </c>
      <c r="U433" s="16" t="s">
        <v>8624</v>
      </c>
    </row>
    <row r="434" spans="1:21" ht="15.75">
      <c r="A434" s="16" t="s">
        <v>8594</v>
      </c>
      <c r="B434" s="16" t="s">
        <v>14330</v>
      </c>
      <c r="C434" s="16" t="s">
        <v>13645</v>
      </c>
      <c r="D434" s="19">
        <v>293</v>
      </c>
      <c r="E434" s="19">
        <v>499</v>
      </c>
      <c r="F434" s="52">
        <v>0.41</v>
      </c>
      <c r="G434" s="51">
        <v>3.9</v>
      </c>
      <c r="H434" s="52" t="str">
        <f t="shared" si="7"/>
        <v>4.0</v>
      </c>
      <c r="I434" s="16">
        <v>44994</v>
      </c>
      <c r="J434" s="19">
        <f>Transformed_Data!E434*Transformed_Data!I434</f>
        <v>22452006</v>
      </c>
      <c r="K434" s="19" t="str">
        <f>IF(E434&lt;200,"&lt;200",IF(E434&lt;=500,"200–500","&gt;500"))</f>
        <v>200–500</v>
      </c>
      <c r="L434" s="19">
        <f>G434*I434</f>
        <v>175476.6</v>
      </c>
      <c r="M434" s="19">
        <f>SUM(G434:I434)</f>
        <v>44997.9</v>
      </c>
      <c r="N434" s="16" t="s">
        <v>8596</v>
      </c>
      <c r="O434" s="16" t="s">
        <v>8597</v>
      </c>
      <c r="P434" s="16" t="s">
        <v>8598</v>
      </c>
      <c r="Q434" s="16" t="s">
        <v>8599</v>
      </c>
      <c r="R434" s="16" t="s">
        <v>8600</v>
      </c>
      <c r="S434" s="16" t="s">
        <v>8601</v>
      </c>
      <c r="T434" s="16" t="s">
        <v>8602</v>
      </c>
      <c r="U434" s="16" t="s">
        <v>8603</v>
      </c>
    </row>
    <row r="435" spans="1:21" ht="15.75">
      <c r="A435" s="16" t="s">
        <v>1413</v>
      </c>
      <c r="B435" s="16" t="s">
        <v>14331</v>
      </c>
      <c r="C435" s="16" t="s">
        <v>13127</v>
      </c>
      <c r="D435" s="19">
        <v>637</v>
      </c>
      <c r="E435" s="19">
        <v>1499</v>
      </c>
      <c r="F435" s="52">
        <v>0.57999999999999996</v>
      </c>
      <c r="G435" s="51">
        <v>4.0999999999999996</v>
      </c>
      <c r="H435" s="52" t="str">
        <f t="shared" si="7"/>
        <v>5.0</v>
      </c>
      <c r="I435" s="16">
        <v>24</v>
      </c>
      <c r="J435" s="19">
        <f>Transformed_Data!E435*Transformed_Data!I435</f>
        <v>35976</v>
      </c>
      <c r="K435" s="19" t="str">
        <f>IF(E435&lt;200,"&lt;200",IF(E435&lt;=500,"200–500","&gt;500"))</f>
        <v>&gt;500</v>
      </c>
      <c r="L435" s="19">
        <f>G435*I435</f>
        <v>98.399999999999991</v>
      </c>
      <c r="M435" s="19">
        <f>SUM(G435:I435)</f>
        <v>28.1</v>
      </c>
      <c r="N435" s="16" t="s">
        <v>1415</v>
      </c>
      <c r="O435" s="16" t="s">
        <v>1416</v>
      </c>
      <c r="P435" s="16" t="s">
        <v>1417</v>
      </c>
      <c r="Q435" s="16" t="s">
        <v>1418</v>
      </c>
      <c r="R435" s="16" t="s">
        <v>1419</v>
      </c>
      <c r="S435" s="16" t="s">
        <v>1420</v>
      </c>
      <c r="T435" s="16" t="s">
        <v>1421</v>
      </c>
      <c r="U435" s="16" t="s">
        <v>1422</v>
      </c>
    </row>
    <row r="436" spans="1:21" ht="15.75">
      <c r="A436" s="16" t="s">
        <v>6565</v>
      </c>
      <c r="B436" s="16" t="s">
        <v>14332</v>
      </c>
      <c r="C436" s="16" t="s">
        <v>13644</v>
      </c>
      <c r="D436" s="19">
        <v>5599</v>
      </c>
      <c r="E436" s="19">
        <v>7350</v>
      </c>
      <c r="F436" s="52">
        <v>0.24</v>
      </c>
      <c r="G436" s="51">
        <v>4.4000000000000004</v>
      </c>
      <c r="H436" s="52" t="str">
        <f t="shared" si="7"/>
        <v>5.0</v>
      </c>
      <c r="I436" s="16">
        <v>73005</v>
      </c>
      <c r="J436" s="19">
        <f>Transformed_Data!E436*Transformed_Data!I436</f>
        <v>536586750</v>
      </c>
      <c r="K436" s="19" t="str">
        <f>IF(E436&lt;200,"&lt;200",IF(E436&lt;=500,"200–500","&gt;500"))</f>
        <v>&gt;500</v>
      </c>
      <c r="L436" s="19">
        <f>G436*I436</f>
        <v>321222</v>
      </c>
      <c r="M436" s="19">
        <f>SUM(G436:I436)</f>
        <v>73009.399999999994</v>
      </c>
      <c r="N436" s="16" t="s">
        <v>6567</v>
      </c>
      <c r="O436" s="16" t="s">
        <v>6568</v>
      </c>
      <c r="P436" s="16" t="s">
        <v>6569</v>
      </c>
      <c r="Q436" s="16" t="s">
        <v>6570</v>
      </c>
      <c r="R436" s="16" t="s">
        <v>6571</v>
      </c>
      <c r="S436" s="16" t="s">
        <v>13317</v>
      </c>
      <c r="T436" s="16" t="s">
        <v>6573</v>
      </c>
      <c r="U436" s="16" t="s">
        <v>6574</v>
      </c>
    </row>
    <row r="437" spans="1:21" ht="15.75">
      <c r="A437" s="16" t="s">
        <v>7459</v>
      </c>
      <c r="B437" s="16" t="s">
        <v>14333</v>
      </c>
      <c r="C437" s="16" t="s">
        <v>13646</v>
      </c>
      <c r="D437" s="19">
        <v>250</v>
      </c>
      <c r="E437" s="19">
        <v>250</v>
      </c>
      <c r="F437" s="52">
        <v>0</v>
      </c>
      <c r="G437" s="51">
        <v>4.2</v>
      </c>
      <c r="H437" s="52" t="str">
        <f t="shared" si="7"/>
        <v>5.0</v>
      </c>
      <c r="I437" s="16">
        <v>2628</v>
      </c>
      <c r="J437" s="19">
        <f>Transformed_Data!E437*Transformed_Data!I437</f>
        <v>657000</v>
      </c>
      <c r="K437" s="19" t="str">
        <f>IF(E437&lt;200,"&lt;200",IF(E437&lt;=500,"200–500","&gt;500"))</f>
        <v>200–500</v>
      </c>
      <c r="L437" s="19">
        <f>G437*I437</f>
        <v>11037.6</v>
      </c>
      <c r="M437" s="19">
        <f>SUM(G437:I437)</f>
        <v>2632.2</v>
      </c>
      <c r="N437" s="16" t="s">
        <v>7461</v>
      </c>
      <c r="O437" s="16" t="s">
        <v>7462</v>
      </c>
      <c r="P437" s="16" t="s">
        <v>7463</v>
      </c>
      <c r="Q437" s="16" t="s">
        <v>7464</v>
      </c>
      <c r="R437" s="16" t="s">
        <v>7465</v>
      </c>
      <c r="S437" s="16" t="s">
        <v>7466</v>
      </c>
      <c r="T437" s="16" t="s">
        <v>7467</v>
      </c>
      <c r="U437" s="16" t="s">
        <v>7468</v>
      </c>
    </row>
    <row r="438" spans="1:21" ht="15.75">
      <c r="A438" s="16" t="s">
        <v>2246</v>
      </c>
      <c r="B438" s="16" t="s">
        <v>14334</v>
      </c>
      <c r="C438" s="16" t="s">
        <v>13127</v>
      </c>
      <c r="D438" s="19">
        <v>96</v>
      </c>
      <c r="E438" s="19">
        <v>399</v>
      </c>
      <c r="F438" s="52">
        <v>0.76</v>
      </c>
      <c r="G438" s="51">
        <v>3.6</v>
      </c>
      <c r="H438" s="52" t="str">
        <f t="shared" si="7"/>
        <v>4.0</v>
      </c>
      <c r="I438" s="16">
        <v>1796</v>
      </c>
      <c r="J438" s="19">
        <f>Transformed_Data!E438*Transformed_Data!I438</f>
        <v>716604</v>
      </c>
      <c r="K438" s="19" t="str">
        <f>IF(E438&lt;200,"&lt;200",IF(E438&lt;=500,"200–500","&gt;500"))</f>
        <v>200–500</v>
      </c>
      <c r="L438" s="19">
        <f>G438*I438</f>
        <v>6465.6</v>
      </c>
      <c r="M438" s="19">
        <f>SUM(G438:I438)</f>
        <v>1799.6</v>
      </c>
      <c r="N438" s="16" t="s">
        <v>2248</v>
      </c>
      <c r="O438" s="16" t="s">
        <v>2249</v>
      </c>
      <c r="P438" s="16" t="s">
        <v>2250</v>
      </c>
      <c r="Q438" s="16" t="s">
        <v>2251</v>
      </c>
      <c r="R438" s="16" t="s">
        <v>2252</v>
      </c>
      <c r="S438" s="16" t="s">
        <v>2253</v>
      </c>
      <c r="T438" s="16" t="s">
        <v>2254</v>
      </c>
      <c r="U438" s="16" t="s">
        <v>2255</v>
      </c>
    </row>
    <row r="439" spans="1:21" ht="15.75">
      <c r="A439" s="16" t="s">
        <v>8561</v>
      </c>
      <c r="B439" s="16" t="s">
        <v>14335</v>
      </c>
      <c r="C439" s="16" t="s">
        <v>13645</v>
      </c>
      <c r="D439" s="19">
        <v>1199</v>
      </c>
      <c r="E439" s="19">
        <v>2000</v>
      </c>
      <c r="F439" s="52">
        <v>0.4</v>
      </c>
      <c r="G439" s="51">
        <v>4</v>
      </c>
      <c r="H439" s="52" t="str">
        <f t="shared" si="7"/>
        <v>4.0</v>
      </c>
      <c r="I439" s="16">
        <v>18543</v>
      </c>
      <c r="J439" s="19">
        <f>Transformed_Data!E439*Transformed_Data!I439</f>
        <v>37086000</v>
      </c>
      <c r="K439" s="19" t="str">
        <f>IF(E439&lt;200,"&lt;200",IF(E439&lt;=500,"200–500","&gt;500"))</f>
        <v>&gt;500</v>
      </c>
      <c r="L439" s="19">
        <f>G439*I439</f>
        <v>74172</v>
      </c>
      <c r="M439" s="19">
        <f>SUM(G439:I439)</f>
        <v>18547</v>
      </c>
      <c r="N439" s="16" t="s">
        <v>13318</v>
      </c>
      <c r="O439" s="16" t="s">
        <v>8565</v>
      </c>
      <c r="P439" s="16" t="s">
        <v>8566</v>
      </c>
      <c r="Q439" s="16" t="s">
        <v>8567</v>
      </c>
      <c r="R439" s="16" t="s">
        <v>8568</v>
      </c>
      <c r="S439" s="16" t="s">
        <v>8569</v>
      </c>
      <c r="T439" s="16" t="s">
        <v>8570</v>
      </c>
      <c r="U439" s="16" t="s">
        <v>8571</v>
      </c>
    </row>
    <row r="440" spans="1:21" ht="15.75">
      <c r="A440" s="16" t="s">
        <v>11846</v>
      </c>
      <c r="B440" s="16" t="s">
        <v>14336</v>
      </c>
      <c r="C440" s="16" t="s">
        <v>13645</v>
      </c>
      <c r="D440" s="19">
        <v>7799</v>
      </c>
      <c r="E440" s="19">
        <v>12500</v>
      </c>
      <c r="F440" s="52">
        <v>0.38</v>
      </c>
      <c r="G440" s="51">
        <v>4</v>
      </c>
      <c r="H440" s="52" t="str">
        <f t="shared" si="7"/>
        <v>4.0</v>
      </c>
      <c r="I440" s="16">
        <v>5160</v>
      </c>
      <c r="J440" s="19">
        <f>Transformed_Data!E440*Transformed_Data!I440</f>
        <v>64500000</v>
      </c>
      <c r="K440" s="19" t="str">
        <f>IF(E440&lt;200,"&lt;200",IF(E440&lt;=500,"200–500","&gt;500"))</f>
        <v>&gt;500</v>
      </c>
      <c r="L440" s="19">
        <f>G440*I440</f>
        <v>20640</v>
      </c>
      <c r="M440" s="19">
        <f>SUM(G440:I440)</f>
        <v>5164</v>
      </c>
      <c r="N440" s="16" t="s">
        <v>11848</v>
      </c>
      <c r="O440" s="16" t="s">
        <v>11849</v>
      </c>
      <c r="P440" s="16" t="s">
        <v>11850</v>
      </c>
      <c r="Q440" s="16" t="s">
        <v>11851</v>
      </c>
      <c r="R440" s="16" t="s">
        <v>11852</v>
      </c>
      <c r="S440" s="16" t="s">
        <v>13319</v>
      </c>
      <c r="T440" s="16" t="s">
        <v>11854</v>
      </c>
      <c r="U440" s="16" t="s">
        <v>11855</v>
      </c>
    </row>
    <row r="441" spans="1:21" ht="15.75">
      <c r="A441" s="16" t="s">
        <v>12783</v>
      </c>
      <c r="B441" s="16" t="s">
        <v>14337</v>
      </c>
      <c r="C441" s="16" t="s">
        <v>13645</v>
      </c>
      <c r="D441" s="19">
        <v>1180</v>
      </c>
      <c r="E441" s="19">
        <v>1440</v>
      </c>
      <c r="F441" s="52">
        <v>0.18</v>
      </c>
      <c r="G441" s="51">
        <v>4.2</v>
      </c>
      <c r="H441" s="52" t="str">
        <f t="shared" si="7"/>
        <v>5.0</v>
      </c>
      <c r="I441" s="16">
        <v>1527</v>
      </c>
      <c r="J441" s="19">
        <f>Transformed_Data!E441*Transformed_Data!I441</f>
        <v>2198880</v>
      </c>
      <c r="K441" s="19" t="str">
        <f>IF(E441&lt;200,"&lt;200",IF(E441&lt;=500,"200–500","&gt;500"))</f>
        <v>&gt;500</v>
      </c>
      <c r="L441" s="19">
        <f>G441*I441</f>
        <v>6413.4000000000005</v>
      </c>
      <c r="M441" s="19">
        <f>SUM(G441:I441)</f>
        <v>1531.2</v>
      </c>
      <c r="N441" s="16" t="s">
        <v>12785</v>
      </c>
      <c r="O441" s="16" t="s">
        <v>12786</v>
      </c>
      <c r="P441" s="16" t="s">
        <v>12787</v>
      </c>
      <c r="Q441" s="16" t="s">
        <v>12788</v>
      </c>
      <c r="R441" s="16" t="s">
        <v>12789</v>
      </c>
      <c r="S441" s="16" t="s">
        <v>13320</v>
      </c>
      <c r="T441" s="16" t="s">
        <v>12791</v>
      </c>
      <c r="U441" s="16" t="s">
        <v>12792</v>
      </c>
    </row>
    <row r="442" spans="1:21" ht="15.75">
      <c r="A442" s="16" t="s">
        <v>8418</v>
      </c>
      <c r="B442" s="16" t="s">
        <v>14338</v>
      </c>
      <c r="C442" s="16" t="s">
        <v>13644</v>
      </c>
      <c r="D442" s="19">
        <v>199</v>
      </c>
      <c r="E442" s="19">
        <v>799</v>
      </c>
      <c r="F442" s="52">
        <v>0.75</v>
      </c>
      <c r="G442" s="51">
        <v>4.0999999999999996</v>
      </c>
      <c r="H442" s="52" t="str">
        <f t="shared" si="7"/>
        <v>5.0</v>
      </c>
      <c r="I442" s="16">
        <v>7333</v>
      </c>
      <c r="J442" s="19">
        <f>Transformed_Data!E442*Transformed_Data!I442</f>
        <v>5859067</v>
      </c>
      <c r="K442" s="19" t="str">
        <f>IF(E442&lt;200,"&lt;200",IF(E442&lt;=500,"200–500","&gt;500"))</f>
        <v>&gt;500</v>
      </c>
      <c r="L442" s="19">
        <f>G442*I442</f>
        <v>30065.299999999996</v>
      </c>
      <c r="M442" s="19">
        <f>SUM(G442:I442)</f>
        <v>7337.1</v>
      </c>
      <c r="N442" s="16" t="s">
        <v>8421</v>
      </c>
      <c r="O442" s="16" t="s">
        <v>8422</v>
      </c>
      <c r="P442" s="16" t="s">
        <v>8423</v>
      </c>
      <c r="Q442" s="16" t="s">
        <v>8424</v>
      </c>
      <c r="R442" s="16" t="s">
        <v>8425</v>
      </c>
      <c r="S442" s="16" t="s">
        <v>8426</v>
      </c>
      <c r="T442" s="16" t="s">
        <v>8427</v>
      </c>
      <c r="U442" s="16" t="s">
        <v>8428</v>
      </c>
    </row>
    <row r="443" spans="1:21" ht="15.75">
      <c r="A443" s="16" t="s">
        <v>10641</v>
      </c>
      <c r="B443" s="16" t="s">
        <v>14339</v>
      </c>
      <c r="C443" s="16" t="s">
        <v>13645</v>
      </c>
      <c r="D443" s="19">
        <v>1899</v>
      </c>
      <c r="E443" s="19">
        <v>3790</v>
      </c>
      <c r="F443" s="52">
        <v>0.5</v>
      </c>
      <c r="G443" s="51">
        <v>3.8</v>
      </c>
      <c r="H443" s="52" t="str">
        <f t="shared" si="7"/>
        <v>4.0</v>
      </c>
      <c r="I443" s="16">
        <v>3842</v>
      </c>
      <c r="J443" s="19">
        <f>Transformed_Data!E443*Transformed_Data!I443</f>
        <v>14561180</v>
      </c>
      <c r="K443" s="19" t="str">
        <f>IF(E443&lt;200,"&lt;200",IF(E443&lt;=500,"200–500","&gt;500"))</f>
        <v>&gt;500</v>
      </c>
      <c r="L443" s="19">
        <f>G443*I443</f>
        <v>14599.599999999999</v>
      </c>
      <c r="M443" s="19">
        <f>SUM(G443:I443)</f>
        <v>3845.8</v>
      </c>
      <c r="N443" s="16" t="s">
        <v>10643</v>
      </c>
      <c r="O443" s="16" t="s">
        <v>10644</v>
      </c>
      <c r="P443" s="16" t="s">
        <v>10645</v>
      </c>
      <c r="Q443" s="16" t="s">
        <v>10646</v>
      </c>
      <c r="R443" s="16" t="s">
        <v>10647</v>
      </c>
      <c r="S443" s="16" t="s">
        <v>10648</v>
      </c>
      <c r="T443" s="16" t="s">
        <v>10649</v>
      </c>
      <c r="U443" s="16" t="s">
        <v>10650</v>
      </c>
    </row>
    <row r="444" spans="1:21" ht="15.75">
      <c r="A444" s="16" t="s">
        <v>6187</v>
      </c>
      <c r="B444" s="16" t="s">
        <v>14340</v>
      </c>
      <c r="C444" s="16" t="s">
        <v>13127</v>
      </c>
      <c r="D444" s="19">
        <v>899</v>
      </c>
      <c r="E444" s="19">
        <v>1999</v>
      </c>
      <c r="F444" s="52">
        <v>0.55000000000000004</v>
      </c>
      <c r="G444" s="51">
        <v>4.0999999999999996</v>
      </c>
      <c r="H444" s="52" t="str">
        <f t="shared" si="7"/>
        <v>5.0</v>
      </c>
      <c r="I444" s="16">
        <v>30469</v>
      </c>
      <c r="J444" s="19">
        <f>Transformed_Data!E444*Transformed_Data!I444</f>
        <v>60907531</v>
      </c>
      <c r="K444" s="19" t="str">
        <f>IF(E444&lt;200,"&lt;200",IF(E444&lt;=500,"200–500","&gt;500"))</f>
        <v>&gt;500</v>
      </c>
      <c r="L444" s="19">
        <f>G444*I444</f>
        <v>124922.9</v>
      </c>
      <c r="M444" s="19">
        <f>SUM(G444:I444)</f>
        <v>30473.1</v>
      </c>
      <c r="N444" s="16" t="s">
        <v>6190</v>
      </c>
      <c r="O444" s="16" t="s">
        <v>6191</v>
      </c>
      <c r="P444" s="16" t="s">
        <v>6192</v>
      </c>
      <c r="Q444" s="16" t="s">
        <v>6193</v>
      </c>
      <c r="R444" s="16" t="s">
        <v>6194</v>
      </c>
      <c r="S444" s="16" t="s">
        <v>6195</v>
      </c>
      <c r="T444" s="16" t="s">
        <v>6196</v>
      </c>
      <c r="U444" s="16" t="s">
        <v>6197</v>
      </c>
    </row>
    <row r="445" spans="1:21" ht="15.75">
      <c r="A445" s="16" t="s">
        <v>8529</v>
      </c>
      <c r="B445" s="16" t="s">
        <v>14341</v>
      </c>
      <c r="C445" s="16" t="s">
        <v>13127</v>
      </c>
      <c r="D445" s="19">
        <v>1499</v>
      </c>
      <c r="E445" s="19">
        <v>2999</v>
      </c>
      <c r="F445" s="52">
        <v>0.5</v>
      </c>
      <c r="G445" s="51">
        <v>4.0999999999999996</v>
      </c>
      <c r="H445" s="52" t="str">
        <f t="shared" si="7"/>
        <v>5.0</v>
      </c>
      <c r="I445" s="16">
        <v>25262</v>
      </c>
      <c r="J445" s="19">
        <f>Transformed_Data!E445*Transformed_Data!I445</f>
        <v>75760738</v>
      </c>
      <c r="K445" s="19" t="str">
        <f>IF(E445&lt;200,"&lt;200",IF(E445&lt;=500,"200–500","&gt;500"))</f>
        <v>&gt;500</v>
      </c>
      <c r="L445" s="19">
        <f>G445*I445</f>
        <v>103574.2</v>
      </c>
      <c r="M445" s="19">
        <f>SUM(G445:I445)</f>
        <v>25266.1</v>
      </c>
      <c r="N445" s="16" t="s">
        <v>8531</v>
      </c>
      <c r="O445" s="16" t="s">
        <v>8532</v>
      </c>
      <c r="P445" s="16" t="s">
        <v>8533</v>
      </c>
      <c r="Q445" s="16" t="s">
        <v>8534</v>
      </c>
      <c r="R445" s="16" t="s">
        <v>8535</v>
      </c>
      <c r="S445" s="16" t="s">
        <v>8536</v>
      </c>
      <c r="T445" s="16" t="s">
        <v>8537</v>
      </c>
      <c r="U445" s="16" t="s">
        <v>8538</v>
      </c>
    </row>
    <row r="446" spans="1:21" ht="15.75">
      <c r="A446" s="16" t="s">
        <v>8005</v>
      </c>
      <c r="B446" s="16" t="s">
        <v>14342</v>
      </c>
      <c r="C446" s="16" t="s">
        <v>13644</v>
      </c>
      <c r="D446" s="19">
        <v>2499</v>
      </c>
      <c r="E446" s="19">
        <v>3999</v>
      </c>
      <c r="F446" s="52">
        <v>0.38</v>
      </c>
      <c r="G446" s="51">
        <v>4.4000000000000004</v>
      </c>
      <c r="H446" s="52" t="str">
        <f t="shared" si="7"/>
        <v>5.0</v>
      </c>
      <c r="I446" s="16">
        <v>12679</v>
      </c>
      <c r="J446" s="19">
        <f>Transformed_Data!E446*Transformed_Data!I446</f>
        <v>50703321</v>
      </c>
      <c r="K446" s="19" t="str">
        <f>IF(E446&lt;200,"&lt;200",IF(E446&lt;=500,"200–500","&gt;500"))</f>
        <v>&gt;500</v>
      </c>
      <c r="L446" s="19">
        <f>G446*I446</f>
        <v>55787.600000000006</v>
      </c>
      <c r="M446" s="19">
        <f>SUM(G446:I446)</f>
        <v>12683.4</v>
      </c>
      <c r="N446" s="16" t="s">
        <v>8007</v>
      </c>
      <c r="O446" s="16" t="s">
        <v>8008</v>
      </c>
      <c r="P446" s="16" t="s">
        <v>8009</v>
      </c>
      <c r="Q446" s="16" t="s">
        <v>8010</v>
      </c>
      <c r="R446" s="16" t="s">
        <v>8011</v>
      </c>
      <c r="S446" s="16" t="s">
        <v>13321</v>
      </c>
      <c r="T446" s="16" t="s">
        <v>5450</v>
      </c>
      <c r="U446" s="16" t="s">
        <v>8013</v>
      </c>
    </row>
    <row r="447" spans="1:21" ht="15.75">
      <c r="A447" s="16" t="s">
        <v>3799</v>
      </c>
      <c r="B447" s="16" t="s">
        <v>14343</v>
      </c>
      <c r="C447" s="16" t="s">
        <v>13127</v>
      </c>
      <c r="D447" s="19">
        <v>20999</v>
      </c>
      <c r="E447" s="19">
        <v>29990</v>
      </c>
      <c r="F447" s="52">
        <v>0.3</v>
      </c>
      <c r="G447" s="51">
        <v>4.3</v>
      </c>
      <c r="H447" s="52" t="str">
        <f t="shared" si="7"/>
        <v>5.0</v>
      </c>
      <c r="I447" s="16">
        <v>9499</v>
      </c>
      <c r="J447" s="19">
        <f>Transformed_Data!E447*Transformed_Data!I447</f>
        <v>284875010</v>
      </c>
      <c r="K447" s="19" t="str">
        <f>IF(E447&lt;200,"&lt;200",IF(E447&lt;=500,"200–500","&gt;500"))</f>
        <v>&gt;500</v>
      </c>
      <c r="L447" s="19">
        <f>G447*I447</f>
        <v>40845.699999999997</v>
      </c>
      <c r="M447" s="19">
        <f>SUM(G447:I447)</f>
        <v>9503.2999999999993</v>
      </c>
      <c r="N447" s="16" t="s">
        <v>3801</v>
      </c>
      <c r="O447" s="16" t="s">
        <v>3802</v>
      </c>
      <c r="P447" s="16" t="s">
        <v>3803</v>
      </c>
      <c r="Q447" s="16" t="s">
        <v>3804</v>
      </c>
      <c r="R447" s="16" t="s">
        <v>3805</v>
      </c>
      <c r="S447" s="16" t="s">
        <v>13322</v>
      </c>
      <c r="T447" s="16" t="s">
        <v>3807</v>
      </c>
      <c r="U447" s="16" t="s">
        <v>3808</v>
      </c>
    </row>
    <row r="448" spans="1:21" ht="15.75">
      <c r="A448" s="16" t="s">
        <v>3707</v>
      </c>
      <c r="B448" s="16" t="s">
        <v>14344</v>
      </c>
      <c r="C448" s="16" t="s">
        <v>13127</v>
      </c>
      <c r="D448" s="19">
        <v>15499</v>
      </c>
      <c r="E448" s="19">
        <v>18999</v>
      </c>
      <c r="F448" s="52">
        <v>0.18</v>
      </c>
      <c r="G448" s="51">
        <v>4.0999999999999996</v>
      </c>
      <c r="H448" s="52" t="str">
        <f t="shared" si="7"/>
        <v>5.0</v>
      </c>
      <c r="I448" s="16">
        <v>19252</v>
      </c>
      <c r="J448" s="19">
        <f>Transformed_Data!E448*Transformed_Data!I448</f>
        <v>365768748</v>
      </c>
      <c r="K448" s="19" t="str">
        <f>IF(E448&lt;200,"&lt;200",IF(E448&lt;=500,"200–500","&gt;500"))</f>
        <v>&gt;500</v>
      </c>
      <c r="L448" s="19">
        <f>G448*I448</f>
        <v>78933.2</v>
      </c>
      <c r="M448" s="19">
        <f>SUM(G448:I448)</f>
        <v>19256.099999999999</v>
      </c>
      <c r="N448" s="16" t="s">
        <v>3304</v>
      </c>
      <c r="O448" s="16" t="s">
        <v>3305</v>
      </c>
      <c r="P448" s="16" t="s">
        <v>3306</v>
      </c>
      <c r="Q448" s="16" t="s">
        <v>3307</v>
      </c>
      <c r="R448" s="16" t="s">
        <v>3308</v>
      </c>
      <c r="S448" s="16" t="s">
        <v>13323</v>
      </c>
      <c r="T448" s="16" t="s">
        <v>3709</v>
      </c>
      <c r="U448" s="16" t="s">
        <v>3710</v>
      </c>
    </row>
    <row r="449" spans="1:21" ht="15.75">
      <c r="A449" s="16" t="s">
        <v>3411</v>
      </c>
      <c r="B449" s="16" t="s">
        <v>14345</v>
      </c>
      <c r="C449" s="16" t="s">
        <v>13127</v>
      </c>
      <c r="D449" s="19">
        <v>28999</v>
      </c>
      <c r="E449" s="19">
        <v>34999</v>
      </c>
      <c r="F449" s="52">
        <v>0.17</v>
      </c>
      <c r="G449" s="51">
        <v>4.4000000000000004</v>
      </c>
      <c r="H449" s="52" t="str">
        <f t="shared" si="7"/>
        <v>5.0</v>
      </c>
      <c r="I449" s="16">
        <v>20311</v>
      </c>
      <c r="J449" s="19">
        <f>Transformed_Data!E449*Transformed_Data!I449</f>
        <v>710864689</v>
      </c>
      <c r="K449" s="19" t="str">
        <f>IF(E449&lt;200,"&lt;200",IF(E449&lt;=500,"200–500","&gt;500"))</f>
        <v>&gt;500</v>
      </c>
      <c r="L449" s="19">
        <f>G449*I449</f>
        <v>89368.400000000009</v>
      </c>
      <c r="M449" s="19">
        <f>SUM(G449:I449)</f>
        <v>20315.400000000001</v>
      </c>
      <c r="N449" s="16" t="s">
        <v>3413</v>
      </c>
      <c r="O449" s="16" t="s">
        <v>3414</v>
      </c>
      <c r="P449" s="16" t="s">
        <v>3415</v>
      </c>
      <c r="Q449" s="16" t="s">
        <v>3416</v>
      </c>
      <c r="R449" s="16" t="s">
        <v>3417</v>
      </c>
      <c r="S449" s="16" t="s">
        <v>13324</v>
      </c>
      <c r="T449" s="16" t="s">
        <v>3419</v>
      </c>
      <c r="U449" s="16" t="s">
        <v>3420</v>
      </c>
    </row>
    <row r="450" spans="1:21" ht="15.75">
      <c r="A450" s="16" t="s">
        <v>3471</v>
      </c>
      <c r="B450" s="16" t="s">
        <v>14346</v>
      </c>
      <c r="C450" s="16" t="s">
        <v>13127</v>
      </c>
      <c r="D450" s="19">
        <v>13999</v>
      </c>
      <c r="E450" s="19">
        <v>19999</v>
      </c>
      <c r="F450" s="52">
        <v>0.3</v>
      </c>
      <c r="G450" s="51">
        <v>4.0999999999999996</v>
      </c>
      <c r="H450" s="52" t="str">
        <f t="shared" ref="H450:H513" si="8">IF(G450&lt;=1,"1.0",IF(G450&lt;=2,"2.0",IF(G450&lt;=3,"3.0",IF(G450&lt;=4,"4.0","5.0"))))</f>
        <v>5.0</v>
      </c>
      <c r="I450" s="16">
        <v>19252</v>
      </c>
      <c r="J450" s="19">
        <f>Transformed_Data!E450*Transformed_Data!I450</f>
        <v>385020748</v>
      </c>
      <c r="K450" s="19" t="str">
        <f>IF(E450&lt;200,"&lt;200",IF(E450&lt;=500,"200–500","&gt;500"))</f>
        <v>&gt;500</v>
      </c>
      <c r="L450" s="19">
        <f>G450*I450</f>
        <v>78933.2</v>
      </c>
      <c r="M450" s="19">
        <f>SUM(G450:I450)</f>
        <v>19256.099999999999</v>
      </c>
      <c r="N450" s="16" t="s">
        <v>3473</v>
      </c>
      <c r="O450" s="16" t="s">
        <v>3305</v>
      </c>
      <c r="P450" s="16" t="s">
        <v>3306</v>
      </c>
      <c r="Q450" s="16" t="s">
        <v>3307</v>
      </c>
      <c r="R450" s="16" t="s">
        <v>3308</v>
      </c>
      <c r="S450" s="16" t="s">
        <v>13323</v>
      </c>
      <c r="T450" s="16" t="s">
        <v>3474</v>
      </c>
      <c r="U450" s="16" t="s">
        <v>3475</v>
      </c>
    </row>
    <row r="451" spans="1:21" ht="15.75">
      <c r="A451" s="16" t="s">
        <v>4160</v>
      </c>
      <c r="B451" s="16" t="s">
        <v>14343</v>
      </c>
      <c r="C451" s="16" t="s">
        <v>13127</v>
      </c>
      <c r="D451" s="19">
        <v>19999</v>
      </c>
      <c r="E451" s="19">
        <v>27990</v>
      </c>
      <c r="F451" s="52">
        <v>0.28999999999999998</v>
      </c>
      <c r="G451" s="51">
        <v>4.3</v>
      </c>
      <c r="H451" s="52" t="str">
        <f t="shared" si="8"/>
        <v>5.0</v>
      </c>
      <c r="I451" s="16">
        <v>9499</v>
      </c>
      <c r="J451" s="19">
        <f>Transformed_Data!E451*Transformed_Data!I451</f>
        <v>265877010</v>
      </c>
      <c r="K451" s="19" t="str">
        <f>IF(E451&lt;200,"&lt;200",IF(E451&lt;=500,"200–500","&gt;500"))</f>
        <v>&gt;500</v>
      </c>
      <c r="L451" s="19">
        <f>G451*I451</f>
        <v>40845.699999999997</v>
      </c>
      <c r="M451" s="19">
        <f>SUM(G451:I451)</f>
        <v>9503.2999999999993</v>
      </c>
      <c r="N451" s="16" t="s">
        <v>4162</v>
      </c>
      <c r="O451" s="16" t="s">
        <v>3802</v>
      </c>
      <c r="P451" s="16" t="s">
        <v>3803</v>
      </c>
      <c r="Q451" s="16" t="s">
        <v>3804</v>
      </c>
      <c r="R451" s="16" t="s">
        <v>3805</v>
      </c>
      <c r="S451" s="16" t="s">
        <v>13322</v>
      </c>
      <c r="T451" s="16" t="s">
        <v>3807</v>
      </c>
      <c r="U451" s="16" t="s">
        <v>4163</v>
      </c>
    </row>
    <row r="452" spans="1:21" ht="15.75">
      <c r="A452" s="16" t="s">
        <v>3105</v>
      </c>
      <c r="B452" s="16" t="s">
        <v>14347</v>
      </c>
      <c r="C452" s="16" t="s">
        <v>13127</v>
      </c>
      <c r="D452" s="19">
        <v>349</v>
      </c>
      <c r="E452" s="19">
        <v>1299</v>
      </c>
      <c r="F452" s="52">
        <v>0.73</v>
      </c>
      <c r="G452" s="51">
        <v>4</v>
      </c>
      <c r="H452" s="52" t="str">
        <f t="shared" si="8"/>
        <v>4.0</v>
      </c>
      <c r="I452" s="16">
        <v>14282</v>
      </c>
      <c r="J452" s="19">
        <f>Transformed_Data!E452*Transformed_Data!I452</f>
        <v>18552318</v>
      </c>
      <c r="K452" s="19" t="str">
        <f>IF(E452&lt;200,"&lt;200",IF(E452&lt;=500,"200–500","&gt;500"))</f>
        <v>&gt;500</v>
      </c>
      <c r="L452" s="19">
        <f>G452*I452</f>
        <v>57128</v>
      </c>
      <c r="M452" s="19">
        <f>SUM(G452:I452)</f>
        <v>14286</v>
      </c>
      <c r="N452" s="16" t="s">
        <v>13325</v>
      </c>
      <c r="O452" s="16" t="s">
        <v>3109</v>
      </c>
      <c r="P452" s="16" t="s">
        <v>3110</v>
      </c>
      <c r="Q452" s="16" t="s">
        <v>3111</v>
      </c>
      <c r="R452" s="16" t="s">
        <v>3112</v>
      </c>
      <c r="S452" s="16" t="s">
        <v>3113</v>
      </c>
      <c r="T452" s="16" t="s">
        <v>3114</v>
      </c>
      <c r="U452" s="16" t="s">
        <v>3115</v>
      </c>
    </row>
    <row r="453" spans="1:21" ht="15.75">
      <c r="A453" s="16" t="s">
        <v>3235</v>
      </c>
      <c r="B453" s="16" t="s">
        <v>14348</v>
      </c>
      <c r="C453" s="16" t="s">
        <v>13127</v>
      </c>
      <c r="D453" s="19">
        <v>16499</v>
      </c>
      <c r="E453" s="19">
        <v>20999</v>
      </c>
      <c r="F453" s="52">
        <v>0.21</v>
      </c>
      <c r="G453" s="51">
        <v>4</v>
      </c>
      <c r="H453" s="52" t="str">
        <f t="shared" si="8"/>
        <v>4.0</v>
      </c>
      <c r="I453" s="16">
        <v>21350</v>
      </c>
      <c r="J453" s="19">
        <f>Transformed_Data!E453*Transformed_Data!I453</f>
        <v>448328650</v>
      </c>
      <c r="K453" s="19" t="str">
        <f>IF(E453&lt;200,"&lt;200",IF(E453&lt;=500,"200–500","&gt;500"))</f>
        <v>&gt;500</v>
      </c>
      <c r="L453" s="19">
        <f>G453*I453</f>
        <v>85400</v>
      </c>
      <c r="M453" s="19">
        <f>SUM(G453:I453)</f>
        <v>21354</v>
      </c>
      <c r="N453" s="16" t="s">
        <v>13326</v>
      </c>
      <c r="O453" s="16" t="s">
        <v>3238</v>
      </c>
      <c r="P453" s="16" t="s">
        <v>3239</v>
      </c>
      <c r="Q453" s="16" t="s">
        <v>3240</v>
      </c>
      <c r="R453" s="16" t="s">
        <v>3241</v>
      </c>
      <c r="S453" s="16" t="s">
        <v>3242</v>
      </c>
      <c r="T453" s="16" t="s">
        <v>3243</v>
      </c>
      <c r="U453" s="16" t="s">
        <v>3244</v>
      </c>
    </row>
    <row r="454" spans="1:21" ht="15.75">
      <c r="A454" s="16" t="s">
        <v>9335</v>
      </c>
      <c r="B454" s="16" t="s">
        <v>14349</v>
      </c>
      <c r="C454" s="16" t="s">
        <v>13645</v>
      </c>
      <c r="D454" s="19">
        <v>899</v>
      </c>
      <c r="E454" s="19">
        <v>1249</v>
      </c>
      <c r="F454" s="52">
        <v>0.28000000000000003</v>
      </c>
      <c r="G454" s="51">
        <v>3.9</v>
      </c>
      <c r="H454" s="52" t="str">
        <f t="shared" si="8"/>
        <v>4.0</v>
      </c>
      <c r="I454" s="16">
        <v>17424</v>
      </c>
      <c r="J454" s="19">
        <f>Transformed_Data!E454*Transformed_Data!I454</f>
        <v>21762576</v>
      </c>
      <c r="K454" s="19" t="str">
        <f>IF(E454&lt;200,"&lt;200",IF(E454&lt;=500,"200–500","&gt;500"))</f>
        <v>&gt;500</v>
      </c>
      <c r="L454" s="19">
        <f>G454*I454</f>
        <v>67953.599999999991</v>
      </c>
      <c r="M454" s="19">
        <f>SUM(G454:I454)</f>
        <v>17427.900000000001</v>
      </c>
      <c r="N454" s="16" t="s">
        <v>13327</v>
      </c>
      <c r="O454" s="16" t="s">
        <v>9338</v>
      </c>
      <c r="P454" s="16" t="s">
        <v>9339</v>
      </c>
      <c r="Q454" s="16" t="s">
        <v>9340</v>
      </c>
      <c r="R454" s="16" t="s">
        <v>9341</v>
      </c>
      <c r="S454" s="16" t="s">
        <v>9342</v>
      </c>
      <c r="T454" s="16" t="s">
        <v>9343</v>
      </c>
      <c r="U454" s="16" t="s">
        <v>9344</v>
      </c>
    </row>
    <row r="455" spans="1:21" ht="15.75">
      <c r="A455" s="16" t="s">
        <v>4074</v>
      </c>
      <c r="B455" s="16" t="s">
        <v>14350</v>
      </c>
      <c r="C455" s="16" t="s">
        <v>13127</v>
      </c>
      <c r="D455" s="19">
        <v>15499</v>
      </c>
      <c r="E455" s="19">
        <v>20999</v>
      </c>
      <c r="F455" s="52">
        <v>0.26</v>
      </c>
      <c r="G455" s="51">
        <v>4.0999999999999996</v>
      </c>
      <c r="H455" s="52" t="str">
        <f t="shared" si="8"/>
        <v>5.0</v>
      </c>
      <c r="I455" s="16">
        <v>19253</v>
      </c>
      <c r="J455" s="19">
        <f>Transformed_Data!E455*Transformed_Data!I455</f>
        <v>404293747</v>
      </c>
      <c r="K455" s="19" t="str">
        <f>IF(E455&lt;200,"&lt;200",IF(E455&lt;=500,"200–500","&gt;500"))</f>
        <v>&gt;500</v>
      </c>
      <c r="L455" s="19">
        <f>G455*I455</f>
        <v>78937.299999999988</v>
      </c>
      <c r="M455" s="19">
        <f>SUM(G455:I455)</f>
        <v>19257.099999999999</v>
      </c>
      <c r="N455" s="16" t="s">
        <v>3705</v>
      </c>
      <c r="O455" s="16" t="s">
        <v>3305</v>
      </c>
      <c r="P455" s="16" t="s">
        <v>3306</v>
      </c>
      <c r="Q455" s="16" t="s">
        <v>3307</v>
      </c>
      <c r="R455" s="16" t="s">
        <v>3308</v>
      </c>
      <c r="S455" s="16" t="s">
        <v>13323</v>
      </c>
      <c r="T455" s="16" t="s">
        <v>3757</v>
      </c>
      <c r="U455" s="16" t="s">
        <v>4076</v>
      </c>
    </row>
    <row r="456" spans="1:21" ht="15.75">
      <c r="A456" s="16" t="s">
        <v>3755</v>
      </c>
      <c r="B456" s="16" t="s">
        <v>14350</v>
      </c>
      <c r="C456" s="16" t="s">
        <v>13127</v>
      </c>
      <c r="D456" s="19">
        <v>13999</v>
      </c>
      <c r="E456" s="19">
        <v>19999</v>
      </c>
      <c r="F456" s="52">
        <v>0.3</v>
      </c>
      <c r="G456" s="51">
        <v>4.0999999999999996</v>
      </c>
      <c r="H456" s="52" t="str">
        <f t="shared" si="8"/>
        <v>5.0</v>
      </c>
      <c r="I456" s="16">
        <v>19252</v>
      </c>
      <c r="J456" s="19">
        <f>Transformed_Data!E456*Transformed_Data!I456</f>
        <v>385020748</v>
      </c>
      <c r="K456" s="19" t="str">
        <f>IF(E456&lt;200,"&lt;200",IF(E456&lt;=500,"200–500","&gt;500"))</f>
        <v>&gt;500</v>
      </c>
      <c r="L456" s="19">
        <f>G456*I456</f>
        <v>78933.2</v>
      </c>
      <c r="M456" s="19">
        <f>SUM(G456:I456)</f>
        <v>19256.099999999999</v>
      </c>
      <c r="N456" s="16" t="s">
        <v>3705</v>
      </c>
      <c r="O456" s="16" t="s">
        <v>3305</v>
      </c>
      <c r="P456" s="16" t="s">
        <v>3306</v>
      </c>
      <c r="Q456" s="16" t="s">
        <v>3307</v>
      </c>
      <c r="R456" s="16" t="s">
        <v>3308</v>
      </c>
      <c r="S456" s="16" t="s">
        <v>13323</v>
      </c>
      <c r="T456" s="16" t="s">
        <v>3757</v>
      </c>
      <c r="U456" s="16" t="s">
        <v>3758</v>
      </c>
    </row>
    <row r="457" spans="1:21" ht="15.75">
      <c r="A457" s="16" t="s">
        <v>3829</v>
      </c>
      <c r="B457" s="16" t="s">
        <v>14348</v>
      </c>
      <c r="C457" s="16" t="s">
        <v>13127</v>
      </c>
      <c r="D457" s="19">
        <v>17999</v>
      </c>
      <c r="E457" s="19">
        <v>21990</v>
      </c>
      <c r="F457" s="52">
        <v>0.18</v>
      </c>
      <c r="G457" s="51">
        <v>4</v>
      </c>
      <c r="H457" s="52" t="str">
        <f t="shared" si="8"/>
        <v>4.0</v>
      </c>
      <c r="I457" s="16">
        <v>21350</v>
      </c>
      <c r="J457" s="19">
        <f>Transformed_Data!E457*Transformed_Data!I457</f>
        <v>469486500</v>
      </c>
      <c r="K457" s="19" t="str">
        <f>IF(E457&lt;200,"&lt;200",IF(E457&lt;=500,"200–500","&gt;500"))</f>
        <v>&gt;500</v>
      </c>
      <c r="L457" s="19">
        <f>G457*I457</f>
        <v>85400</v>
      </c>
      <c r="M457" s="19">
        <f>SUM(G457:I457)</f>
        <v>21354</v>
      </c>
      <c r="N457" s="16" t="s">
        <v>13328</v>
      </c>
      <c r="O457" s="16" t="s">
        <v>3238</v>
      </c>
      <c r="P457" s="16" t="s">
        <v>3239</v>
      </c>
      <c r="Q457" s="16" t="s">
        <v>3240</v>
      </c>
      <c r="R457" s="16" t="s">
        <v>3241</v>
      </c>
      <c r="S457" s="16" t="s">
        <v>3242</v>
      </c>
      <c r="T457" s="16" t="s">
        <v>3243</v>
      </c>
      <c r="U457" s="16" t="s">
        <v>3832</v>
      </c>
    </row>
    <row r="458" spans="1:21" ht="15.75">
      <c r="A458" s="16" t="s">
        <v>3703</v>
      </c>
      <c r="B458" s="16" t="s">
        <v>14346</v>
      </c>
      <c r="C458" s="16" t="s">
        <v>13127</v>
      </c>
      <c r="D458" s="19">
        <v>15499</v>
      </c>
      <c r="E458" s="19">
        <v>20999</v>
      </c>
      <c r="F458" s="52">
        <v>0.26</v>
      </c>
      <c r="G458" s="51">
        <v>4.0999999999999996</v>
      </c>
      <c r="H458" s="52" t="str">
        <f t="shared" si="8"/>
        <v>5.0</v>
      </c>
      <c r="I458" s="16">
        <v>19252</v>
      </c>
      <c r="J458" s="19">
        <f>Transformed_Data!E458*Transformed_Data!I458</f>
        <v>404272748</v>
      </c>
      <c r="K458" s="19" t="str">
        <f>IF(E458&lt;200,"&lt;200",IF(E458&lt;=500,"200–500","&gt;500"))</f>
        <v>&gt;500</v>
      </c>
      <c r="L458" s="19">
        <f>G458*I458</f>
        <v>78933.2</v>
      </c>
      <c r="M458" s="19">
        <f>SUM(G458:I458)</f>
        <v>19256.099999999999</v>
      </c>
      <c r="N458" s="16" t="s">
        <v>3705</v>
      </c>
      <c r="O458" s="16" t="s">
        <v>3305</v>
      </c>
      <c r="P458" s="16" t="s">
        <v>3306</v>
      </c>
      <c r="Q458" s="16" t="s">
        <v>3307</v>
      </c>
      <c r="R458" s="16" t="s">
        <v>3308</v>
      </c>
      <c r="S458" s="16" t="s">
        <v>13323</v>
      </c>
      <c r="T458" s="16" t="s">
        <v>3474</v>
      </c>
      <c r="U458" s="16" t="s">
        <v>3706</v>
      </c>
    </row>
    <row r="459" spans="1:21" ht="15.75">
      <c r="A459" s="16" t="s">
        <v>4491</v>
      </c>
      <c r="B459" s="16" t="s">
        <v>14351</v>
      </c>
      <c r="C459" s="16" t="s">
        <v>13127</v>
      </c>
      <c r="D459" s="19">
        <v>29990</v>
      </c>
      <c r="E459" s="19">
        <v>39990</v>
      </c>
      <c r="F459" s="52">
        <v>0.25</v>
      </c>
      <c r="G459" s="51">
        <v>4.3</v>
      </c>
      <c r="H459" s="52" t="str">
        <f t="shared" si="8"/>
        <v>5.0</v>
      </c>
      <c r="I459" s="16">
        <v>8399</v>
      </c>
      <c r="J459" s="19">
        <f>Transformed_Data!E459*Transformed_Data!I459</f>
        <v>335876010</v>
      </c>
      <c r="K459" s="19" t="str">
        <f>IF(E459&lt;200,"&lt;200",IF(E459&lt;=500,"200–500","&gt;500"))</f>
        <v>&gt;500</v>
      </c>
      <c r="L459" s="19">
        <f>G459*I459</f>
        <v>36115.699999999997</v>
      </c>
      <c r="M459" s="19">
        <f>SUM(G459:I459)</f>
        <v>8403.2999999999993</v>
      </c>
      <c r="N459" s="16" t="s">
        <v>13329</v>
      </c>
      <c r="O459" s="16" t="s">
        <v>4494</v>
      </c>
      <c r="P459" s="16" t="s">
        <v>4495</v>
      </c>
      <c r="Q459" s="16" t="s">
        <v>4496</v>
      </c>
      <c r="R459" s="16" t="s">
        <v>4497</v>
      </c>
      <c r="S459" s="16" t="s">
        <v>13330</v>
      </c>
      <c r="T459" s="16" t="s">
        <v>4499</v>
      </c>
      <c r="U459" s="16" t="s">
        <v>4500</v>
      </c>
    </row>
    <row r="460" spans="1:21" ht="15.75">
      <c r="A460" s="16" t="s">
        <v>4136</v>
      </c>
      <c r="B460" s="16" t="s">
        <v>14352</v>
      </c>
      <c r="C460" s="16" t="s">
        <v>13127</v>
      </c>
      <c r="D460" s="19">
        <v>20999</v>
      </c>
      <c r="E460" s="19">
        <v>29990</v>
      </c>
      <c r="F460" s="52">
        <v>0.3</v>
      </c>
      <c r="G460" s="51">
        <v>4.3</v>
      </c>
      <c r="H460" s="52" t="str">
        <f t="shared" si="8"/>
        <v>5.0</v>
      </c>
      <c r="I460" s="16">
        <v>9499</v>
      </c>
      <c r="J460" s="19">
        <f>Transformed_Data!E460*Transformed_Data!I460</f>
        <v>284875010</v>
      </c>
      <c r="K460" s="19" t="str">
        <f>IF(E460&lt;200,"&lt;200",IF(E460&lt;=500,"200–500","&gt;500"))</f>
        <v>&gt;500</v>
      </c>
      <c r="L460" s="19">
        <f>G460*I460</f>
        <v>40845.699999999997</v>
      </c>
      <c r="M460" s="19">
        <f>SUM(G460:I460)</f>
        <v>9503.2999999999993</v>
      </c>
      <c r="N460" s="16" t="s">
        <v>3801</v>
      </c>
      <c r="O460" s="16" t="s">
        <v>3802</v>
      </c>
      <c r="P460" s="16" t="s">
        <v>3803</v>
      </c>
      <c r="Q460" s="16" t="s">
        <v>3804</v>
      </c>
      <c r="R460" s="16" t="s">
        <v>3805</v>
      </c>
      <c r="S460" s="16" t="s">
        <v>13322</v>
      </c>
      <c r="T460" s="16" t="s">
        <v>4138</v>
      </c>
      <c r="U460" s="16" t="s">
        <v>4139</v>
      </c>
    </row>
    <row r="461" spans="1:21" ht="15.75">
      <c r="A461" s="16" t="s">
        <v>3302</v>
      </c>
      <c r="B461" s="16" t="s">
        <v>14353</v>
      </c>
      <c r="C461" s="16" t="s">
        <v>13127</v>
      </c>
      <c r="D461" s="19">
        <v>15499</v>
      </c>
      <c r="E461" s="19">
        <v>18999</v>
      </c>
      <c r="F461" s="52">
        <v>0.18</v>
      </c>
      <c r="G461" s="51">
        <v>4.0999999999999996</v>
      </c>
      <c r="H461" s="52" t="str">
        <f t="shared" si="8"/>
        <v>5.0</v>
      </c>
      <c r="I461" s="16">
        <v>19252</v>
      </c>
      <c r="J461" s="19">
        <f>Transformed_Data!E461*Transformed_Data!I461</f>
        <v>365768748</v>
      </c>
      <c r="K461" s="19" t="str">
        <f>IF(E461&lt;200,"&lt;200",IF(E461&lt;=500,"200–500","&gt;500"))</f>
        <v>&gt;500</v>
      </c>
      <c r="L461" s="19">
        <f>G461*I461</f>
        <v>78933.2</v>
      </c>
      <c r="M461" s="19">
        <f>SUM(G461:I461)</f>
        <v>19256.099999999999</v>
      </c>
      <c r="N461" s="16" t="s">
        <v>3304</v>
      </c>
      <c r="O461" s="16" t="s">
        <v>3305</v>
      </c>
      <c r="P461" s="16" t="s">
        <v>3306</v>
      </c>
      <c r="Q461" s="16" t="s">
        <v>3307</v>
      </c>
      <c r="R461" s="16" t="s">
        <v>3308</v>
      </c>
      <c r="S461" s="16" t="s">
        <v>13323</v>
      </c>
      <c r="T461" s="16" t="s">
        <v>3310</v>
      </c>
      <c r="U461" s="16" t="s">
        <v>3311</v>
      </c>
    </row>
    <row r="462" spans="1:21" ht="15.75">
      <c r="A462" s="16" t="s">
        <v>3908</v>
      </c>
      <c r="B462" s="16" t="s">
        <v>14354</v>
      </c>
      <c r="C462" s="16" t="s">
        <v>13127</v>
      </c>
      <c r="D462" s="19">
        <v>16499</v>
      </c>
      <c r="E462" s="19">
        <v>20990</v>
      </c>
      <c r="F462" s="52">
        <v>0.21</v>
      </c>
      <c r="G462" s="51">
        <v>4</v>
      </c>
      <c r="H462" s="52" t="str">
        <f t="shared" si="8"/>
        <v>4.0</v>
      </c>
      <c r="I462" s="16">
        <v>21350</v>
      </c>
      <c r="J462" s="19">
        <f>Transformed_Data!E462*Transformed_Data!I462</f>
        <v>448136500</v>
      </c>
      <c r="K462" s="19" t="str">
        <f>IF(E462&lt;200,"&lt;200",IF(E462&lt;=500,"200–500","&gt;500"))</f>
        <v>&gt;500</v>
      </c>
      <c r="L462" s="19">
        <f>G462*I462</f>
        <v>85400</v>
      </c>
      <c r="M462" s="19">
        <f>SUM(G462:I462)</f>
        <v>21354</v>
      </c>
      <c r="N462" s="16" t="s">
        <v>13328</v>
      </c>
      <c r="O462" s="16" t="s">
        <v>3238</v>
      </c>
      <c r="P462" s="16" t="s">
        <v>3239</v>
      </c>
      <c r="Q462" s="16" t="s">
        <v>3240</v>
      </c>
      <c r="R462" s="16" t="s">
        <v>3241</v>
      </c>
      <c r="S462" s="16" t="s">
        <v>3242</v>
      </c>
      <c r="T462" s="16" t="s">
        <v>3910</v>
      </c>
      <c r="U462" s="16" t="s">
        <v>3911</v>
      </c>
    </row>
    <row r="463" spans="1:21" ht="15.75">
      <c r="A463" s="16" t="s">
        <v>9901</v>
      </c>
      <c r="B463" s="16" t="s">
        <v>14355</v>
      </c>
      <c r="C463" s="16" t="s">
        <v>13645</v>
      </c>
      <c r="D463" s="19">
        <v>699</v>
      </c>
      <c r="E463" s="19">
        <v>1345</v>
      </c>
      <c r="F463" s="52">
        <v>0.48</v>
      </c>
      <c r="G463" s="51">
        <v>3.9</v>
      </c>
      <c r="H463" s="52" t="str">
        <f t="shared" si="8"/>
        <v>4.0</v>
      </c>
      <c r="I463" s="16">
        <v>8446</v>
      </c>
      <c r="J463" s="19">
        <f>Transformed_Data!E463*Transformed_Data!I463</f>
        <v>11359870</v>
      </c>
      <c r="K463" s="19" t="str">
        <f>IF(E463&lt;200,"&lt;200",IF(E463&lt;=500,"200–500","&gt;500"))</f>
        <v>&gt;500</v>
      </c>
      <c r="L463" s="19">
        <f>G463*I463</f>
        <v>32939.4</v>
      </c>
      <c r="M463" s="19">
        <f>SUM(G463:I463)</f>
        <v>8449.9</v>
      </c>
      <c r="N463" s="16" t="s">
        <v>13331</v>
      </c>
      <c r="O463" s="16" t="s">
        <v>9904</v>
      </c>
      <c r="P463" s="16" t="s">
        <v>9905</v>
      </c>
      <c r="Q463" s="16" t="s">
        <v>9906</v>
      </c>
      <c r="R463" s="16" t="s">
        <v>9907</v>
      </c>
      <c r="S463" s="16" t="s">
        <v>13332</v>
      </c>
      <c r="T463" s="16" t="s">
        <v>9909</v>
      </c>
      <c r="U463" s="16" t="s">
        <v>9910</v>
      </c>
    </row>
    <row r="464" spans="1:21" ht="15.75">
      <c r="A464" s="16" t="s">
        <v>9824</v>
      </c>
      <c r="B464" s="16" t="s">
        <v>14356</v>
      </c>
      <c r="C464" s="16" t="s">
        <v>13645</v>
      </c>
      <c r="D464" s="19">
        <v>2088</v>
      </c>
      <c r="E464" s="19">
        <v>5550</v>
      </c>
      <c r="F464" s="52">
        <v>0.62</v>
      </c>
      <c r="G464" s="51">
        <v>4</v>
      </c>
      <c r="H464" s="52" t="str">
        <f t="shared" si="8"/>
        <v>4.0</v>
      </c>
      <c r="I464" s="16">
        <v>5292</v>
      </c>
      <c r="J464" s="19">
        <f>Transformed_Data!E464*Transformed_Data!I464</f>
        <v>29370600</v>
      </c>
      <c r="K464" s="19" t="str">
        <f>IF(E464&lt;200,"&lt;200",IF(E464&lt;=500,"200–500","&gt;500"))</f>
        <v>&gt;500</v>
      </c>
      <c r="L464" s="19">
        <f>G464*I464</f>
        <v>21168</v>
      </c>
      <c r="M464" s="19">
        <f>SUM(G464:I464)</f>
        <v>5296</v>
      </c>
      <c r="N464" s="16" t="s">
        <v>9826</v>
      </c>
      <c r="O464" s="16" t="s">
        <v>9827</v>
      </c>
      <c r="P464" s="16" t="s">
        <v>9828</v>
      </c>
      <c r="Q464" s="16" t="s">
        <v>9829</v>
      </c>
      <c r="R464" s="16" t="s">
        <v>9830</v>
      </c>
      <c r="S464" s="16" t="s">
        <v>13333</v>
      </c>
      <c r="T464" s="16" t="s">
        <v>9831</v>
      </c>
      <c r="U464" s="16" t="s">
        <v>9832</v>
      </c>
    </row>
    <row r="465" spans="1:21" ht="15.75">
      <c r="A465" s="16" t="s">
        <v>6679</v>
      </c>
      <c r="B465" s="16" t="s">
        <v>14357</v>
      </c>
      <c r="C465" s="16" t="s">
        <v>13650</v>
      </c>
      <c r="D465" s="19">
        <v>425</v>
      </c>
      <c r="E465" s="19">
        <v>999</v>
      </c>
      <c r="F465" s="52">
        <v>0.56999999999999995</v>
      </c>
      <c r="G465" s="51">
        <v>4</v>
      </c>
      <c r="H465" s="52" t="str">
        <f t="shared" si="8"/>
        <v>4.0</v>
      </c>
      <c r="I465" s="16">
        <v>2581</v>
      </c>
      <c r="J465" s="19">
        <f>Transformed_Data!E465*Transformed_Data!I465</f>
        <v>2578419</v>
      </c>
      <c r="K465" s="19" t="str">
        <f>IF(E465&lt;200,"&lt;200",IF(E465&lt;=500,"200–500","&gt;500"))</f>
        <v>&gt;500</v>
      </c>
      <c r="L465" s="19">
        <f>G465*I465</f>
        <v>10324</v>
      </c>
      <c r="M465" s="19">
        <f>SUM(G465:I465)</f>
        <v>2585</v>
      </c>
      <c r="N465" s="16" t="s">
        <v>6682</v>
      </c>
      <c r="O465" s="16" t="s">
        <v>6683</v>
      </c>
      <c r="P465" s="16" t="s">
        <v>6684</v>
      </c>
      <c r="Q465" s="16" t="s">
        <v>6685</v>
      </c>
      <c r="R465" s="16" t="s">
        <v>6686</v>
      </c>
      <c r="S465" s="16" t="s">
        <v>6687</v>
      </c>
      <c r="T465" s="16" t="s">
        <v>6688</v>
      </c>
      <c r="U465" s="16" t="s">
        <v>6689</v>
      </c>
    </row>
    <row r="466" spans="1:21" ht="15.75">
      <c r="A466" s="16" t="s">
        <v>8539</v>
      </c>
      <c r="B466" s="16" t="s">
        <v>14358</v>
      </c>
      <c r="C466" s="16" t="s">
        <v>13645</v>
      </c>
      <c r="D466" s="19">
        <v>649</v>
      </c>
      <c r="E466" s="19">
        <v>1245</v>
      </c>
      <c r="F466" s="52">
        <v>0.48</v>
      </c>
      <c r="G466" s="51">
        <v>3.9</v>
      </c>
      <c r="H466" s="52" t="str">
        <f t="shared" si="8"/>
        <v>4.0</v>
      </c>
      <c r="I466" s="16">
        <v>123365</v>
      </c>
      <c r="J466" s="19">
        <f>Transformed_Data!E466*Transformed_Data!I466</f>
        <v>153589425</v>
      </c>
      <c r="K466" s="19" t="str">
        <f>IF(E466&lt;200,"&lt;200",IF(E466&lt;=500,"200–500","&gt;500"))</f>
        <v>&gt;500</v>
      </c>
      <c r="L466" s="19">
        <f>G466*I466</f>
        <v>481123.5</v>
      </c>
      <c r="M466" s="19">
        <f>SUM(G466:I466)</f>
        <v>123368.9</v>
      </c>
      <c r="N466" s="16" t="s">
        <v>13334</v>
      </c>
      <c r="O466" s="16" t="s">
        <v>8543</v>
      </c>
      <c r="P466" s="16" t="s">
        <v>8544</v>
      </c>
      <c r="Q466" s="16" t="s">
        <v>8545</v>
      </c>
      <c r="R466" s="16" t="s">
        <v>8546</v>
      </c>
      <c r="S466" s="16" t="s">
        <v>13335</v>
      </c>
      <c r="T466" s="16" t="s">
        <v>8548</v>
      </c>
      <c r="U466" s="16" t="s">
        <v>8549</v>
      </c>
    </row>
    <row r="467" spans="1:21" ht="15.75">
      <c r="A467" s="16" t="s">
        <v>8998</v>
      </c>
      <c r="B467" s="16" t="s">
        <v>14359</v>
      </c>
      <c r="C467" s="16" t="s">
        <v>13645</v>
      </c>
      <c r="D467" s="19">
        <v>1260</v>
      </c>
      <c r="E467" s="19">
        <v>1699</v>
      </c>
      <c r="F467" s="52">
        <v>0.26</v>
      </c>
      <c r="G467" s="51">
        <v>4.2</v>
      </c>
      <c r="H467" s="52" t="str">
        <f t="shared" si="8"/>
        <v>5.0</v>
      </c>
      <c r="I467" s="16">
        <v>2891</v>
      </c>
      <c r="J467" s="19">
        <f>Transformed_Data!E467*Transformed_Data!I467</f>
        <v>4911809</v>
      </c>
      <c r="K467" s="19" t="str">
        <f>IF(E467&lt;200,"&lt;200",IF(E467&lt;=500,"200–500","&gt;500"))</f>
        <v>&gt;500</v>
      </c>
      <c r="L467" s="19">
        <f>G467*I467</f>
        <v>12142.2</v>
      </c>
      <c r="M467" s="19">
        <f>SUM(G467:I467)</f>
        <v>2895.2</v>
      </c>
      <c r="N467" s="16" t="s">
        <v>9000</v>
      </c>
      <c r="O467" s="16" t="s">
        <v>9001</v>
      </c>
      <c r="P467" s="16" t="s">
        <v>9002</v>
      </c>
      <c r="Q467" s="16" t="s">
        <v>9003</v>
      </c>
      <c r="R467" s="16" t="s">
        <v>9004</v>
      </c>
      <c r="S467" s="16" t="s">
        <v>13336</v>
      </c>
      <c r="T467" s="16" t="s">
        <v>9006</v>
      </c>
      <c r="U467" s="16" t="s">
        <v>9007</v>
      </c>
    </row>
    <row r="468" spans="1:21" ht="15.75">
      <c r="A468" s="16" t="s">
        <v>10779</v>
      </c>
      <c r="B468" s="16" t="s">
        <v>14360</v>
      </c>
      <c r="C468" s="16" t="s">
        <v>13645</v>
      </c>
      <c r="D468" s="19">
        <v>3299</v>
      </c>
      <c r="E468" s="19">
        <v>4995</v>
      </c>
      <c r="F468" s="52">
        <v>0.34</v>
      </c>
      <c r="G468" s="51">
        <v>3.8</v>
      </c>
      <c r="H468" s="52" t="str">
        <f t="shared" si="8"/>
        <v>4.0</v>
      </c>
      <c r="I468" s="16">
        <v>1393</v>
      </c>
      <c r="J468" s="19">
        <f>Transformed_Data!E468*Transformed_Data!I468</f>
        <v>6958035</v>
      </c>
      <c r="K468" s="19" t="str">
        <f>IF(E468&lt;200,"&lt;200",IF(E468&lt;=500,"200–500","&gt;500"))</f>
        <v>&gt;500</v>
      </c>
      <c r="L468" s="19">
        <f>G468*I468</f>
        <v>5293.4</v>
      </c>
      <c r="M468" s="19">
        <f>SUM(G468:I468)</f>
        <v>1396.8</v>
      </c>
      <c r="N468" s="16" t="s">
        <v>10781</v>
      </c>
      <c r="O468" s="16" t="s">
        <v>10782</v>
      </c>
      <c r="P468" s="16" t="s">
        <v>10783</v>
      </c>
      <c r="Q468" s="16" t="s">
        <v>10784</v>
      </c>
      <c r="R468" s="16" t="s">
        <v>10785</v>
      </c>
      <c r="S468" s="16" t="s">
        <v>13337</v>
      </c>
      <c r="T468" s="16" t="s">
        <v>10787</v>
      </c>
      <c r="U468" s="16" t="s">
        <v>10788</v>
      </c>
    </row>
    <row r="469" spans="1:21" ht="15.75">
      <c r="A469" s="16" t="s">
        <v>7101</v>
      </c>
      <c r="B469" s="16" t="s">
        <v>14361</v>
      </c>
      <c r="C469" s="16" t="s">
        <v>13644</v>
      </c>
      <c r="D469" s="19">
        <v>1490</v>
      </c>
      <c r="E469" s="19">
        <v>2295</v>
      </c>
      <c r="F469" s="52">
        <v>0.35</v>
      </c>
      <c r="G469" s="51">
        <v>4.5999999999999996</v>
      </c>
      <c r="H469" s="52" t="str">
        <f t="shared" si="8"/>
        <v>5.0</v>
      </c>
      <c r="I469" s="16">
        <v>10652</v>
      </c>
      <c r="J469" s="19">
        <f>Transformed_Data!E469*Transformed_Data!I469</f>
        <v>24446340</v>
      </c>
      <c r="K469" s="19" t="str">
        <f>IF(E469&lt;200,"&lt;200",IF(E469&lt;=500,"200–500","&gt;500"))</f>
        <v>&gt;500</v>
      </c>
      <c r="L469" s="19">
        <f>G469*I469</f>
        <v>48999.199999999997</v>
      </c>
      <c r="M469" s="19">
        <f>SUM(G469:I469)</f>
        <v>10656.6</v>
      </c>
      <c r="N469" s="16" t="s">
        <v>13338</v>
      </c>
      <c r="O469" s="16" t="s">
        <v>7104</v>
      </c>
      <c r="P469" s="16" t="s">
        <v>7105</v>
      </c>
      <c r="Q469" s="16" t="s">
        <v>7106</v>
      </c>
      <c r="R469" s="16" t="s">
        <v>7107</v>
      </c>
      <c r="S469" s="16" t="s">
        <v>13339</v>
      </c>
      <c r="T469" s="16" t="s">
        <v>7109</v>
      </c>
      <c r="U469" s="16" t="s">
        <v>7110</v>
      </c>
    </row>
    <row r="470" spans="1:21" ht="15.75">
      <c r="A470" s="16" t="s">
        <v>7524</v>
      </c>
      <c r="B470" s="16" t="s">
        <v>14362</v>
      </c>
      <c r="C470" s="16" t="s">
        <v>13127</v>
      </c>
      <c r="D470" s="19">
        <v>900</v>
      </c>
      <c r="E470" s="19">
        <v>2499</v>
      </c>
      <c r="F470" s="52">
        <v>0.64</v>
      </c>
      <c r="G470" s="51">
        <v>4</v>
      </c>
      <c r="H470" s="52" t="str">
        <f t="shared" si="8"/>
        <v>4.0</v>
      </c>
      <c r="I470" s="16">
        <v>36384</v>
      </c>
      <c r="J470" s="19">
        <f>Transformed_Data!E470*Transformed_Data!I470</f>
        <v>90923616</v>
      </c>
      <c r="K470" s="19" t="str">
        <f>IF(E470&lt;200,"&lt;200",IF(E470&lt;=500,"200–500","&gt;500"))</f>
        <v>&gt;500</v>
      </c>
      <c r="L470" s="19">
        <f>G470*I470</f>
        <v>145536</v>
      </c>
      <c r="M470" s="19">
        <f>SUM(G470:I470)</f>
        <v>36388</v>
      </c>
      <c r="N470" s="16" t="s">
        <v>7526</v>
      </c>
      <c r="O470" s="16" t="s">
        <v>4564</v>
      </c>
      <c r="P470" s="16" t="s">
        <v>4565</v>
      </c>
      <c r="Q470" s="16" t="s">
        <v>4566</v>
      </c>
      <c r="R470" s="16" t="s">
        <v>4567</v>
      </c>
      <c r="S470" s="16" t="s">
        <v>4568</v>
      </c>
      <c r="T470" s="16" t="s">
        <v>7527</v>
      </c>
      <c r="U470" s="16" t="s">
        <v>7528</v>
      </c>
    </row>
    <row r="471" spans="1:21" ht="15.75">
      <c r="A471" s="16" t="s">
        <v>4899</v>
      </c>
      <c r="B471" s="16" t="s">
        <v>14363</v>
      </c>
      <c r="C471" s="16" t="s">
        <v>13644</v>
      </c>
      <c r="D471" s="19">
        <v>349</v>
      </c>
      <c r="E471" s="19">
        <v>1499</v>
      </c>
      <c r="F471" s="52">
        <v>0.77</v>
      </c>
      <c r="G471" s="51">
        <v>4.3</v>
      </c>
      <c r="H471" s="52" t="str">
        <f t="shared" si="8"/>
        <v>5.0</v>
      </c>
      <c r="I471" s="16">
        <v>24791</v>
      </c>
      <c r="J471" s="19">
        <f>Transformed_Data!E471*Transformed_Data!I471</f>
        <v>37161709</v>
      </c>
      <c r="K471" s="19" t="str">
        <f>IF(E471&lt;200,"&lt;200",IF(E471&lt;=500,"200–500","&gt;500"))</f>
        <v>&gt;500</v>
      </c>
      <c r="L471" s="19">
        <f>G471*I471</f>
        <v>106601.29999999999</v>
      </c>
      <c r="M471" s="19">
        <f>SUM(G471:I471)</f>
        <v>24795.3</v>
      </c>
      <c r="N471" s="16" t="s">
        <v>4902</v>
      </c>
      <c r="O471" s="16" t="s">
        <v>4903</v>
      </c>
      <c r="P471" s="16" t="s">
        <v>4904</v>
      </c>
      <c r="Q471" s="16" t="s">
        <v>4905</v>
      </c>
      <c r="R471" s="16" t="s">
        <v>4906</v>
      </c>
      <c r="S471" s="16" t="s">
        <v>4907</v>
      </c>
      <c r="T471" s="16" t="s">
        <v>4908</v>
      </c>
      <c r="U471" s="16" t="s">
        <v>4909</v>
      </c>
    </row>
    <row r="472" spans="1:21" ht="15.75">
      <c r="A472" s="16" t="s">
        <v>7774</v>
      </c>
      <c r="B472" s="16" t="s">
        <v>14364</v>
      </c>
      <c r="C472" s="16" t="s">
        <v>13127</v>
      </c>
      <c r="D472" s="19">
        <v>1679</v>
      </c>
      <c r="E472" s="19">
        <v>1999</v>
      </c>
      <c r="F472" s="52">
        <v>0.16</v>
      </c>
      <c r="G472" s="51">
        <v>4.0999999999999996</v>
      </c>
      <c r="H472" s="52" t="str">
        <f t="shared" si="8"/>
        <v>5.0</v>
      </c>
      <c r="I472" s="16">
        <v>72563</v>
      </c>
      <c r="J472" s="19">
        <f>Transformed_Data!E472*Transformed_Data!I472</f>
        <v>145053437</v>
      </c>
      <c r="K472" s="19" t="str">
        <f>IF(E472&lt;200,"&lt;200",IF(E472&lt;=500,"200–500","&gt;500"))</f>
        <v>&gt;500</v>
      </c>
      <c r="L472" s="19">
        <f>G472*I472</f>
        <v>297508.3</v>
      </c>
      <c r="M472" s="19">
        <f>SUM(G472:I472)</f>
        <v>72567.100000000006</v>
      </c>
      <c r="N472" s="16" t="s">
        <v>7776</v>
      </c>
      <c r="O472" s="16" t="s">
        <v>7777</v>
      </c>
      <c r="P472" s="16" t="s">
        <v>7778</v>
      </c>
      <c r="Q472" s="16" t="s">
        <v>7779</v>
      </c>
      <c r="R472" s="16" t="s">
        <v>7780</v>
      </c>
      <c r="S472" s="16" t="s">
        <v>13340</v>
      </c>
      <c r="T472" s="16" t="s">
        <v>7782</v>
      </c>
      <c r="U472" s="16" t="s">
        <v>7783</v>
      </c>
    </row>
    <row r="473" spans="1:21" ht="15.75">
      <c r="A473" s="16" t="s">
        <v>435</v>
      </c>
      <c r="B473" s="16" t="s">
        <v>14365</v>
      </c>
      <c r="C473" s="16" t="s">
        <v>13644</v>
      </c>
      <c r="D473" s="19">
        <v>333</v>
      </c>
      <c r="E473" s="19">
        <v>999</v>
      </c>
      <c r="F473" s="52">
        <v>0.67</v>
      </c>
      <c r="G473" s="51">
        <v>3.3</v>
      </c>
      <c r="H473" s="52" t="str">
        <f t="shared" si="8"/>
        <v>4.0</v>
      </c>
      <c r="I473" s="16">
        <v>9792</v>
      </c>
      <c r="J473" s="19">
        <f>Transformed_Data!E473*Transformed_Data!I473</f>
        <v>9782208</v>
      </c>
      <c r="K473" s="19" t="str">
        <f>IF(E473&lt;200,"&lt;200",IF(E473&lt;=500,"200–500","&gt;500"))</f>
        <v>&gt;500</v>
      </c>
      <c r="L473" s="19">
        <f>G473*I473</f>
        <v>32313.599999999999</v>
      </c>
      <c r="M473" s="19">
        <f>SUM(G473:I473)</f>
        <v>9795.2999999999993</v>
      </c>
      <c r="N473" s="16" t="s">
        <v>437</v>
      </c>
      <c r="O473" s="16" t="s">
        <v>438</v>
      </c>
      <c r="P473" s="16" t="s">
        <v>439</v>
      </c>
      <c r="Q473" s="16" t="s">
        <v>440</v>
      </c>
      <c r="R473" s="16" t="s">
        <v>441</v>
      </c>
      <c r="S473" s="16" t="s">
        <v>442</v>
      </c>
      <c r="T473" s="16" t="s">
        <v>443</v>
      </c>
      <c r="U473" s="16" t="s">
        <v>444</v>
      </c>
    </row>
    <row r="474" spans="1:21" ht="15.75">
      <c r="A474" s="16" t="s">
        <v>356</v>
      </c>
      <c r="B474" s="16" t="s">
        <v>14366</v>
      </c>
      <c r="C474" s="16" t="s">
        <v>13644</v>
      </c>
      <c r="D474" s="19">
        <v>899</v>
      </c>
      <c r="E474" s="19">
        <v>1900</v>
      </c>
      <c r="F474" s="52">
        <v>0.53</v>
      </c>
      <c r="G474" s="51">
        <v>4.4000000000000004</v>
      </c>
      <c r="H474" s="52" t="str">
        <f t="shared" si="8"/>
        <v>5.0</v>
      </c>
      <c r="I474" s="16">
        <v>13552</v>
      </c>
      <c r="J474" s="19">
        <f>Transformed_Data!E474*Transformed_Data!I474</f>
        <v>25748800</v>
      </c>
      <c r="K474" s="19" t="str">
        <f>IF(E474&lt;200,"&lt;200",IF(E474&lt;=500,"200–500","&gt;500"))</f>
        <v>&gt;500</v>
      </c>
      <c r="L474" s="19">
        <f>G474*I474</f>
        <v>59628.800000000003</v>
      </c>
      <c r="M474" s="19">
        <f>SUM(G474:I474)</f>
        <v>13556.4</v>
      </c>
      <c r="N474" s="16" t="s">
        <v>358</v>
      </c>
      <c r="O474" s="16" t="s">
        <v>359</v>
      </c>
      <c r="P474" s="16" t="s">
        <v>360</v>
      </c>
      <c r="Q474" s="16" t="s">
        <v>361</v>
      </c>
      <c r="R474" s="16" t="s">
        <v>362</v>
      </c>
      <c r="S474" s="16" t="s">
        <v>13341</v>
      </c>
      <c r="T474" s="16" t="s">
        <v>364</v>
      </c>
      <c r="U474" s="16" t="s">
        <v>365</v>
      </c>
    </row>
    <row r="475" spans="1:21" ht="15.75">
      <c r="A475" s="16" t="s">
        <v>5902</v>
      </c>
      <c r="B475" s="16" t="s">
        <v>14367</v>
      </c>
      <c r="C475" s="16" t="s">
        <v>13127</v>
      </c>
      <c r="D475" s="19">
        <v>2499</v>
      </c>
      <c r="E475" s="19">
        <v>3299</v>
      </c>
      <c r="F475" s="52">
        <v>0.24</v>
      </c>
      <c r="G475" s="51">
        <v>4.2</v>
      </c>
      <c r="H475" s="52" t="str">
        <f t="shared" si="8"/>
        <v>5.0</v>
      </c>
      <c r="I475" s="16">
        <v>93112</v>
      </c>
      <c r="J475" s="19">
        <f>Transformed_Data!E475*Transformed_Data!I475</f>
        <v>307176488</v>
      </c>
      <c r="K475" s="19" t="str">
        <f>IF(E475&lt;200,"&lt;200",IF(E475&lt;=500,"200–500","&gt;500"))</f>
        <v>&gt;500</v>
      </c>
      <c r="L475" s="19">
        <f>G475*I475</f>
        <v>391070.4</v>
      </c>
      <c r="M475" s="19">
        <f>SUM(G475:I475)</f>
        <v>93116.2</v>
      </c>
      <c r="N475" s="16" t="s">
        <v>5905</v>
      </c>
      <c r="O475" s="16" t="s">
        <v>5906</v>
      </c>
      <c r="P475" s="16" t="s">
        <v>5907</v>
      </c>
      <c r="Q475" s="16" t="s">
        <v>5908</v>
      </c>
      <c r="R475" s="16" t="s">
        <v>5909</v>
      </c>
      <c r="S475" s="16" t="s">
        <v>13342</v>
      </c>
      <c r="T475" s="16" t="s">
        <v>5911</v>
      </c>
      <c r="U475" s="16" t="s">
        <v>5912</v>
      </c>
    </row>
    <row r="476" spans="1:21" ht="15.75">
      <c r="A476" s="16" t="s">
        <v>12161</v>
      </c>
      <c r="B476" s="16" t="s">
        <v>14368</v>
      </c>
      <c r="C476" s="16" t="s">
        <v>13645</v>
      </c>
      <c r="D476" s="19">
        <v>1190</v>
      </c>
      <c r="E476" s="19">
        <v>2550</v>
      </c>
      <c r="F476" s="52">
        <v>0.53</v>
      </c>
      <c r="G476" s="51">
        <v>3.8</v>
      </c>
      <c r="H476" s="52" t="str">
        <f t="shared" si="8"/>
        <v>4.0</v>
      </c>
      <c r="I476" s="16">
        <v>1181</v>
      </c>
      <c r="J476" s="19">
        <f>Transformed_Data!E476*Transformed_Data!I476</f>
        <v>3011550</v>
      </c>
      <c r="K476" s="19" t="str">
        <f>IF(E476&lt;200,"&lt;200",IF(E476&lt;=500,"200–500","&gt;500"))</f>
        <v>&gt;500</v>
      </c>
      <c r="L476" s="19">
        <f>G476*I476</f>
        <v>4487.8</v>
      </c>
      <c r="M476" s="19">
        <f>SUM(G476:I476)</f>
        <v>1184.8</v>
      </c>
      <c r="N476" s="16" t="s">
        <v>12163</v>
      </c>
      <c r="O476" s="16" t="s">
        <v>12164</v>
      </c>
      <c r="P476" s="16" t="s">
        <v>12165</v>
      </c>
      <c r="Q476" s="16" t="s">
        <v>12166</v>
      </c>
      <c r="R476" s="16" t="s">
        <v>12167</v>
      </c>
      <c r="S476" s="16" t="s">
        <v>12168</v>
      </c>
      <c r="T476" s="16" t="s">
        <v>12169</v>
      </c>
      <c r="U476" s="16" t="s">
        <v>12170</v>
      </c>
    </row>
    <row r="477" spans="1:21" ht="15.75">
      <c r="A477" s="16" t="s">
        <v>12512</v>
      </c>
      <c r="B477" s="16" t="s">
        <v>14369</v>
      </c>
      <c r="C477" s="16" t="s">
        <v>13645</v>
      </c>
      <c r="D477" s="19">
        <v>1745</v>
      </c>
      <c r="E477" s="19">
        <v>2400</v>
      </c>
      <c r="F477" s="52">
        <v>0.27</v>
      </c>
      <c r="G477" s="51">
        <v>4.2</v>
      </c>
      <c r="H477" s="52" t="str">
        <f t="shared" si="8"/>
        <v>5.0</v>
      </c>
      <c r="I477" s="16">
        <v>14160</v>
      </c>
      <c r="J477" s="19">
        <f>Transformed_Data!E477*Transformed_Data!I477</f>
        <v>33984000</v>
      </c>
      <c r="K477" s="19" t="str">
        <f>IF(E477&lt;200,"&lt;200",IF(E477&lt;=500,"200–500","&gt;500"))</f>
        <v>&gt;500</v>
      </c>
      <c r="L477" s="19">
        <f>G477*I477</f>
        <v>59472</v>
      </c>
      <c r="M477" s="19">
        <f>SUM(G477:I477)</f>
        <v>14164.2</v>
      </c>
      <c r="N477" s="16" t="s">
        <v>12514</v>
      </c>
      <c r="O477" s="16" t="s">
        <v>12515</v>
      </c>
      <c r="P477" s="16" t="s">
        <v>12516</v>
      </c>
      <c r="Q477" s="16" t="s">
        <v>12517</v>
      </c>
      <c r="R477" s="16" t="s">
        <v>12518</v>
      </c>
      <c r="S477" s="16" t="s">
        <v>12519</v>
      </c>
      <c r="T477" s="16" t="s">
        <v>12520</v>
      </c>
      <c r="U477" s="16" t="s">
        <v>12521</v>
      </c>
    </row>
    <row r="478" spans="1:21" ht="15.75">
      <c r="A478" s="16" t="s">
        <v>11245</v>
      </c>
      <c r="B478" s="16" t="s">
        <v>14370</v>
      </c>
      <c r="C478" s="16" t="s">
        <v>13645</v>
      </c>
      <c r="D478" s="19">
        <v>6525</v>
      </c>
      <c r="E478" s="19">
        <v>8820</v>
      </c>
      <c r="F478" s="52">
        <v>0.26</v>
      </c>
      <c r="G478" s="51">
        <v>4.5</v>
      </c>
      <c r="H478" s="52" t="str">
        <f t="shared" si="8"/>
        <v>5.0</v>
      </c>
      <c r="I478" s="16">
        <v>5137</v>
      </c>
      <c r="J478" s="19">
        <f>Transformed_Data!E478*Transformed_Data!I478</f>
        <v>45308340</v>
      </c>
      <c r="K478" s="19" t="str">
        <f>IF(E478&lt;200,"&lt;200",IF(E478&lt;=500,"200–500","&gt;500"))</f>
        <v>&gt;500</v>
      </c>
      <c r="L478" s="19">
        <f>G478*I478</f>
        <v>23116.5</v>
      </c>
      <c r="M478" s="19">
        <f>SUM(G478:I478)</f>
        <v>5141.5</v>
      </c>
      <c r="N478" s="16" t="s">
        <v>11247</v>
      </c>
      <c r="O478" s="16" t="s">
        <v>11248</v>
      </c>
      <c r="P478" s="16" t="s">
        <v>11249</v>
      </c>
      <c r="Q478" s="16" t="s">
        <v>11250</v>
      </c>
      <c r="R478" s="16" t="s">
        <v>11251</v>
      </c>
      <c r="S478" s="16" t="s">
        <v>13343</v>
      </c>
      <c r="T478" s="16" t="s">
        <v>11253</v>
      </c>
      <c r="U478" s="16" t="s">
        <v>11254</v>
      </c>
    </row>
    <row r="479" spans="1:21" ht="15.75">
      <c r="A479" s="16" t="s">
        <v>10459</v>
      </c>
      <c r="B479" s="16" t="s">
        <v>14371</v>
      </c>
      <c r="C479" s="16" t="s">
        <v>13645</v>
      </c>
      <c r="D479" s="19">
        <v>8199</v>
      </c>
      <c r="E479" s="19">
        <v>16000</v>
      </c>
      <c r="F479" s="52">
        <v>0.49</v>
      </c>
      <c r="G479" s="51">
        <v>3.9</v>
      </c>
      <c r="H479" s="52" t="str">
        <f t="shared" si="8"/>
        <v>4.0</v>
      </c>
      <c r="I479" s="16">
        <v>18497</v>
      </c>
      <c r="J479" s="19">
        <f>Transformed_Data!E479*Transformed_Data!I479</f>
        <v>295952000</v>
      </c>
      <c r="K479" s="19" t="str">
        <f>IF(E479&lt;200,"&lt;200",IF(E479&lt;=500,"200–500","&gt;500"))</f>
        <v>&gt;500</v>
      </c>
      <c r="L479" s="19">
        <f>G479*I479</f>
        <v>72138.3</v>
      </c>
      <c r="M479" s="19">
        <f>SUM(G479:I479)</f>
        <v>18500.900000000001</v>
      </c>
      <c r="N479" s="16" t="s">
        <v>13344</v>
      </c>
      <c r="O479" s="16" t="s">
        <v>10462</v>
      </c>
      <c r="P479" s="16" t="s">
        <v>10463</v>
      </c>
      <c r="Q479" s="16" t="s">
        <v>10464</v>
      </c>
      <c r="R479" s="16" t="s">
        <v>10465</v>
      </c>
      <c r="S479" s="16" t="s">
        <v>13345</v>
      </c>
      <c r="T479" s="16" t="s">
        <v>10467</v>
      </c>
      <c r="U479" s="16" t="s">
        <v>10468</v>
      </c>
    </row>
    <row r="480" spans="1:21" ht="15.75">
      <c r="A480" s="16" t="s">
        <v>10680</v>
      </c>
      <c r="B480" s="16" t="s">
        <v>14372</v>
      </c>
      <c r="C480" s="16" t="s">
        <v>13645</v>
      </c>
      <c r="D480" s="19">
        <v>1999</v>
      </c>
      <c r="E480" s="19">
        <v>3300</v>
      </c>
      <c r="F480" s="52">
        <v>0.39</v>
      </c>
      <c r="G480" s="51">
        <v>4.2</v>
      </c>
      <c r="H480" s="52" t="str">
        <f t="shared" si="8"/>
        <v>5.0</v>
      </c>
      <c r="I480" s="16">
        <v>780</v>
      </c>
      <c r="J480" s="19">
        <f>Transformed_Data!E480*Transformed_Data!I480</f>
        <v>2574000</v>
      </c>
      <c r="K480" s="19" t="str">
        <f>IF(E480&lt;200,"&lt;200",IF(E480&lt;=500,"200–500","&gt;500"))</f>
        <v>&gt;500</v>
      </c>
      <c r="L480" s="19">
        <f>G480*I480</f>
        <v>3276</v>
      </c>
      <c r="M480" s="19">
        <f>SUM(G480:I480)</f>
        <v>784.2</v>
      </c>
      <c r="N480" s="16" t="s">
        <v>10682</v>
      </c>
      <c r="O480" s="16" t="s">
        <v>10683</v>
      </c>
      <c r="P480" s="16" t="s">
        <v>10684</v>
      </c>
      <c r="Q480" s="16" t="s">
        <v>10685</v>
      </c>
      <c r="R480" s="16" t="s">
        <v>10686</v>
      </c>
      <c r="S480" s="16" t="s">
        <v>10687</v>
      </c>
      <c r="T480" s="16" t="s">
        <v>10688</v>
      </c>
      <c r="U480" s="16" t="s">
        <v>10689</v>
      </c>
    </row>
    <row r="481" spans="1:21" ht="15.75">
      <c r="A481" s="16" t="s">
        <v>8142</v>
      </c>
      <c r="B481" s="16" t="s">
        <v>14373</v>
      </c>
      <c r="C481" s="16" t="s">
        <v>13127</v>
      </c>
      <c r="D481" s="19">
        <v>2299</v>
      </c>
      <c r="E481" s="19">
        <v>7500</v>
      </c>
      <c r="F481" s="52">
        <v>0.69</v>
      </c>
      <c r="G481" s="51">
        <v>4.0999999999999996</v>
      </c>
      <c r="H481" s="52" t="str">
        <f t="shared" si="8"/>
        <v>5.0</v>
      </c>
      <c r="I481" s="16">
        <v>5554</v>
      </c>
      <c r="J481" s="19">
        <f>Transformed_Data!E481*Transformed_Data!I481</f>
        <v>41655000</v>
      </c>
      <c r="K481" s="19" t="str">
        <f>IF(E481&lt;200,"&lt;200",IF(E481&lt;=500,"200–500","&gt;500"))</f>
        <v>&gt;500</v>
      </c>
      <c r="L481" s="19">
        <f>G481*I481</f>
        <v>22771.399999999998</v>
      </c>
      <c r="M481" s="19">
        <f>SUM(G481:I481)</f>
        <v>5558.1</v>
      </c>
      <c r="N481" s="16" t="s">
        <v>13346</v>
      </c>
      <c r="O481" s="16" t="s">
        <v>8145</v>
      </c>
      <c r="P481" s="16" t="s">
        <v>8146</v>
      </c>
      <c r="Q481" s="16" t="s">
        <v>8147</v>
      </c>
      <c r="R481" s="16" t="s">
        <v>8148</v>
      </c>
      <c r="S481" s="16" t="s">
        <v>13347</v>
      </c>
      <c r="T481" s="16" t="s">
        <v>8150</v>
      </c>
      <c r="U481" s="16" t="s">
        <v>8151</v>
      </c>
    </row>
    <row r="482" spans="1:21" ht="15.75">
      <c r="A482" s="16" t="s">
        <v>6209</v>
      </c>
      <c r="B482" s="16" t="s">
        <v>14374</v>
      </c>
      <c r="C482" s="16" t="s">
        <v>13644</v>
      </c>
      <c r="D482" s="19">
        <v>549</v>
      </c>
      <c r="E482" s="19">
        <v>999</v>
      </c>
      <c r="F482" s="52">
        <v>0.45</v>
      </c>
      <c r="G482" s="51">
        <v>4.3</v>
      </c>
      <c r="H482" s="52" t="str">
        <f t="shared" si="8"/>
        <v>5.0</v>
      </c>
      <c r="I482" s="16">
        <v>7758</v>
      </c>
      <c r="J482" s="19">
        <f>Transformed_Data!E482*Transformed_Data!I482</f>
        <v>7750242</v>
      </c>
      <c r="K482" s="19" t="str">
        <f>IF(E482&lt;200,"&lt;200",IF(E482&lt;=500,"200–500","&gt;500"))</f>
        <v>&gt;500</v>
      </c>
      <c r="L482" s="19">
        <f>G482*I482</f>
        <v>33359.4</v>
      </c>
      <c r="M482" s="19">
        <f>SUM(G482:I482)</f>
        <v>7762.3</v>
      </c>
      <c r="N482" s="16" t="s">
        <v>13348</v>
      </c>
      <c r="O482" s="16" t="s">
        <v>6213</v>
      </c>
      <c r="P482" s="16" t="s">
        <v>6214</v>
      </c>
      <c r="Q482" s="16" t="s">
        <v>6215</v>
      </c>
      <c r="R482" s="16" t="s">
        <v>6216</v>
      </c>
      <c r="S482" s="16" t="s">
        <v>6217</v>
      </c>
      <c r="T482" s="16" t="s">
        <v>6218</v>
      </c>
      <c r="U482" s="16" t="s">
        <v>6219</v>
      </c>
    </row>
    <row r="483" spans="1:21" ht="15.75">
      <c r="A483" s="16" t="s">
        <v>7386</v>
      </c>
      <c r="B483" s="16" t="s">
        <v>14375</v>
      </c>
      <c r="C483" s="16" t="s">
        <v>13644</v>
      </c>
      <c r="D483" s="19">
        <v>549</v>
      </c>
      <c r="E483" s="19">
        <v>2499</v>
      </c>
      <c r="F483" s="52">
        <v>0.78</v>
      </c>
      <c r="G483" s="51">
        <v>4.3</v>
      </c>
      <c r="H483" s="52" t="str">
        <f t="shared" si="8"/>
        <v>5.0</v>
      </c>
      <c r="I483" s="16">
        <v>5556</v>
      </c>
      <c r="J483" s="19">
        <f>Transformed_Data!E483*Transformed_Data!I483</f>
        <v>13884444</v>
      </c>
      <c r="K483" s="19" t="str">
        <f>IF(E483&lt;200,"&lt;200",IF(E483&lt;=500,"200–500","&gt;500"))</f>
        <v>&gt;500</v>
      </c>
      <c r="L483" s="19">
        <f>G483*I483</f>
        <v>23890.799999999999</v>
      </c>
      <c r="M483" s="19">
        <f>SUM(G483:I483)</f>
        <v>5560.3</v>
      </c>
      <c r="N483" s="16" t="s">
        <v>7388</v>
      </c>
      <c r="O483" s="16" t="s">
        <v>7389</v>
      </c>
      <c r="P483" s="16" t="s">
        <v>7390</v>
      </c>
      <c r="Q483" s="16" t="s">
        <v>7391</v>
      </c>
      <c r="R483" s="16" t="s">
        <v>7392</v>
      </c>
      <c r="S483" s="16" t="s">
        <v>7393</v>
      </c>
      <c r="T483" s="16" t="s">
        <v>7394</v>
      </c>
      <c r="U483" s="16" t="s">
        <v>7395</v>
      </c>
    </row>
    <row r="484" spans="1:21" ht="15.75">
      <c r="A484" s="16" t="s">
        <v>5848</v>
      </c>
      <c r="B484" s="16" t="s">
        <v>14376</v>
      </c>
      <c r="C484" s="16" t="s">
        <v>13127</v>
      </c>
      <c r="D484" s="19">
        <v>549</v>
      </c>
      <c r="E484" s="19">
        <v>999</v>
      </c>
      <c r="F484" s="52">
        <v>0.45</v>
      </c>
      <c r="G484" s="51">
        <v>3.9</v>
      </c>
      <c r="H484" s="52" t="str">
        <f t="shared" si="8"/>
        <v>4.0</v>
      </c>
      <c r="I484" s="16">
        <v>64705</v>
      </c>
      <c r="J484" s="19">
        <f>Transformed_Data!E484*Transformed_Data!I484</f>
        <v>64640295</v>
      </c>
      <c r="K484" s="19" t="str">
        <f>IF(E484&lt;200,"&lt;200",IF(E484&lt;=500,"200–500","&gt;500"))</f>
        <v>&gt;500</v>
      </c>
      <c r="L484" s="19">
        <f>G484*I484</f>
        <v>252349.5</v>
      </c>
      <c r="M484" s="19">
        <f>SUM(G484:I484)</f>
        <v>64708.9</v>
      </c>
      <c r="N484" s="16" t="s">
        <v>5850</v>
      </c>
      <c r="O484" s="16" t="s">
        <v>5851</v>
      </c>
      <c r="P484" s="16" t="s">
        <v>5852</v>
      </c>
      <c r="Q484" s="16" t="s">
        <v>5853</v>
      </c>
      <c r="R484" s="16" t="s">
        <v>5854</v>
      </c>
      <c r="S484" s="16" t="s">
        <v>13349</v>
      </c>
      <c r="T484" s="16" t="s">
        <v>5856</v>
      </c>
      <c r="U484" s="16" t="s">
        <v>5857</v>
      </c>
    </row>
    <row r="485" spans="1:21" ht="15.75">
      <c r="A485" s="16" t="s">
        <v>11526</v>
      </c>
      <c r="B485" s="16" t="s">
        <v>14377</v>
      </c>
      <c r="C485" s="16" t="s">
        <v>13645</v>
      </c>
      <c r="D485" s="19">
        <v>299</v>
      </c>
      <c r="E485" s="19">
        <v>595</v>
      </c>
      <c r="F485" s="52">
        <v>0.5</v>
      </c>
      <c r="G485" s="51">
        <v>4</v>
      </c>
      <c r="H485" s="52" t="str">
        <f t="shared" si="8"/>
        <v>4.0</v>
      </c>
      <c r="I485" s="16">
        <v>314</v>
      </c>
      <c r="J485" s="19">
        <f>Transformed_Data!E485*Transformed_Data!I485</f>
        <v>186830</v>
      </c>
      <c r="K485" s="19" t="str">
        <f>IF(E485&lt;200,"&lt;200",IF(E485&lt;=500,"200–500","&gt;500"))</f>
        <v>&gt;500</v>
      </c>
      <c r="L485" s="19">
        <f>G485*I485</f>
        <v>1256</v>
      </c>
      <c r="M485" s="19">
        <f>SUM(G485:I485)</f>
        <v>318</v>
      </c>
      <c r="N485" s="16" t="s">
        <v>11528</v>
      </c>
      <c r="O485" s="16" t="s">
        <v>11529</v>
      </c>
      <c r="P485" s="16" t="s">
        <v>11530</v>
      </c>
      <c r="Q485" s="16" t="s">
        <v>11531</v>
      </c>
      <c r="R485" s="16" t="s">
        <v>11532</v>
      </c>
      <c r="S485" s="16" t="s">
        <v>11533</v>
      </c>
      <c r="T485" s="16" t="s">
        <v>11534</v>
      </c>
      <c r="U485" s="16" t="s">
        <v>11535</v>
      </c>
    </row>
    <row r="486" spans="1:21" ht="15.75">
      <c r="A486" s="16" t="s">
        <v>8760</v>
      </c>
      <c r="B486" s="16" t="s">
        <v>14378</v>
      </c>
      <c r="C486" s="16" t="s">
        <v>13645</v>
      </c>
      <c r="D486" s="19">
        <v>1199</v>
      </c>
      <c r="E486" s="19">
        <v>2000</v>
      </c>
      <c r="F486" s="52">
        <v>0.4</v>
      </c>
      <c r="G486" s="51">
        <v>4</v>
      </c>
      <c r="H486" s="52" t="str">
        <f t="shared" si="8"/>
        <v>4.0</v>
      </c>
      <c r="I486" s="16">
        <v>14030</v>
      </c>
      <c r="J486" s="19">
        <f>Transformed_Data!E486*Transformed_Data!I486</f>
        <v>28060000</v>
      </c>
      <c r="K486" s="19" t="str">
        <f>IF(E486&lt;200,"&lt;200",IF(E486&lt;=500,"200–500","&gt;500"))</f>
        <v>&gt;500</v>
      </c>
      <c r="L486" s="19">
        <f>G486*I486</f>
        <v>56120</v>
      </c>
      <c r="M486" s="19">
        <f>SUM(G486:I486)</f>
        <v>14034</v>
      </c>
      <c r="N486" s="16" t="s">
        <v>8763</v>
      </c>
      <c r="O486" s="16" t="s">
        <v>8764</v>
      </c>
      <c r="P486" s="16" t="s">
        <v>8765</v>
      </c>
      <c r="Q486" s="16" t="s">
        <v>8766</v>
      </c>
      <c r="R486" s="16" t="s">
        <v>8767</v>
      </c>
      <c r="S486" s="16" t="s">
        <v>8768</v>
      </c>
      <c r="T486" s="16" t="s">
        <v>8769</v>
      </c>
      <c r="U486" s="16" t="s">
        <v>8770</v>
      </c>
    </row>
    <row r="487" spans="1:21" ht="15.75">
      <c r="A487" s="16" t="s">
        <v>11876</v>
      </c>
      <c r="B487" s="16" t="s">
        <v>14379</v>
      </c>
      <c r="C487" s="16" t="s">
        <v>13645</v>
      </c>
      <c r="D487" s="19">
        <v>645</v>
      </c>
      <c r="E487" s="19">
        <v>1100</v>
      </c>
      <c r="F487" s="52">
        <v>0.41</v>
      </c>
      <c r="G487" s="51">
        <v>4</v>
      </c>
      <c r="H487" s="52" t="str">
        <f t="shared" si="8"/>
        <v>4.0</v>
      </c>
      <c r="I487" s="16">
        <v>3271</v>
      </c>
      <c r="J487" s="19">
        <f>Transformed_Data!E487*Transformed_Data!I487</f>
        <v>3598100</v>
      </c>
      <c r="K487" s="19" t="str">
        <f>IF(E487&lt;200,"&lt;200",IF(E487&lt;=500,"200–500","&gt;500"))</f>
        <v>&gt;500</v>
      </c>
      <c r="L487" s="19">
        <f>G487*I487</f>
        <v>13084</v>
      </c>
      <c r="M487" s="19">
        <f>SUM(G487:I487)</f>
        <v>3275</v>
      </c>
      <c r="N487" s="16" t="s">
        <v>11878</v>
      </c>
      <c r="O487" s="16" t="s">
        <v>11879</v>
      </c>
      <c r="P487" s="16" t="s">
        <v>11880</v>
      </c>
      <c r="Q487" s="16" t="s">
        <v>11881</v>
      </c>
      <c r="R487" s="16" t="s">
        <v>11882</v>
      </c>
      <c r="S487" s="16" t="s">
        <v>11883</v>
      </c>
      <c r="T487" s="16" t="s">
        <v>11884</v>
      </c>
      <c r="U487" s="16" t="s">
        <v>11885</v>
      </c>
    </row>
    <row r="488" spans="1:21" ht="15.75">
      <c r="A488" s="16" t="s">
        <v>1372</v>
      </c>
      <c r="B488" s="16" t="s">
        <v>14380</v>
      </c>
      <c r="C488" s="16" t="s">
        <v>13644</v>
      </c>
      <c r="D488" s="19">
        <v>499</v>
      </c>
      <c r="E488" s="19">
        <v>1299</v>
      </c>
      <c r="F488" s="52">
        <v>0.62</v>
      </c>
      <c r="G488" s="51">
        <v>4.3</v>
      </c>
      <c r="H488" s="52" t="str">
        <f t="shared" si="8"/>
        <v>5.0</v>
      </c>
      <c r="I488" s="16">
        <v>30411</v>
      </c>
      <c r="J488" s="19">
        <f>Transformed_Data!E488*Transformed_Data!I488</f>
        <v>39503889</v>
      </c>
      <c r="K488" s="19" t="str">
        <f>IF(E488&lt;200,"&lt;200",IF(E488&lt;=500,"200–500","&gt;500"))</f>
        <v>&gt;500</v>
      </c>
      <c r="L488" s="19">
        <f>G488*I488</f>
        <v>130767.29999999999</v>
      </c>
      <c r="M488" s="19">
        <f>SUM(G488:I488)</f>
        <v>30415.3</v>
      </c>
      <c r="N488" s="16" t="s">
        <v>1374</v>
      </c>
      <c r="O488" s="16" t="s">
        <v>89</v>
      </c>
      <c r="P488" s="16" t="s">
        <v>90</v>
      </c>
      <c r="Q488" s="16" t="s">
        <v>91</v>
      </c>
      <c r="R488" s="16" t="s">
        <v>92</v>
      </c>
      <c r="S488" s="16" t="s">
        <v>93</v>
      </c>
      <c r="T488" s="16" t="s">
        <v>1375</v>
      </c>
      <c r="U488" s="16" t="s">
        <v>1376</v>
      </c>
    </row>
    <row r="489" spans="1:21" ht="15.75">
      <c r="A489" s="16" t="s">
        <v>7355</v>
      </c>
      <c r="B489" s="16" t="s">
        <v>14381</v>
      </c>
      <c r="C489" s="16" t="s">
        <v>13644</v>
      </c>
      <c r="D489" s="19">
        <v>599</v>
      </c>
      <c r="E489" s="19">
        <v>999</v>
      </c>
      <c r="F489" s="52">
        <v>0.4</v>
      </c>
      <c r="G489" s="51">
        <v>4</v>
      </c>
      <c r="H489" s="52" t="str">
        <f t="shared" si="8"/>
        <v>4.0</v>
      </c>
      <c r="I489" s="16">
        <v>7601</v>
      </c>
      <c r="J489" s="19">
        <f>Transformed_Data!E489*Transformed_Data!I489</f>
        <v>7593399</v>
      </c>
      <c r="K489" s="19" t="str">
        <f>IF(E489&lt;200,"&lt;200",IF(E489&lt;=500,"200–500","&gt;500"))</f>
        <v>&gt;500</v>
      </c>
      <c r="L489" s="19">
        <f>G489*I489</f>
        <v>30404</v>
      </c>
      <c r="M489" s="19">
        <f>SUM(G489:I489)</f>
        <v>7605</v>
      </c>
      <c r="N489" s="16" t="s">
        <v>7357</v>
      </c>
      <c r="O489" s="16" t="s">
        <v>7358</v>
      </c>
      <c r="P489" s="16" t="s">
        <v>7359</v>
      </c>
      <c r="Q489" s="16" t="s">
        <v>7360</v>
      </c>
      <c r="R489" s="16" t="s">
        <v>7361</v>
      </c>
      <c r="S489" s="16" t="s">
        <v>13350</v>
      </c>
      <c r="T489" s="16" t="s">
        <v>7363</v>
      </c>
      <c r="U489" s="16" t="s">
        <v>7364</v>
      </c>
    </row>
    <row r="490" spans="1:21" ht="15.75">
      <c r="A490" s="16" t="s">
        <v>6112</v>
      </c>
      <c r="B490" s="16" t="s">
        <v>14382</v>
      </c>
      <c r="C490" s="16" t="s">
        <v>13127</v>
      </c>
      <c r="D490" s="19">
        <v>1499</v>
      </c>
      <c r="E490" s="19">
        <v>4999</v>
      </c>
      <c r="F490" s="52">
        <v>0.7</v>
      </c>
      <c r="G490" s="51">
        <v>4</v>
      </c>
      <c r="H490" s="52" t="str">
        <f t="shared" si="8"/>
        <v>4.0</v>
      </c>
      <c r="I490" s="16">
        <v>92588</v>
      </c>
      <c r="J490" s="19">
        <f>Transformed_Data!E490*Transformed_Data!I490</f>
        <v>462847412</v>
      </c>
      <c r="K490" s="19" t="str">
        <f>IF(E490&lt;200,"&lt;200",IF(E490&lt;=500,"200–500","&gt;500"))</f>
        <v>&gt;500</v>
      </c>
      <c r="L490" s="19">
        <f>G490*I490</f>
        <v>370352</v>
      </c>
      <c r="M490" s="19">
        <f>SUM(G490:I490)</f>
        <v>92592</v>
      </c>
      <c r="N490" s="16" t="s">
        <v>6114</v>
      </c>
      <c r="O490" s="16" t="s">
        <v>4217</v>
      </c>
      <c r="P490" s="16" t="s">
        <v>4218</v>
      </c>
      <c r="Q490" s="16" t="s">
        <v>4219</v>
      </c>
      <c r="R490" s="16" t="s">
        <v>4220</v>
      </c>
      <c r="S490" s="16" t="s">
        <v>4221</v>
      </c>
      <c r="T490" s="16" t="s">
        <v>6115</v>
      </c>
      <c r="U490" s="16" t="s">
        <v>6116</v>
      </c>
    </row>
    <row r="491" spans="1:21" ht="15.75">
      <c r="A491" s="16" t="s">
        <v>1983</v>
      </c>
      <c r="B491" s="16" t="s">
        <v>14383</v>
      </c>
      <c r="C491" s="16" t="s">
        <v>13127</v>
      </c>
      <c r="D491" s="19">
        <v>1249</v>
      </c>
      <c r="E491" s="19">
        <v>2299</v>
      </c>
      <c r="F491" s="52">
        <v>0.46</v>
      </c>
      <c r="G491" s="51">
        <v>4.3</v>
      </c>
      <c r="H491" s="52" t="str">
        <f t="shared" si="8"/>
        <v>5.0</v>
      </c>
      <c r="I491" s="16">
        <v>7636</v>
      </c>
      <c r="J491" s="19">
        <f>Transformed_Data!E491*Transformed_Data!I491</f>
        <v>17555164</v>
      </c>
      <c r="K491" s="19" t="str">
        <f>IF(E491&lt;200,"&lt;200",IF(E491&lt;=500,"200–500","&gt;500"))</f>
        <v>&gt;500</v>
      </c>
      <c r="L491" s="19">
        <f>G491*I491</f>
        <v>32834.799999999996</v>
      </c>
      <c r="M491" s="19">
        <f>SUM(G491:I491)</f>
        <v>7640.3</v>
      </c>
      <c r="N491" s="16" t="s">
        <v>1986</v>
      </c>
      <c r="O491" s="16" t="s">
        <v>1987</v>
      </c>
      <c r="P491" s="16" t="s">
        <v>1988</v>
      </c>
      <c r="Q491" s="16" t="s">
        <v>1989</v>
      </c>
      <c r="R491" s="16" t="s">
        <v>1990</v>
      </c>
      <c r="S491" s="16" t="s">
        <v>13351</v>
      </c>
      <c r="T491" s="16" t="s">
        <v>1992</v>
      </c>
      <c r="U491" s="16" t="s">
        <v>1993</v>
      </c>
    </row>
    <row r="492" spans="1:21" ht="15.75">
      <c r="A492" s="16" t="s">
        <v>6198</v>
      </c>
      <c r="B492" s="16" t="s">
        <v>14384</v>
      </c>
      <c r="C492" s="16" t="s">
        <v>13644</v>
      </c>
      <c r="D492" s="19">
        <v>449</v>
      </c>
      <c r="E492" s="19">
        <v>999</v>
      </c>
      <c r="F492" s="52">
        <v>0.55000000000000004</v>
      </c>
      <c r="G492" s="51">
        <v>4.4000000000000004</v>
      </c>
      <c r="H492" s="52" t="str">
        <f t="shared" si="8"/>
        <v>5.0</v>
      </c>
      <c r="I492" s="16">
        <v>9940</v>
      </c>
      <c r="J492" s="19">
        <f>Transformed_Data!E492*Transformed_Data!I492</f>
        <v>9930060</v>
      </c>
      <c r="K492" s="19" t="str">
        <f>IF(E492&lt;200,"&lt;200",IF(E492&lt;=500,"200–500","&gt;500"))</f>
        <v>&gt;500</v>
      </c>
      <c r="L492" s="19">
        <f>G492*I492</f>
        <v>43736</v>
      </c>
      <c r="M492" s="19">
        <f>SUM(G492:I492)</f>
        <v>9944.4</v>
      </c>
      <c r="N492" s="16" t="s">
        <v>6201</v>
      </c>
      <c r="O492" s="16" t="s">
        <v>6202</v>
      </c>
      <c r="P492" s="16" t="s">
        <v>6203</v>
      </c>
      <c r="Q492" s="16" t="s">
        <v>6204</v>
      </c>
      <c r="R492" s="16" t="s">
        <v>6205</v>
      </c>
      <c r="S492" s="16" t="s">
        <v>6206</v>
      </c>
      <c r="T492" s="16" t="s">
        <v>6207</v>
      </c>
      <c r="U492" s="16" t="s">
        <v>6208</v>
      </c>
    </row>
    <row r="493" spans="1:21" ht="15.75">
      <c r="A493" s="16" t="s">
        <v>6595</v>
      </c>
      <c r="B493" s="16" t="s">
        <v>14385</v>
      </c>
      <c r="C493" s="16" t="s">
        <v>13644</v>
      </c>
      <c r="D493" s="19">
        <v>449</v>
      </c>
      <c r="E493" s="19">
        <v>999</v>
      </c>
      <c r="F493" s="52">
        <v>0.55000000000000004</v>
      </c>
      <c r="G493" s="51">
        <v>4.3</v>
      </c>
      <c r="H493" s="52" t="str">
        <f t="shared" si="8"/>
        <v>5.0</v>
      </c>
      <c r="I493" s="16">
        <v>11330</v>
      </c>
      <c r="J493" s="19">
        <f>Transformed_Data!E493*Transformed_Data!I493</f>
        <v>11318670</v>
      </c>
      <c r="K493" s="19" t="str">
        <f>IF(E493&lt;200,"&lt;200",IF(E493&lt;=500,"200–500","&gt;500"))</f>
        <v>&gt;500</v>
      </c>
      <c r="L493" s="19">
        <f>G493*I493</f>
        <v>48719</v>
      </c>
      <c r="M493" s="19">
        <f>SUM(G493:I493)</f>
        <v>11334.3</v>
      </c>
      <c r="N493" s="16" t="s">
        <v>6597</v>
      </c>
      <c r="O493" s="16" t="s">
        <v>6598</v>
      </c>
      <c r="P493" s="16" t="s">
        <v>6599</v>
      </c>
      <c r="Q493" s="16" t="s">
        <v>6600</v>
      </c>
      <c r="R493" s="16" t="s">
        <v>6601</v>
      </c>
      <c r="S493" s="16" t="s">
        <v>6602</v>
      </c>
      <c r="T493" s="16" t="s">
        <v>6207</v>
      </c>
      <c r="U493" s="16" t="s">
        <v>6603</v>
      </c>
    </row>
    <row r="494" spans="1:21" ht="15.75">
      <c r="A494" s="16" t="s">
        <v>7722</v>
      </c>
      <c r="B494" s="16" t="s">
        <v>14386</v>
      </c>
      <c r="C494" s="16" t="s">
        <v>13644</v>
      </c>
      <c r="D494" s="19">
        <v>449</v>
      </c>
      <c r="E494" s="19">
        <v>999</v>
      </c>
      <c r="F494" s="52">
        <v>0.55000000000000004</v>
      </c>
      <c r="G494" s="51">
        <v>4.3</v>
      </c>
      <c r="H494" s="52" t="str">
        <f t="shared" si="8"/>
        <v>5.0</v>
      </c>
      <c r="I494" s="16">
        <v>9701</v>
      </c>
      <c r="J494" s="19">
        <f>Transformed_Data!E494*Transformed_Data!I494</f>
        <v>9691299</v>
      </c>
      <c r="K494" s="19" t="str">
        <f>IF(E494&lt;200,"&lt;200",IF(E494&lt;=500,"200–500","&gt;500"))</f>
        <v>&gt;500</v>
      </c>
      <c r="L494" s="19">
        <f>G494*I494</f>
        <v>41714.299999999996</v>
      </c>
      <c r="M494" s="19">
        <f>SUM(G494:I494)</f>
        <v>9705.2999999999993</v>
      </c>
      <c r="N494" s="16" t="s">
        <v>7724</v>
      </c>
      <c r="O494" s="16" t="s">
        <v>7725</v>
      </c>
      <c r="P494" s="16" t="s">
        <v>7726</v>
      </c>
      <c r="Q494" s="16" t="s">
        <v>7727</v>
      </c>
      <c r="R494" s="16" t="s">
        <v>7728</v>
      </c>
      <c r="S494" s="16" t="s">
        <v>13352</v>
      </c>
      <c r="T494" s="16" t="s">
        <v>7730</v>
      </c>
      <c r="U494" s="16" t="s">
        <v>7731</v>
      </c>
    </row>
    <row r="495" spans="1:21" ht="15.75">
      <c r="A495" s="16" t="s">
        <v>5994</v>
      </c>
      <c r="B495" s="16" t="s">
        <v>14387</v>
      </c>
      <c r="C495" s="16" t="s">
        <v>13644</v>
      </c>
      <c r="D495" s="19">
        <v>399</v>
      </c>
      <c r="E495" s="19">
        <v>1499</v>
      </c>
      <c r="F495" s="52">
        <v>0.73</v>
      </c>
      <c r="G495" s="51">
        <v>4.0999999999999996</v>
      </c>
      <c r="H495" s="52" t="str">
        <f t="shared" si="8"/>
        <v>5.0</v>
      </c>
      <c r="I495" s="16">
        <v>5730</v>
      </c>
      <c r="J495" s="19">
        <f>Transformed_Data!E495*Transformed_Data!I495</f>
        <v>8589270</v>
      </c>
      <c r="K495" s="19" t="str">
        <f>IF(E495&lt;200,"&lt;200",IF(E495&lt;=500,"200–500","&gt;500"))</f>
        <v>&gt;500</v>
      </c>
      <c r="L495" s="19">
        <f>G495*I495</f>
        <v>23492.999999999996</v>
      </c>
      <c r="M495" s="19">
        <f>SUM(G495:I495)</f>
        <v>5734.1</v>
      </c>
      <c r="N495" s="16" t="s">
        <v>5997</v>
      </c>
      <c r="O495" s="16" t="s">
        <v>5998</v>
      </c>
      <c r="P495" s="16" t="s">
        <v>5999</v>
      </c>
      <c r="Q495" s="16" t="s">
        <v>6000</v>
      </c>
      <c r="R495" s="16" t="s">
        <v>6001</v>
      </c>
      <c r="S495" s="16" t="s">
        <v>6002</v>
      </c>
      <c r="T495" s="16" t="s">
        <v>6003</v>
      </c>
      <c r="U495" s="16" t="s">
        <v>6004</v>
      </c>
    </row>
    <row r="496" spans="1:21" ht="15.75">
      <c r="A496" s="16" t="s">
        <v>9942</v>
      </c>
      <c r="B496" s="16" t="s">
        <v>14388</v>
      </c>
      <c r="C496" s="16" t="s">
        <v>13645</v>
      </c>
      <c r="D496" s="19">
        <v>5499</v>
      </c>
      <c r="E496" s="19">
        <v>9999</v>
      </c>
      <c r="F496" s="52">
        <v>0.45</v>
      </c>
      <c r="G496" s="51">
        <v>3.8</v>
      </c>
      <c r="H496" s="52" t="str">
        <f t="shared" si="8"/>
        <v>4.0</v>
      </c>
      <c r="I496" s="16">
        <v>4353</v>
      </c>
      <c r="J496" s="19">
        <f>Transformed_Data!E496*Transformed_Data!I496</f>
        <v>43525647</v>
      </c>
      <c r="K496" s="19" t="str">
        <f>IF(E496&lt;200,"&lt;200",IF(E496&lt;=500,"200–500","&gt;500"))</f>
        <v>&gt;500</v>
      </c>
      <c r="L496" s="19">
        <f>G496*I496</f>
        <v>16541.399999999998</v>
      </c>
      <c r="M496" s="19">
        <f>SUM(G496:I496)</f>
        <v>4356.8</v>
      </c>
      <c r="N496" s="16" t="s">
        <v>9945</v>
      </c>
      <c r="O496" s="16" t="s">
        <v>9946</v>
      </c>
      <c r="P496" s="16" t="s">
        <v>9947</v>
      </c>
      <c r="Q496" s="16" t="s">
        <v>9948</v>
      </c>
      <c r="R496" s="16" t="s">
        <v>9949</v>
      </c>
      <c r="S496" s="16" t="s">
        <v>9950</v>
      </c>
      <c r="T496" s="16" t="s">
        <v>9951</v>
      </c>
      <c r="U496" s="16" t="s">
        <v>9952</v>
      </c>
    </row>
    <row r="497" spans="1:21" ht="15.75">
      <c r="A497" s="16" t="s">
        <v>7066</v>
      </c>
      <c r="B497" s="16" t="s">
        <v>14389</v>
      </c>
      <c r="C497" s="16" t="s">
        <v>13644</v>
      </c>
      <c r="D497" s="19">
        <v>549</v>
      </c>
      <c r="E497" s="19">
        <v>1499</v>
      </c>
      <c r="F497" s="52">
        <v>0.63</v>
      </c>
      <c r="G497" s="51">
        <v>4.3</v>
      </c>
      <c r="H497" s="52" t="str">
        <f t="shared" si="8"/>
        <v>5.0</v>
      </c>
      <c r="I497" s="16">
        <v>11006</v>
      </c>
      <c r="J497" s="19">
        <f>Transformed_Data!E497*Transformed_Data!I497</f>
        <v>16497994</v>
      </c>
      <c r="K497" s="19" t="str">
        <f>IF(E497&lt;200,"&lt;200",IF(E497&lt;=500,"200–500","&gt;500"))</f>
        <v>&gt;500</v>
      </c>
      <c r="L497" s="19">
        <f>G497*I497</f>
        <v>47325.799999999996</v>
      </c>
      <c r="M497" s="19">
        <f>SUM(G497:I497)</f>
        <v>11010.3</v>
      </c>
      <c r="N497" s="16" t="s">
        <v>7069</v>
      </c>
      <c r="O497" s="16" t="s">
        <v>7070</v>
      </c>
      <c r="P497" s="16" t="s">
        <v>7071</v>
      </c>
      <c r="Q497" s="16" t="s">
        <v>7072</v>
      </c>
      <c r="R497" s="16" t="s">
        <v>7073</v>
      </c>
      <c r="S497" s="16" t="s">
        <v>13353</v>
      </c>
      <c r="T497" s="16" t="s">
        <v>7075</v>
      </c>
      <c r="U497" s="16" t="s">
        <v>7076</v>
      </c>
    </row>
    <row r="498" spans="1:21" ht="15.75">
      <c r="A498" s="16" t="s">
        <v>11315</v>
      </c>
      <c r="B498" s="16" t="s">
        <v>14390</v>
      </c>
      <c r="C498" s="16" t="s">
        <v>13645</v>
      </c>
      <c r="D498" s="19">
        <v>1099</v>
      </c>
      <c r="E498" s="19">
        <v>1990</v>
      </c>
      <c r="F498" s="52">
        <v>0.45</v>
      </c>
      <c r="G498" s="51">
        <v>3.9</v>
      </c>
      <c r="H498" s="52" t="str">
        <f t="shared" si="8"/>
        <v>4.0</v>
      </c>
      <c r="I498" s="16">
        <v>5911</v>
      </c>
      <c r="J498" s="19">
        <f>Transformed_Data!E498*Transformed_Data!I498</f>
        <v>11762890</v>
      </c>
      <c r="K498" s="19" t="str">
        <f>IF(E498&lt;200,"&lt;200",IF(E498&lt;=500,"200–500","&gt;500"))</f>
        <v>&gt;500</v>
      </c>
      <c r="L498" s="19">
        <f>G498*I498</f>
        <v>23052.899999999998</v>
      </c>
      <c r="M498" s="19">
        <f>SUM(G498:I498)</f>
        <v>5914.9</v>
      </c>
      <c r="N498" s="16" t="s">
        <v>11317</v>
      </c>
      <c r="O498" s="16" t="s">
        <v>11318</v>
      </c>
      <c r="P498" s="16" t="s">
        <v>11319</v>
      </c>
      <c r="Q498" s="16" t="s">
        <v>11320</v>
      </c>
      <c r="R498" s="16" t="s">
        <v>11321</v>
      </c>
      <c r="S498" s="16" t="s">
        <v>11322</v>
      </c>
      <c r="T498" s="16" t="s">
        <v>11323</v>
      </c>
      <c r="U498" s="16" t="s">
        <v>11324</v>
      </c>
    </row>
    <row r="499" spans="1:21" ht="15.75">
      <c r="A499" s="16" t="s">
        <v>6721</v>
      </c>
      <c r="B499" s="16" t="s">
        <v>14391</v>
      </c>
      <c r="C499" s="16" t="s">
        <v>13644</v>
      </c>
      <c r="D499" s="19">
        <v>1499</v>
      </c>
      <c r="E499" s="19">
        <v>2999</v>
      </c>
      <c r="F499" s="52">
        <v>0.5</v>
      </c>
      <c r="G499" s="51">
        <v>4.5</v>
      </c>
      <c r="H499" s="52" t="str">
        <f t="shared" si="8"/>
        <v>5.0</v>
      </c>
      <c r="I499" s="16">
        <v>8656</v>
      </c>
      <c r="J499" s="19">
        <f>Transformed_Data!E499*Transformed_Data!I499</f>
        <v>25959344</v>
      </c>
      <c r="K499" s="19" t="str">
        <f>IF(E499&lt;200,"&lt;200",IF(E499&lt;=500,"200–500","&gt;500"))</f>
        <v>&gt;500</v>
      </c>
      <c r="L499" s="19">
        <f>G499*I499</f>
        <v>38952</v>
      </c>
      <c r="M499" s="19">
        <f>SUM(G499:I499)</f>
        <v>8660.5</v>
      </c>
      <c r="N499" s="16" t="s">
        <v>6723</v>
      </c>
      <c r="O499" s="16" t="s">
        <v>6724</v>
      </c>
      <c r="P499" s="16" t="s">
        <v>6725</v>
      </c>
      <c r="Q499" s="16" t="s">
        <v>6726</v>
      </c>
      <c r="R499" s="16" t="s">
        <v>6727</v>
      </c>
      <c r="S499" s="16" t="s">
        <v>13354</v>
      </c>
      <c r="T499" s="16" t="s">
        <v>6729</v>
      </c>
      <c r="U499" s="16" t="s">
        <v>6730</v>
      </c>
    </row>
    <row r="500" spans="1:21" ht="15.75">
      <c r="A500" s="16" t="s">
        <v>1774</v>
      </c>
      <c r="B500" s="16" t="s">
        <v>14392</v>
      </c>
      <c r="C500" s="16" t="s">
        <v>13127</v>
      </c>
      <c r="D500" s="19">
        <v>239</v>
      </c>
      <c r="E500" s="19">
        <v>699</v>
      </c>
      <c r="F500" s="52">
        <v>0.66</v>
      </c>
      <c r="G500" s="51">
        <v>4.4000000000000004</v>
      </c>
      <c r="H500" s="52" t="str">
        <f t="shared" si="8"/>
        <v>5.0</v>
      </c>
      <c r="I500" s="16">
        <v>2640</v>
      </c>
      <c r="J500" s="19">
        <f>Transformed_Data!E500*Transformed_Data!I500</f>
        <v>1845360</v>
      </c>
      <c r="K500" s="19" t="str">
        <f>IF(E500&lt;200,"&lt;200",IF(E500&lt;=500,"200–500","&gt;500"))</f>
        <v>&gt;500</v>
      </c>
      <c r="L500" s="19">
        <f>G500*I500</f>
        <v>11616.000000000002</v>
      </c>
      <c r="M500" s="19">
        <f>SUM(G500:I500)</f>
        <v>2644.4</v>
      </c>
      <c r="N500" s="16" t="s">
        <v>1776</v>
      </c>
      <c r="O500" s="16" t="s">
        <v>1777</v>
      </c>
      <c r="P500" s="16" t="s">
        <v>1778</v>
      </c>
      <c r="Q500" s="16" t="s">
        <v>1779</v>
      </c>
      <c r="R500" s="16" t="s">
        <v>1780</v>
      </c>
      <c r="S500" s="16" t="s">
        <v>1781</v>
      </c>
      <c r="T500" s="16" t="s">
        <v>1782</v>
      </c>
      <c r="U500" s="16" t="s">
        <v>1783</v>
      </c>
    </row>
    <row r="501" spans="1:21" ht="15.75">
      <c r="A501" s="16" t="s">
        <v>10081</v>
      </c>
      <c r="B501" s="16" t="s">
        <v>14393</v>
      </c>
      <c r="C501" s="16" t="s">
        <v>13645</v>
      </c>
      <c r="D501" s="19">
        <v>9970</v>
      </c>
      <c r="E501" s="19">
        <v>12999</v>
      </c>
      <c r="F501" s="52">
        <v>0.23</v>
      </c>
      <c r="G501" s="51">
        <v>4.3</v>
      </c>
      <c r="H501" s="52" t="str">
        <f t="shared" si="8"/>
        <v>5.0</v>
      </c>
      <c r="I501" s="16">
        <v>4049</v>
      </c>
      <c r="J501" s="19">
        <f>Transformed_Data!E501*Transformed_Data!I501</f>
        <v>52632951</v>
      </c>
      <c r="K501" s="19" t="str">
        <f>IF(E501&lt;200,"&lt;200",IF(E501&lt;=500,"200–500","&gt;500"))</f>
        <v>&gt;500</v>
      </c>
      <c r="L501" s="19">
        <f>G501*I501</f>
        <v>17410.7</v>
      </c>
      <c r="M501" s="19">
        <f>SUM(G501:I501)</f>
        <v>4053.3</v>
      </c>
      <c r="N501" s="16" t="s">
        <v>10084</v>
      </c>
      <c r="O501" s="16" t="s">
        <v>10085</v>
      </c>
      <c r="P501" s="16" t="s">
        <v>10086</v>
      </c>
      <c r="Q501" s="16" t="s">
        <v>10087</v>
      </c>
      <c r="R501" s="16" t="s">
        <v>10088</v>
      </c>
      <c r="S501" s="16" t="s">
        <v>13355</v>
      </c>
      <c r="T501" s="16" t="s">
        <v>10090</v>
      </c>
      <c r="U501" s="16" t="s">
        <v>10091</v>
      </c>
    </row>
    <row r="502" spans="1:21" ht="15.75">
      <c r="A502" s="16" t="s">
        <v>10819</v>
      </c>
      <c r="B502" s="16" t="s">
        <v>14394</v>
      </c>
      <c r="C502" s="16" t="s">
        <v>13645</v>
      </c>
      <c r="D502" s="19">
        <v>351</v>
      </c>
      <c r="E502" s="19">
        <v>1099</v>
      </c>
      <c r="F502" s="52">
        <v>0.68</v>
      </c>
      <c r="G502" s="51">
        <v>3.7</v>
      </c>
      <c r="H502" s="52" t="str">
        <f t="shared" si="8"/>
        <v>4.0</v>
      </c>
      <c r="I502" s="16">
        <v>1470</v>
      </c>
      <c r="J502" s="19">
        <f>Transformed_Data!E502*Transformed_Data!I502</f>
        <v>1615530</v>
      </c>
      <c r="K502" s="19" t="str">
        <f>IF(E502&lt;200,"&lt;200",IF(E502&lt;=500,"200–500","&gt;500"))</f>
        <v>&gt;500</v>
      </c>
      <c r="L502" s="19">
        <f>G502*I502</f>
        <v>5439</v>
      </c>
      <c r="M502" s="19">
        <f>SUM(G502:I502)</f>
        <v>1473.7</v>
      </c>
      <c r="N502" s="16" t="s">
        <v>10821</v>
      </c>
      <c r="O502" s="16" t="s">
        <v>10822</v>
      </c>
      <c r="P502" s="16" t="s">
        <v>10823</v>
      </c>
      <c r="Q502" s="16" t="s">
        <v>10824</v>
      </c>
      <c r="R502" s="16" t="s">
        <v>10825</v>
      </c>
      <c r="S502" s="16" t="s">
        <v>10826</v>
      </c>
      <c r="T502" s="16" t="s">
        <v>10827</v>
      </c>
      <c r="U502" s="16" t="s">
        <v>10828</v>
      </c>
    </row>
    <row r="503" spans="1:21" ht="15.75">
      <c r="A503" s="16" t="s">
        <v>8884</v>
      </c>
      <c r="B503" s="16" t="s">
        <v>14394</v>
      </c>
      <c r="C503" s="16" t="s">
        <v>13645</v>
      </c>
      <c r="D503" s="19">
        <v>351</v>
      </c>
      <c r="E503" s="19">
        <v>999</v>
      </c>
      <c r="F503" s="52">
        <v>0.65</v>
      </c>
      <c r="G503" s="51">
        <v>4</v>
      </c>
      <c r="H503" s="52" t="str">
        <f t="shared" si="8"/>
        <v>4.0</v>
      </c>
      <c r="I503" s="16">
        <v>5380</v>
      </c>
      <c r="J503" s="19">
        <f>Transformed_Data!E503*Transformed_Data!I503</f>
        <v>5374620</v>
      </c>
      <c r="K503" s="19" t="str">
        <f>IF(E503&lt;200,"&lt;200",IF(E503&lt;=500,"200–500","&gt;500"))</f>
        <v>&gt;500</v>
      </c>
      <c r="L503" s="19">
        <f>G503*I503</f>
        <v>21520</v>
      </c>
      <c r="M503" s="19">
        <f>SUM(G503:I503)</f>
        <v>5384</v>
      </c>
      <c r="N503" s="16" t="s">
        <v>8887</v>
      </c>
      <c r="O503" s="16" t="s">
        <v>8888</v>
      </c>
      <c r="P503" s="16" t="s">
        <v>8889</v>
      </c>
      <c r="Q503" s="16" t="s">
        <v>8890</v>
      </c>
      <c r="R503" s="16" t="s">
        <v>8891</v>
      </c>
      <c r="S503" s="16" t="s">
        <v>8892</v>
      </c>
      <c r="T503" s="16" t="s">
        <v>8893</v>
      </c>
      <c r="U503" s="16" t="s">
        <v>8894</v>
      </c>
    </row>
    <row r="504" spans="1:21" ht="15.75">
      <c r="A504" s="16" t="s">
        <v>7503</v>
      </c>
      <c r="B504" s="16" t="s">
        <v>14395</v>
      </c>
      <c r="C504" s="16" t="s">
        <v>13127</v>
      </c>
      <c r="D504" s="19">
        <v>899</v>
      </c>
      <c r="E504" s="19">
        <v>1199</v>
      </c>
      <c r="F504" s="52">
        <v>0.25</v>
      </c>
      <c r="G504" s="51">
        <v>3.8</v>
      </c>
      <c r="H504" s="52" t="str">
        <f t="shared" si="8"/>
        <v>4.0</v>
      </c>
      <c r="I504" s="16">
        <v>10751</v>
      </c>
      <c r="J504" s="19">
        <f>Transformed_Data!E504*Transformed_Data!I504</f>
        <v>12890449</v>
      </c>
      <c r="K504" s="19" t="str">
        <f>IF(E504&lt;200,"&lt;200",IF(E504&lt;=500,"200–500","&gt;500"))</f>
        <v>&gt;500</v>
      </c>
      <c r="L504" s="19">
        <f>G504*I504</f>
        <v>40853.799999999996</v>
      </c>
      <c r="M504" s="19">
        <f>SUM(G504:I504)</f>
        <v>10754.8</v>
      </c>
      <c r="N504" s="16" t="s">
        <v>7505</v>
      </c>
      <c r="O504" s="16" t="s">
        <v>7506</v>
      </c>
      <c r="P504" s="16" t="s">
        <v>7507</v>
      </c>
      <c r="Q504" s="16" t="s">
        <v>7508</v>
      </c>
      <c r="R504" s="16" t="s">
        <v>7509</v>
      </c>
      <c r="S504" s="16" t="s">
        <v>13356</v>
      </c>
      <c r="T504" s="16" t="s">
        <v>7511</v>
      </c>
      <c r="U504" s="16" t="s">
        <v>7512</v>
      </c>
    </row>
    <row r="505" spans="1:21" ht="15.75">
      <c r="A505" s="16" t="s">
        <v>5334</v>
      </c>
      <c r="B505" s="16" t="s">
        <v>14396</v>
      </c>
      <c r="C505" s="16" t="s">
        <v>13644</v>
      </c>
      <c r="D505" s="19">
        <v>399</v>
      </c>
      <c r="E505" s="19">
        <v>549</v>
      </c>
      <c r="F505" s="52">
        <v>0.27</v>
      </c>
      <c r="G505" s="51">
        <v>4.4000000000000004</v>
      </c>
      <c r="H505" s="52" t="str">
        <f t="shared" si="8"/>
        <v>5.0</v>
      </c>
      <c r="I505" s="16">
        <v>18139</v>
      </c>
      <c r="J505" s="19">
        <f>Transformed_Data!E505*Transformed_Data!I505</f>
        <v>9958311</v>
      </c>
      <c r="K505" s="19" t="str">
        <f>IF(E505&lt;200,"&lt;200",IF(E505&lt;=500,"200–500","&gt;500"))</f>
        <v>&gt;500</v>
      </c>
      <c r="L505" s="19">
        <f>G505*I505</f>
        <v>79811.600000000006</v>
      </c>
      <c r="M505" s="19">
        <f>SUM(G505:I505)</f>
        <v>18143.400000000001</v>
      </c>
      <c r="N505" s="16" t="s">
        <v>5337</v>
      </c>
      <c r="O505" s="16" t="s">
        <v>5338</v>
      </c>
      <c r="P505" s="16" t="s">
        <v>5339</v>
      </c>
      <c r="Q505" s="16" t="s">
        <v>5340</v>
      </c>
      <c r="R505" s="16" t="s">
        <v>5341</v>
      </c>
      <c r="S505" s="16" t="s">
        <v>13357</v>
      </c>
      <c r="T505" s="16" t="s">
        <v>5343</v>
      </c>
      <c r="U505" s="16" t="s">
        <v>5344</v>
      </c>
    </row>
    <row r="506" spans="1:21" ht="15.75">
      <c r="A506" s="16" t="s">
        <v>5550</v>
      </c>
      <c r="B506" s="16" t="s">
        <v>14397</v>
      </c>
      <c r="C506" s="16" t="s">
        <v>13644</v>
      </c>
      <c r="D506" s="19">
        <v>1109</v>
      </c>
      <c r="E506" s="19">
        <v>2800</v>
      </c>
      <c r="F506" s="52">
        <v>0.6</v>
      </c>
      <c r="G506" s="51">
        <v>4.3</v>
      </c>
      <c r="H506" s="52" t="str">
        <f t="shared" si="8"/>
        <v>5.0</v>
      </c>
      <c r="I506" s="16">
        <v>53464</v>
      </c>
      <c r="J506" s="19">
        <f>Transformed_Data!E506*Transformed_Data!I506</f>
        <v>149699200</v>
      </c>
      <c r="K506" s="19" t="str">
        <f>IF(E506&lt;200,"&lt;200",IF(E506&lt;=500,"200–500","&gt;500"))</f>
        <v>&gt;500</v>
      </c>
      <c r="L506" s="19">
        <f>G506*I506</f>
        <v>229895.19999999998</v>
      </c>
      <c r="M506" s="19">
        <f>SUM(G506:I506)</f>
        <v>53468.3</v>
      </c>
      <c r="N506" s="16" t="s">
        <v>5552</v>
      </c>
      <c r="O506" s="16" t="s">
        <v>5553</v>
      </c>
      <c r="P506" s="16" t="s">
        <v>5554</v>
      </c>
      <c r="Q506" s="16" t="s">
        <v>5555</v>
      </c>
      <c r="R506" s="16" t="s">
        <v>5556</v>
      </c>
      <c r="S506" s="16" t="s">
        <v>13358</v>
      </c>
      <c r="T506" s="16" t="s">
        <v>5557</v>
      </c>
      <c r="U506" s="16" t="s">
        <v>5558</v>
      </c>
    </row>
    <row r="507" spans="1:21" ht="15.75">
      <c r="A507" s="16" t="s">
        <v>11477</v>
      </c>
      <c r="B507" s="16" t="s">
        <v>14398</v>
      </c>
      <c r="C507" s="16" t="s">
        <v>13645</v>
      </c>
      <c r="D507" s="19">
        <v>1049</v>
      </c>
      <c r="E507" s="19">
        <v>2499</v>
      </c>
      <c r="F507" s="52">
        <v>0.57999999999999996</v>
      </c>
      <c r="G507" s="51">
        <v>3.7</v>
      </c>
      <c r="H507" s="52" t="str">
        <f t="shared" si="8"/>
        <v>4.0</v>
      </c>
      <c r="I507" s="16">
        <v>638</v>
      </c>
      <c r="J507" s="19">
        <f>Transformed_Data!E507*Transformed_Data!I507</f>
        <v>1594362</v>
      </c>
      <c r="K507" s="19" t="str">
        <f>IF(E507&lt;200,"&lt;200",IF(E507&lt;=500,"200–500","&gt;500"))</f>
        <v>&gt;500</v>
      </c>
      <c r="L507" s="19">
        <f>G507*I507</f>
        <v>2360.6</v>
      </c>
      <c r="M507" s="19">
        <f>SUM(G507:I507)</f>
        <v>641.70000000000005</v>
      </c>
      <c r="N507" s="16" t="s">
        <v>13359</v>
      </c>
      <c r="O507" s="16" t="s">
        <v>11479</v>
      </c>
      <c r="P507" s="16" t="s">
        <v>11480</v>
      </c>
      <c r="Q507" s="16" t="s">
        <v>11481</v>
      </c>
      <c r="R507" s="16" t="s">
        <v>11482</v>
      </c>
      <c r="S507" s="16" t="s">
        <v>11483</v>
      </c>
      <c r="T507" s="16" t="s">
        <v>11484</v>
      </c>
      <c r="U507" s="16" t="s">
        <v>11485</v>
      </c>
    </row>
    <row r="508" spans="1:21" ht="15.75">
      <c r="A508" s="16" t="s">
        <v>1443</v>
      </c>
      <c r="B508" s="16" t="s">
        <v>14399</v>
      </c>
      <c r="C508" s="16" t="s">
        <v>13644</v>
      </c>
      <c r="D508" s="19">
        <v>339</v>
      </c>
      <c r="E508" s="19">
        <v>999</v>
      </c>
      <c r="F508" s="52">
        <v>0.66</v>
      </c>
      <c r="G508" s="51">
        <v>4.3</v>
      </c>
      <c r="H508" s="52" t="str">
        <f t="shared" si="8"/>
        <v>5.0</v>
      </c>
      <c r="I508" s="16">
        <v>6255</v>
      </c>
      <c r="J508" s="19">
        <f>Transformed_Data!E508*Transformed_Data!I508</f>
        <v>6248745</v>
      </c>
      <c r="K508" s="19" t="str">
        <f>IF(E508&lt;200,"&lt;200",IF(E508&lt;=500,"200–500","&gt;500"))</f>
        <v>&gt;500</v>
      </c>
      <c r="L508" s="19">
        <f>G508*I508</f>
        <v>26896.5</v>
      </c>
      <c r="M508" s="19">
        <f>SUM(G508:I508)</f>
        <v>6259.3</v>
      </c>
      <c r="N508" s="16" t="s">
        <v>13360</v>
      </c>
      <c r="O508" s="16" t="s">
        <v>1446</v>
      </c>
      <c r="P508" s="16" t="s">
        <v>1447</v>
      </c>
      <c r="Q508" s="16" t="s">
        <v>1448</v>
      </c>
      <c r="R508" s="16" t="s">
        <v>1449</v>
      </c>
      <c r="S508" s="16" t="s">
        <v>13361</v>
      </c>
      <c r="T508" s="16" t="s">
        <v>1450</v>
      </c>
      <c r="U508" s="16" t="s">
        <v>1451</v>
      </c>
    </row>
    <row r="509" spans="1:21" ht="15.75">
      <c r="A509" s="16" t="s">
        <v>2143</v>
      </c>
      <c r="B509" s="16" t="s">
        <v>14400</v>
      </c>
      <c r="C509" s="16" t="s">
        <v>13644</v>
      </c>
      <c r="D509" s="19">
        <v>339</v>
      </c>
      <c r="E509" s="19">
        <v>999</v>
      </c>
      <c r="F509" s="52">
        <v>0.66</v>
      </c>
      <c r="G509" s="51">
        <v>4.3</v>
      </c>
      <c r="H509" s="52" t="str">
        <f t="shared" si="8"/>
        <v>5.0</v>
      </c>
      <c r="I509" s="16">
        <v>6255</v>
      </c>
      <c r="J509" s="19">
        <f>Transformed_Data!E509*Transformed_Data!I509</f>
        <v>6248745</v>
      </c>
      <c r="K509" s="19" t="str">
        <f>IF(E509&lt;200,"&lt;200",IF(E509&lt;=500,"200–500","&gt;500"))</f>
        <v>&gt;500</v>
      </c>
      <c r="L509" s="19">
        <f>G509*I509</f>
        <v>26896.5</v>
      </c>
      <c r="M509" s="19">
        <f>SUM(G509:I509)</f>
        <v>6259.3</v>
      </c>
      <c r="N509" s="16" t="s">
        <v>13360</v>
      </c>
      <c r="O509" s="16" t="s">
        <v>1446</v>
      </c>
      <c r="P509" s="16" t="s">
        <v>1447</v>
      </c>
      <c r="Q509" s="16" t="s">
        <v>1448</v>
      </c>
      <c r="R509" s="16" t="s">
        <v>1449</v>
      </c>
      <c r="S509" s="16" t="s">
        <v>13361</v>
      </c>
      <c r="T509" s="16" t="s">
        <v>2145</v>
      </c>
      <c r="U509" s="16" t="s">
        <v>2146</v>
      </c>
    </row>
    <row r="510" spans="1:21" ht="15.75">
      <c r="A510" s="16" t="s">
        <v>1476</v>
      </c>
      <c r="B510" s="16" t="s">
        <v>14401</v>
      </c>
      <c r="C510" s="16" t="s">
        <v>13127</v>
      </c>
      <c r="D510" s="19">
        <v>299</v>
      </c>
      <c r="E510" s="19">
        <v>1199</v>
      </c>
      <c r="F510" s="52">
        <v>0.75</v>
      </c>
      <c r="G510" s="51">
        <v>3.9</v>
      </c>
      <c r="H510" s="52" t="str">
        <f t="shared" si="8"/>
        <v>4.0</v>
      </c>
      <c r="I510" s="16">
        <v>1193</v>
      </c>
      <c r="J510" s="19">
        <f>Transformed_Data!E510*Transformed_Data!I510</f>
        <v>1430407</v>
      </c>
      <c r="K510" s="19" t="str">
        <f>IF(E510&lt;200,"&lt;200",IF(E510&lt;=500,"200–500","&gt;500"))</f>
        <v>&gt;500</v>
      </c>
      <c r="L510" s="19">
        <f>G510*I510</f>
        <v>4652.7</v>
      </c>
      <c r="M510" s="19">
        <f>SUM(G510:I510)</f>
        <v>1196.9000000000001</v>
      </c>
      <c r="N510" s="16" t="s">
        <v>1478</v>
      </c>
      <c r="O510" s="16" t="s">
        <v>1479</v>
      </c>
      <c r="P510" s="16" t="s">
        <v>1480</v>
      </c>
      <c r="Q510" s="16" t="s">
        <v>1481</v>
      </c>
      <c r="R510" s="16" t="s">
        <v>1482</v>
      </c>
      <c r="S510" s="16" t="s">
        <v>1483</v>
      </c>
      <c r="T510" s="16" t="s">
        <v>1484</v>
      </c>
      <c r="U510" s="16" t="s">
        <v>1485</v>
      </c>
    </row>
    <row r="511" spans="1:21" ht="15.75">
      <c r="A511" s="16" t="s">
        <v>12623</v>
      </c>
      <c r="B511" s="16" t="s">
        <v>14402</v>
      </c>
      <c r="C511" s="16" t="s">
        <v>13645</v>
      </c>
      <c r="D511" s="19">
        <v>369</v>
      </c>
      <c r="E511" s="19">
        <v>599</v>
      </c>
      <c r="F511" s="52">
        <v>0.38</v>
      </c>
      <c r="G511" s="51">
        <v>3.9</v>
      </c>
      <c r="H511" s="52" t="str">
        <f t="shared" si="8"/>
        <v>4.0</v>
      </c>
      <c r="I511" s="16">
        <v>82</v>
      </c>
      <c r="J511" s="19">
        <f>Transformed_Data!E511*Transformed_Data!I511</f>
        <v>49118</v>
      </c>
      <c r="K511" s="19" t="str">
        <f>IF(E511&lt;200,"&lt;200",IF(E511&lt;=500,"200–500","&gt;500"))</f>
        <v>&gt;500</v>
      </c>
      <c r="L511" s="19">
        <f>G511*I511</f>
        <v>319.8</v>
      </c>
      <c r="M511" s="19">
        <f>SUM(G511:I511)</f>
        <v>85.9</v>
      </c>
      <c r="N511" s="16" t="s">
        <v>12625</v>
      </c>
      <c r="O511" s="16" t="s">
        <v>12626</v>
      </c>
      <c r="P511" s="16" t="s">
        <v>12627</v>
      </c>
      <c r="Q511" s="16" t="s">
        <v>12628</v>
      </c>
      <c r="R511" s="16" t="s">
        <v>12629</v>
      </c>
      <c r="S511" s="16" t="s">
        <v>12630</v>
      </c>
      <c r="T511" s="16" t="s">
        <v>12631</v>
      </c>
      <c r="U511" s="16" t="s">
        <v>12632</v>
      </c>
    </row>
    <row r="512" spans="1:21" ht="15.75">
      <c r="A512" s="16" t="s">
        <v>11002</v>
      </c>
      <c r="B512" s="16" t="s">
        <v>14403</v>
      </c>
      <c r="C512" s="16" t="s">
        <v>13645</v>
      </c>
      <c r="D512" s="19">
        <v>850</v>
      </c>
      <c r="E512" s="19">
        <v>1000</v>
      </c>
      <c r="F512" s="52">
        <v>0.15</v>
      </c>
      <c r="G512" s="51">
        <v>4.0999999999999996</v>
      </c>
      <c r="H512" s="52" t="str">
        <f t="shared" si="8"/>
        <v>5.0</v>
      </c>
      <c r="I512" s="16">
        <v>7619</v>
      </c>
      <c r="J512" s="19">
        <f>Transformed_Data!E512*Transformed_Data!I512</f>
        <v>7619000</v>
      </c>
      <c r="K512" s="19" t="str">
        <f>IF(E512&lt;200,"&lt;200",IF(E512&lt;=500,"200–500","&gt;500"))</f>
        <v>&gt;500</v>
      </c>
      <c r="L512" s="19">
        <f>G512*I512</f>
        <v>31237.899999999998</v>
      </c>
      <c r="M512" s="19">
        <f>SUM(G512:I512)</f>
        <v>7623.1</v>
      </c>
      <c r="N512" s="16" t="s">
        <v>11004</v>
      </c>
      <c r="O512" s="16" t="s">
        <v>11005</v>
      </c>
      <c r="P512" s="16" t="s">
        <v>11006</v>
      </c>
      <c r="Q512" s="16" t="s">
        <v>11007</v>
      </c>
      <c r="R512" s="16" t="s">
        <v>11008</v>
      </c>
      <c r="S512" s="16" t="s">
        <v>11009</v>
      </c>
      <c r="T512" s="16" t="s">
        <v>11010</v>
      </c>
      <c r="U512" s="16" t="s">
        <v>11011</v>
      </c>
    </row>
    <row r="513" spans="1:21" ht="15.75">
      <c r="A513" s="16" t="s">
        <v>10325</v>
      </c>
      <c r="B513" s="16" t="s">
        <v>14404</v>
      </c>
      <c r="C513" s="16" t="s">
        <v>13645</v>
      </c>
      <c r="D513" s="19">
        <v>189</v>
      </c>
      <c r="E513" s="19">
        <v>299</v>
      </c>
      <c r="F513" s="52">
        <v>0.37</v>
      </c>
      <c r="G513" s="51">
        <v>4.2</v>
      </c>
      <c r="H513" s="52" t="str">
        <f t="shared" si="8"/>
        <v>5.0</v>
      </c>
      <c r="I513" s="16">
        <v>2737</v>
      </c>
      <c r="J513" s="19">
        <f>Transformed_Data!E513*Transformed_Data!I513</f>
        <v>818363</v>
      </c>
      <c r="K513" s="19" t="str">
        <f>IF(E513&lt;200,"&lt;200",IF(E513&lt;=500,"200–500","&gt;500"))</f>
        <v>200–500</v>
      </c>
      <c r="L513" s="19">
        <f>G513*I513</f>
        <v>11495.4</v>
      </c>
      <c r="M513" s="19">
        <f>SUM(G513:I513)</f>
        <v>2741.2</v>
      </c>
      <c r="N513" s="16" t="s">
        <v>13362</v>
      </c>
      <c r="O513" s="16" t="s">
        <v>10329</v>
      </c>
      <c r="P513" s="16" t="s">
        <v>10330</v>
      </c>
      <c r="Q513" s="16" t="s">
        <v>10331</v>
      </c>
      <c r="R513" s="16" t="s">
        <v>10332</v>
      </c>
      <c r="S513" s="16" t="s">
        <v>10333</v>
      </c>
      <c r="T513" s="16" t="s">
        <v>10334</v>
      </c>
      <c r="U513" s="16" t="s">
        <v>10335</v>
      </c>
    </row>
    <row r="514" spans="1:21" ht="15.75">
      <c r="A514" s="16" t="s">
        <v>6604</v>
      </c>
      <c r="B514" s="16" t="s">
        <v>14405</v>
      </c>
      <c r="C514" s="16" t="s">
        <v>13644</v>
      </c>
      <c r="D514" s="19">
        <v>999</v>
      </c>
      <c r="E514" s="19">
        <v>1999</v>
      </c>
      <c r="F514" s="52">
        <v>0.5</v>
      </c>
      <c r="G514" s="51">
        <v>4.2</v>
      </c>
      <c r="H514" s="52" t="str">
        <f t="shared" ref="H514:H577" si="9">IF(G514&lt;=1,"1.0",IF(G514&lt;=2,"2.0",IF(G514&lt;=3,"3.0",IF(G514&lt;=4,"4.0","5.0"))))</f>
        <v>5.0</v>
      </c>
      <c r="I514" s="16">
        <v>27441</v>
      </c>
      <c r="J514" s="19">
        <f>Transformed_Data!E514*Transformed_Data!I514</f>
        <v>54854559</v>
      </c>
      <c r="K514" s="19" t="str">
        <f>IF(E514&lt;200,"&lt;200",IF(E514&lt;=500,"200–500","&gt;500"))</f>
        <v>&gt;500</v>
      </c>
      <c r="L514" s="19">
        <f>G514*I514</f>
        <v>115252.20000000001</v>
      </c>
      <c r="M514" s="19">
        <f>SUM(G514:I514)</f>
        <v>27445.200000000001</v>
      </c>
      <c r="N514" s="16" t="s">
        <v>6607</v>
      </c>
      <c r="O514" s="16" t="s">
        <v>6608</v>
      </c>
      <c r="P514" s="16" t="s">
        <v>6609</v>
      </c>
      <c r="Q514" s="16" t="s">
        <v>6610</v>
      </c>
      <c r="R514" s="16" t="s">
        <v>6611</v>
      </c>
      <c r="S514" s="16" t="s">
        <v>13363</v>
      </c>
      <c r="T514" s="16" t="s">
        <v>6613</v>
      </c>
      <c r="U514" s="16" t="s">
        <v>6614</v>
      </c>
    </row>
    <row r="515" spans="1:21" ht="15.75">
      <c r="A515" s="16" t="s">
        <v>9201</v>
      </c>
      <c r="B515" s="16" t="s">
        <v>14406</v>
      </c>
      <c r="C515" s="16" t="s">
        <v>13645</v>
      </c>
      <c r="D515" s="19">
        <v>1199</v>
      </c>
      <c r="E515" s="19">
        <v>1900</v>
      </c>
      <c r="F515" s="52">
        <v>0.37</v>
      </c>
      <c r="G515" s="51">
        <v>4</v>
      </c>
      <c r="H515" s="52" t="str">
        <f t="shared" si="9"/>
        <v>4.0</v>
      </c>
      <c r="I515" s="16">
        <v>1765</v>
      </c>
      <c r="J515" s="19">
        <f>Transformed_Data!E515*Transformed_Data!I515</f>
        <v>3353500</v>
      </c>
      <c r="K515" s="19" t="str">
        <f>IF(E515&lt;200,"&lt;200",IF(E515&lt;=500,"200–500","&gt;500"))</f>
        <v>&gt;500</v>
      </c>
      <c r="L515" s="19">
        <f>G515*I515</f>
        <v>7060</v>
      </c>
      <c r="M515" s="19">
        <f>SUM(G515:I515)</f>
        <v>1769</v>
      </c>
      <c r="N515" s="16" t="s">
        <v>9203</v>
      </c>
      <c r="O515" s="16" t="s">
        <v>9204</v>
      </c>
      <c r="P515" s="16" t="s">
        <v>9205</v>
      </c>
      <c r="Q515" s="16" t="s">
        <v>9206</v>
      </c>
      <c r="R515" s="16" t="s">
        <v>9207</v>
      </c>
      <c r="S515" s="16" t="s">
        <v>9208</v>
      </c>
      <c r="T515" s="16" t="s">
        <v>9209</v>
      </c>
      <c r="U515" s="16" t="s">
        <v>9210</v>
      </c>
    </row>
    <row r="516" spans="1:21" ht="15.75">
      <c r="A516" s="16" t="s">
        <v>178</v>
      </c>
      <c r="B516" s="16" t="s">
        <v>14407</v>
      </c>
      <c r="C516" s="16" t="s">
        <v>13644</v>
      </c>
      <c r="D516" s="19">
        <v>249</v>
      </c>
      <c r="E516" s="19">
        <v>399</v>
      </c>
      <c r="F516" s="52">
        <v>0.38</v>
      </c>
      <c r="G516" s="51">
        <v>4</v>
      </c>
      <c r="H516" s="52" t="str">
        <f t="shared" si="9"/>
        <v>4.0</v>
      </c>
      <c r="I516" s="16">
        <v>43994</v>
      </c>
      <c r="J516" s="19">
        <f>Transformed_Data!E516*Transformed_Data!I516</f>
        <v>17553606</v>
      </c>
      <c r="K516" s="19" t="str">
        <f>IF(E516&lt;200,"&lt;200",IF(E516&lt;=500,"200–500","&gt;500"))</f>
        <v>200–500</v>
      </c>
      <c r="L516" s="19">
        <f>G516*I516</f>
        <v>175976</v>
      </c>
      <c r="M516" s="19">
        <f>SUM(G516:I516)</f>
        <v>43998</v>
      </c>
      <c r="N516" s="16" t="s">
        <v>180</v>
      </c>
      <c r="O516" s="16" t="s">
        <v>30</v>
      </c>
      <c r="P516" s="16" t="s">
        <v>31</v>
      </c>
      <c r="Q516" s="16" t="s">
        <v>32</v>
      </c>
      <c r="R516" s="16" t="s">
        <v>33</v>
      </c>
      <c r="S516" s="16" t="s">
        <v>13364</v>
      </c>
      <c r="T516" s="16" t="s">
        <v>181</v>
      </c>
      <c r="U516" s="16" t="s">
        <v>182</v>
      </c>
    </row>
    <row r="517" spans="1:21" ht="15.75">
      <c r="A517" s="16" t="s">
        <v>107</v>
      </c>
      <c r="B517" s="16" t="s">
        <v>14408</v>
      </c>
      <c r="C517" s="16" t="s">
        <v>13644</v>
      </c>
      <c r="D517" s="19">
        <v>199</v>
      </c>
      <c r="E517" s="19">
        <v>299</v>
      </c>
      <c r="F517" s="52">
        <v>0.33</v>
      </c>
      <c r="G517" s="51">
        <v>4</v>
      </c>
      <c r="H517" s="52" t="str">
        <f t="shared" si="9"/>
        <v>4.0</v>
      </c>
      <c r="I517" s="16">
        <v>43994</v>
      </c>
      <c r="J517" s="19">
        <f>Transformed_Data!E517*Transformed_Data!I517</f>
        <v>13154206</v>
      </c>
      <c r="K517" s="19" t="str">
        <f>IF(E517&lt;200,"&lt;200",IF(E517&lt;=500,"200–500","&gt;500"))</f>
        <v>200–500</v>
      </c>
      <c r="L517" s="19">
        <f>G517*I517</f>
        <v>175976</v>
      </c>
      <c r="M517" s="19">
        <f>SUM(G517:I517)</f>
        <v>43998</v>
      </c>
      <c r="N517" s="16" t="s">
        <v>109</v>
      </c>
      <c r="O517" s="16" t="s">
        <v>30</v>
      </c>
      <c r="P517" s="16" t="s">
        <v>31</v>
      </c>
      <c r="Q517" s="16" t="s">
        <v>32</v>
      </c>
      <c r="R517" s="16" t="s">
        <v>33</v>
      </c>
      <c r="S517" s="16" t="s">
        <v>13364</v>
      </c>
      <c r="T517" s="16" t="s">
        <v>110</v>
      </c>
      <c r="U517" s="16" t="s">
        <v>111</v>
      </c>
    </row>
    <row r="518" spans="1:21" ht="15.75">
      <c r="A518" s="16" t="s">
        <v>1212</v>
      </c>
      <c r="B518" s="16" t="s">
        <v>14409</v>
      </c>
      <c r="C518" s="16" t="s">
        <v>13644</v>
      </c>
      <c r="D518" s="19">
        <v>689</v>
      </c>
      <c r="E518" s="19">
        <v>1500</v>
      </c>
      <c r="F518" s="52">
        <v>0.54</v>
      </c>
      <c r="G518" s="51">
        <v>4.2</v>
      </c>
      <c r="H518" s="52" t="str">
        <f t="shared" si="9"/>
        <v>5.0</v>
      </c>
      <c r="I518" s="16">
        <v>42301</v>
      </c>
      <c r="J518" s="19">
        <f>Transformed_Data!E518*Transformed_Data!I518</f>
        <v>63451500</v>
      </c>
      <c r="K518" s="19" t="str">
        <f>IF(E518&lt;200,"&lt;200",IF(E518&lt;=500,"200–500","&gt;500"))</f>
        <v>&gt;500</v>
      </c>
      <c r="L518" s="19">
        <f>G518*I518</f>
        <v>177664.2</v>
      </c>
      <c r="M518" s="19">
        <f>SUM(G518:I518)</f>
        <v>42305.2</v>
      </c>
      <c r="N518" s="16" t="s">
        <v>1214</v>
      </c>
      <c r="O518" s="16" t="s">
        <v>1215</v>
      </c>
      <c r="P518" s="16" t="s">
        <v>1216</v>
      </c>
      <c r="Q518" s="16" t="s">
        <v>1217</v>
      </c>
      <c r="R518" s="16" t="s">
        <v>1218</v>
      </c>
      <c r="S518" s="16" t="s">
        <v>1219</v>
      </c>
      <c r="T518" s="16" t="s">
        <v>1220</v>
      </c>
      <c r="U518" s="16" t="s">
        <v>1221</v>
      </c>
    </row>
    <row r="519" spans="1:21" ht="15.75">
      <c r="A519" s="16" t="s">
        <v>927</v>
      </c>
      <c r="B519" s="16" t="s">
        <v>14410</v>
      </c>
      <c r="C519" s="16" t="s">
        <v>13644</v>
      </c>
      <c r="D519" s="19">
        <v>849</v>
      </c>
      <c r="E519" s="19">
        <v>1809</v>
      </c>
      <c r="F519" s="52">
        <v>0.53</v>
      </c>
      <c r="G519" s="51">
        <v>4.3</v>
      </c>
      <c r="H519" s="52" t="str">
        <f t="shared" si="9"/>
        <v>5.0</v>
      </c>
      <c r="I519" s="16">
        <v>6547</v>
      </c>
      <c r="J519" s="19">
        <f>Transformed_Data!E519*Transformed_Data!I519</f>
        <v>11843523</v>
      </c>
      <c r="K519" s="19" t="str">
        <f>IF(E519&lt;200,"&lt;200",IF(E519&lt;=500,"200–500","&gt;500"))</f>
        <v>&gt;500</v>
      </c>
      <c r="L519" s="19">
        <f>G519*I519</f>
        <v>28152.1</v>
      </c>
      <c r="M519" s="19">
        <f>SUM(G519:I519)</f>
        <v>6551.3</v>
      </c>
      <c r="N519" s="16" t="s">
        <v>498</v>
      </c>
      <c r="O519" s="16" t="s">
        <v>929</v>
      </c>
      <c r="P519" s="16" t="s">
        <v>930</v>
      </c>
      <c r="Q519" s="16" t="s">
        <v>931</v>
      </c>
      <c r="R519" s="16" t="s">
        <v>932</v>
      </c>
      <c r="S519" s="16" t="s">
        <v>933</v>
      </c>
      <c r="T519" s="16" t="s">
        <v>504</v>
      </c>
      <c r="U519" s="16" t="s">
        <v>934</v>
      </c>
    </row>
    <row r="520" spans="1:21" ht="15.75">
      <c r="A520" s="16" t="s">
        <v>1312</v>
      </c>
      <c r="B520" s="16" t="s">
        <v>14410</v>
      </c>
      <c r="C520" s="16" t="s">
        <v>13644</v>
      </c>
      <c r="D520" s="19">
        <v>999</v>
      </c>
      <c r="E520" s="19">
        <v>2100</v>
      </c>
      <c r="F520" s="52">
        <v>0.52</v>
      </c>
      <c r="G520" s="51">
        <v>4.5</v>
      </c>
      <c r="H520" s="52" t="str">
        <f t="shared" si="9"/>
        <v>5.0</v>
      </c>
      <c r="I520" s="16">
        <v>5492</v>
      </c>
      <c r="J520" s="19">
        <f>Transformed_Data!E520*Transformed_Data!I520</f>
        <v>11533200</v>
      </c>
      <c r="K520" s="19" t="str">
        <f>IF(E520&lt;200,"&lt;200",IF(E520&lt;=500,"200–500","&gt;500"))</f>
        <v>&gt;500</v>
      </c>
      <c r="L520" s="19">
        <f>G520*I520</f>
        <v>24714</v>
      </c>
      <c r="M520" s="19">
        <f>SUM(G520:I520)</f>
        <v>5496.5</v>
      </c>
      <c r="N520" s="16" t="s">
        <v>498</v>
      </c>
      <c r="O520" s="16" t="s">
        <v>1314</v>
      </c>
      <c r="P520" s="16" t="s">
        <v>1315</v>
      </c>
      <c r="Q520" s="16" t="s">
        <v>1316</v>
      </c>
      <c r="R520" s="16" t="s">
        <v>1317</v>
      </c>
      <c r="S520" s="16" t="s">
        <v>1318</v>
      </c>
      <c r="T520" s="16" t="s">
        <v>1319</v>
      </c>
      <c r="U520" s="16" t="s">
        <v>1320</v>
      </c>
    </row>
    <row r="521" spans="1:21" ht="15.75">
      <c r="A521" s="16" t="s">
        <v>496</v>
      </c>
      <c r="B521" s="16" t="s">
        <v>14410</v>
      </c>
      <c r="C521" s="16" t="s">
        <v>13644</v>
      </c>
      <c r="D521" s="19">
        <v>799</v>
      </c>
      <c r="E521" s="19">
        <v>2100</v>
      </c>
      <c r="F521" s="52">
        <v>0.62</v>
      </c>
      <c r="G521" s="51">
        <v>4.3</v>
      </c>
      <c r="H521" s="52" t="str">
        <f t="shared" si="9"/>
        <v>5.0</v>
      </c>
      <c r="I521" s="16">
        <v>8188</v>
      </c>
      <c r="J521" s="19">
        <f>Transformed_Data!E521*Transformed_Data!I521</f>
        <v>17194800</v>
      </c>
      <c r="K521" s="19" t="str">
        <f>IF(E521&lt;200,"&lt;200",IF(E521&lt;=500,"200–500","&gt;500"))</f>
        <v>&gt;500</v>
      </c>
      <c r="L521" s="19">
        <f>G521*I521</f>
        <v>35208.400000000001</v>
      </c>
      <c r="M521" s="19">
        <f>SUM(G521:I521)</f>
        <v>8192.2999999999993</v>
      </c>
      <c r="N521" s="16" t="s">
        <v>498</v>
      </c>
      <c r="O521" s="16" t="s">
        <v>499</v>
      </c>
      <c r="P521" s="16" t="s">
        <v>500</v>
      </c>
      <c r="Q521" s="16" t="s">
        <v>501</v>
      </c>
      <c r="R521" s="16" t="s">
        <v>502</v>
      </c>
      <c r="S521" s="16" t="s">
        <v>13365</v>
      </c>
      <c r="T521" s="16" t="s">
        <v>504</v>
      </c>
      <c r="U521" s="16" t="s">
        <v>505</v>
      </c>
    </row>
    <row r="522" spans="1:21" ht="15.75">
      <c r="A522" s="16" t="s">
        <v>11816</v>
      </c>
      <c r="B522" s="16" t="s">
        <v>14411</v>
      </c>
      <c r="C522" s="16" t="s">
        <v>13645</v>
      </c>
      <c r="D522" s="19">
        <v>3710</v>
      </c>
      <c r="E522" s="19">
        <v>4330</v>
      </c>
      <c r="F522" s="52">
        <v>0.14000000000000001</v>
      </c>
      <c r="G522" s="51">
        <v>3.7</v>
      </c>
      <c r="H522" s="52" t="str">
        <f t="shared" si="9"/>
        <v>4.0</v>
      </c>
      <c r="I522" s="16">
        <v>1662</v>
      </c>
      <c r="J522" s="19">
        <f>Transformed_Data!E522*Transformed_Data!I522</f>
        <v>7196460</v>
      </c>
      <c r="K522" s="19" t="str">
        <f>IF(E522&lt;200,"&lt;200",IF(E522&lt;=500,"200–500","&gt;500"))</f>
        <v>&gt;500</v>
      </c>
      <c r="L522" s="19">
        <f>G522*I522</f>
        <v>6149.4000000000005</v>
      </c>
      <c r="M522" s="19">
        <f>SUM(G522:I522)</f>
        <v>1665.7</v>
      </c>
      <c r="N522" s="16" t="s">
        <v>11818</v>
      </c>
      <c r="O522" s="16" t="s">
        <v>11819</v>
      </c>
      <c r="P522" s="16" t="s">
        <v>11820</v>
      </c>
      <c r="Q522" s="16" t="s">
        <v>11821</v>
      </c>
      <c r="R522" s="16" t="s">
        <v>11822</v>
      </c>
      <c r="S522" s="16" t="s">
        <v>11823</v>
      </c>
      <c r="T522" s="16" t="s">
        <v>11824</v>
      </c>
      <c r="U522" s="16" t="s">
        <v>11825</v>
      </c>
    </row>
    <row r="523" spans="1:21" ht="15.75">
      <c r="A523" s="16" t="s">
        <v>8988</v>
      </c>
      <c r="B523" s="16" t="s">
        <v>14412</v>
      </c>
      <c r="C523" s="16" t="s">
        <v>13645</v>
      </c>
      <c r="D523" s="19">
        <v>1799</v>
      </c>
      <c r="E523" s="19">
        <v>3595</v>
      </c>
      <c r="F523" s="52">
        <v>0.5</v>
      </c>
      <c r="G523" s="51">
        <v>3.8</v>
      </c>
      <c r="H523" s="52" t="str">
        <f t="shared" si="9"/>
        <v>4.0</v>
      </c>
      <c r="I523" s="16">
        <v>9791</v>
      </c>
      <c r="J523" s="19">
        <f>Transformed_Data!E523*Transformed_Data!I523</f>
        <v>35198645</v>
      </c>
      <c r="K523" s="19" t="str">
        <f>IF(E523&lt;200,"&lt;200",IF(E523&lt;=500,"200–500","&gt;500"))</f>
        <v>&gt;500</v>
      </c>
      <c r="L523" s="19">
        <f>G523*I523</f>
        <v>37205.799999999996</v>
      </c>
      <c r="M523" s="19">
        <f>SUM(G523:I523)</f>
        <v>9794.7999999999993</v>
      </c>
      <c r="N523" s="16" t="s">
        <v>8990</v>
      </c>
      <c r="O523" s="16" t="s">
        <v>8991</v>
      </c>
      <c r="P523" s="16" t="s">
        <v>8992</v>
      </c>
      <c r="Q523" s="16" t="s">
        <v>8993</v>
      </c>
      <c r="R523" s="16" t="s">
        <v>8994</v>
      </c>
      <c r="S523" s="16" t="s">
        <v>8995</v>
      </c>
      <c r="T523" s="16" t="s">
        <v>8996</v>
      </c>
      <c r="U523" s="16" t="s">
        <v>8997</v>
      </c>
    </row>
    <row r="524" spans="1:21" ht="15.75">
      <c r="A524" s="16" t="s">
        <v>157</v>
      </c>
      <c r="B524" s="16" t="s">
        <v>14413</v>
      </c>
      <c r="C524" s="16" t="s">
        <v>13644</v>
      </c>
      <c r="D524" s="19">
        <v>349</v>
      </c>
      <c r="E524" s="19">
        <v>399</v>
      </c>
      <c r="F524" s="52">
        <v>0.13</v>
      </c>
      <c r="G524" s="51">
        <v>4.4000000000000004</v>
      </c>
      <c r="H524" s="52" t="str">
        <f t="shared" si="9"/>
        <v>5.0</v>
      </c>
      <c r="I524" s="16">
        <v>18757</v>
      </c>
      <c r="J524" s="19">
        <f>Transformed_Data!E524*Transformed_Data!I524</f>
        <v>7484043</v>
      </c>
      <c r="K524" s="19" t="str">
        <f>IF(E524&lt;200,"&lt;200",IF(E524&lt;=500,"200–500","&gt;500"))</f>
        <v>200–500</v>
      </c>
      <c r="L524" s="19">
        <f>G524*I524</f>
        <v>82530.8</v>
      </c>
      <c r="M524" s="19">
        <f>SUM(G524:I524)</f>
        <v>18761.400000000001</v>
      </c>
      <c r="N524" s="16" t="s">
        <v>159</v>
      </c>
      <c r="O524" s="16" t="s">
        <v>160</v>
      </c>
      <c r="P524" s="16" t="s">
        <v>161</v>
      </c>
      <c r="Q524" s="16" t="s">
        <v>162</v>
      </c>
      <c r="R524" s="16" t="s">
        <v>163</v>
      </c>
      <c r="S524" s="16" t="s">
        <v>164</v>
      </c>
      <c r="T524" s="16" t="s">
        <v>165</v>
      </c>
      <c r="U524" s="16" t="s">
        <v>166</v>
      </c>
    </row>
    <row r="525" spans="1:21" ht="15.75">
      <c r="A525" s="16" t="s">
        <v>10940</v>
      </c>
      <c r="B525" s="16" t="s">
        <v>14398</v>
      </c>
      <c r="C525" s="16" t="s">
        <v>13645</v>
      </c>
      <c r="D525" s="19">
        <v>1049</v>
      </c>
      <c r="E525" s="19">
        <v>2499</v>
      </c>
      <c r="F525" s="52">
        <v>0.57999999999999996</v>
      </c>
      <c r="G525" s="51">
        <v>3.6</v>
      </c>
      <c r="H525" s="52" t="str">
        <f t="shared" si="9"/>
        <v>4.0</v>
      </c>
      <c r="I525" s="16">
        <v>328</v>
      </c>
      <c r="J525" s="19">
        <f>Transformed_Data!E525*Transformed_Data!I525</f>
        <v>819672</v>
      </c>
      <c r="K525" s="19" t="str">
        <f>IF(E525&lt;200,"&lt;200",IF(E525&lt;=500,"200–500","&gt;500"))</f>
        <v>&gt;500</v>
      </c>
      <c r="L525" s="19">
        <f>G525*I525</f>
        <v>1180.8</v>
      </c>
      <c r="M525" s="19">
        <f>SUM(G525:I525)</f>
        <v>331.6</v>
      </c>
      <c r="N525" s="16" t="s">
        <v>13359</v>
      </c>
      <c r="O525" s="16" t="s">
        <v>10943</v>
      </c>
      <c r="P525" s="16" t="s">
        <v>10944</v>
      </c>
      <c r="Q525" s="16" t="s">
        <v>10945</v>
      </c>
      <c r="R525" s="16" t="s">
        <v>10946</v>
      </c>
      <c r="S525" s="16" t="s">
        <v>10947</v>
      </c>
      <c r="T525" s="16" t="s">
        <v>10948</v>
      </c>
      <c r="U525" s="16" t="s">
        <v>10949</v>
      </c>
    </row>
    <row r="526" spans="1:21" ht="15.75">
      <c r="A526" s="16" t="s">
        <v>8741</v>
      </c>
      <c r="B526" s="16" t="s">
        <v>14414</v>
      </c>
      <c r="C526" s="16" t="s">
        <v>13645</v>
      </c>
      <c r="D526" s="19">
        <v>1625</v>
      </c>
      <c r="E526" s="19">
        <v>2995</v>
      </c>
      <c r="F526" s="52">
        <v>0.46</v>
      </c>
      <c r="G526" s="51">
        <v>4.5</v>
      </c>
      <c r="H526" s="52" t="str">
        <f t="shared" si="9"/>
        <v>5.0</v>
      </c>
      <c r="I526" s="16">
        <v>23484</v>
      </c>
      <c r="J526" s="19">
        <f>Transformed_Data!E526*Transformed_Data!I526</f>
        <v>70334580</v>
      </c>
      <c r="K526" s="19" t="str">
        <f>IF(E526&lt;200,"&lt;200",IF(E526&lt;=500,"200–500","&gt;500"))</f>
        <v>&gt;500</v>
      </c>
      <c r="L526" s="19">
        <f>G526*I526</f>
        <v>105678</v>
      </c>
      <c r="M526" s="19">
        <f>SUM(G526:I526)</f>
        <v>23488.5</v>
      </c>
      <c r="N526" s="16" t="s">
        <v>8743</v>
      </c>
      <c r="O526" s="16" t="s">
        <v>8744</v>
      </c>
      <c r="P526" s="16" t="s">
        <v>8745</v>
      </c>
      <c r="Q526" s="16" t="s">
        <v>8746</v>
      </c>
      <c r="R526" s="16" t="s">
        <v>8747</v>
      </c>
      <c r="S526" s="16" t="s">
        <v>8748</v>
      </c>
      <c r="T526" s="16" t="s">
        <v>8749</v>
      </c>
      <c r="U526" s="16" t="s">
        <v>8750</v>
      </c>
    </row>
    <row r="527" spans="1:21" ht="15.75">
      <c r="A527" s="16" t="s">
        <v>1964</v>
      </c>
      <c r="B527" s="16" t="s">
        <v>14415</v>
      </c>
      <c r="C527" s="16" t="s">
        <v>13127</v>
      </c>
      <c r="D527" s="19">
        <v>399</v>
      </c>
      <c r="E527" s="19">
        <v>799</v>
      </c>
      <c r="F527" s="52">
        <v>0.5</v>
      </c>
      <c r="G527" s="51">
        <v>4.0999999999999996</v>
      </c>
      <c r="H527" s="52" t="str">
        <f t="shared" si="9"/>
        <v>5.0</v>
      </c>
      <c r="I527" s="16">
        <v>1161</v>
      </c>
      <c r="J527" s="19">
        <f>Transformed_Data!E527*Transformed_Data!I527</f>
        <v>927639</v>
      </c>
      <c r="K527" s="19" t="str">
        <f>IF(E527&lt;200,"&lt;200",IF(E527&lt;=500,"200–500","&gt;500"))</f>
        <v>&gt;500</v>
      </c>
      <c r="L527" s="19">
        <f>G527*I527</f>
        <v>4760.0999999999995</v>
      </c>
      <c r="M527" s="19">
        <f>SUM(G527:I527)</f>
        <v>1165.0999999999999</v>
      </c>
      <c r="N527" s="16" t="s">
        <v>13366</v>
      </c>
      <c r="O527" s="16" t="s">
        <v>1967</v>
      </c>
      <c r="P527" s="16" t="s">
        <v>1968</v>
      </c>
      <c r="Q527" s="16" t="s">
        <v>1969</v>
      </c>
      <c r="R527" s="16" t="s">
        <v>1970</v>
      </c>
      <c r="S527" s="16" t="s">
        <v>13367</v>
      </c>
      <c r="T527" s="16" t="s">
        <v>1972</v>
      </c>
      <c r="U527" s="16" t="s">
        <v>1973</v>
      </c>
    </row>
    <row r="528" spans="1:21" ht="15.75">
      <c r="A528" s="16" t="s">
        <v>10346</v>
      </c>
      <c r="B528" s="16" t="s">
        <v>14416</v>
      </c>
      <c r="C528" s="16" t="s">
        <v>13645</v>
      </c>
      <c r="D528" s="19">
        <v>199</v>
      </c>
      <c r="E528" s="19">
        <v>499</v>
      </c>
      <c r="F528" s="52">
        <v>0.6</v>
      </c>
      <c r="G528" s="51">
        <v>4</v>
      </c>
      <c r="H528" s="52" t="str">
        <f t="shared" si="9"/>
        <v>4.0</v>
      </c>
      <c r="I528" s="16">
        <v>10234</v>
      </c>
      <c r="J528" s="19">
        <f>Transformed_Data!E528*Transformed_Data!I528</f>
        <v>5106766</v>
      </c>
      <c r="K528" s="19" t="str">
        <f>IF(E528&lt;200,"&lt;200",IF(E528&lt;=500,"200–500","&gt;500"))</f>
        <v>200–500</v>
      </c>
      <c r="L528" s="19">
        <f>G528*I528</f>
        <v>40936</v>
      </c>
      <c r="M528" s="19">
        <f>SUM(G528:I528)</f>
        <v>10238</v>
      </c>
      <c r="N528" s="16" t="s">
        <v>10348</v>
      </c>
      <c r="O528" s="16" t="s">
        <v>10349</v>
      </c>
      <c r="P528" s="16" t="s">
        <v>10350</v>
      </c>
      <c r="Q528" s="16" t="s">
        <v>10351</v>
      </c>
      <c r="R528" s="16" t="s">
        <v>10352</v>
      </c>
      <c r="S528" s="16" t="s">
        <v>10353</v>
      </c>
      <c r="T528" s="16" t="s">
        <v>10354</v>
      </c>
      <c r="U528" s="16" t="s">
        <v>10355</v>
      </c>
    </row>
    <row r="529" spans="1:21" ht="15.75">
      <c r="A529" s="16" t="s">
        <v>10031</v>
      </c>
      <c r="B529" s="16" t="s">
        <v>14417</v>
      </c>
      <c r="C529" s="16" t="s">
        <v>13645</v>
      </c>
      <c r="D529" s="19">
        <v>3199</v>
      </c>
      <c r="E529" s="19">
        <v>5999</v>
      </c>
      <c r="F529" s="52">
        <v>0.47</v>
      </c>
      <c r="G529" s="51">
        <v>4</v>
      </c>
      <c r="H529" s="52" t="str">
        <f t="shared" si="9"/>
        <v>4.0</v>
      </c>
      <c r="I529" s="16">
        <v>3242</v>
      </c>
      <c r="J529" s="19">
        <f>Transformed_Data!E529*Transformed_Data!I529</f>
        <v>19448758</v>
      </c>
      <c r="K529" s="19" t="str">
        <f>IF(E529&lt;200,"&lt;200",IF(E529&lt;=500,"200–500","&gt;500"))</f>
        <v>&gt;500</v>
      </c>
      <c r="L529" s="19">
        <f>G529*I529</f>
        <v>12968</v>
      </c>
      <c r="M529" s="19">
        <f>SUM(G529:I529)</f>
        <v>3246</v>
      </c>
      <c r="N529" s="16" t="s">
        <v>10033</v>
      </c>
      <c r="O529" s="16" t="s">
        <v>10034</v>
      </c>
      <c r="P529" s="16" t="s">
        <v>10035</v>
      </c>
      <c r="Q529" s="16" t="s">
        <v>10036</v>
      </c>
      <c r="R529" s="16" t="s">
        <v>10037</v>
      </c>
      <c r="S529" s="16" t="s">
        <v>10038</v>
      </c>
      <c r="T529" s="16" t="s">
        <v>10039</v>
      </c>
      <c r="U529" s="16" t="s">
        <v>10040</v>
      </c>
    </row>
    <row r="530" spans="1:21" ht="15.75">
      <c r="A530" s="16" t="s">
        <v>9241</v>
      </c>
      <c r="B530" s="16" t="s">
        <v>14418</v>
      </c>
      <c r="C530" s="16" t="s">
        <v>13645</v>
      </c>
      <c r="D530" s="19">
        <v>799</v>
      </c>
      <c r="E530" s="19">
        <v>1500</v>
      </c>
      <c r="F530" s="52">
        <v>0.47</v>
      </c>
      <c r="G530" s="51">
        <v>4.3</v>
      </c>
      <c r="H530" s="52" t="str">
        <f t="shared" si="9"/>
        <v>5.0</v>
      </c>
      <c r="I530" s="16">
        <v>9695</v>
      </c>
      <c r="J530" s="19">
        <f>Transformed_Data!E530*Transformed_Data!I530</f>
        <v>14542500</v>
      </c>
      <c r="K530" s="19" t="str">
        <f>IF(E530&lt;200,"&lt;200",IF(E530&lt;=500,"200–500","&gt;500"))</f>
        <v>&gt;500</v>
      </c>
      <c r="L530" s="19">
        <f>G530*I530</f>
        <v>41688.5</v>
      </c>
      <c r="M530" s="19">
        <f>SUM(G530:I530)</f>
        <v>9699.2999999999993</v>
      </c>
      <c r="N530" s="16" t="s">
        <v>9244</v>
      </c>
      <c r="O530" s="16" t="s">
        <v>9245</v>
      </c>
      <c r="P530" s="16" t="s">
        <v>9246</v>
      </c>
      <c r="Q530" s="16" t="s">
        <v>9247</v>
      </c>
      <c r="R530" s="16" t="s">
        <v>9248</v>
      </c>
      <c r="S530" s="16" t="s">
        <v>9249</v>
      </c>
      <c r="T530" s="16" t="s">
        <v>9250</v>
      </c>
      <c r="U530" s="16" t="s">
        <v>9251</v>
      </c>
    </row>
    <row r="531" spans="1:21" ht="15.75">
      <c r="A531" s="16" t="s">
        <v>10113</v>
      </c>
      <c r="B531" s="16" t="s">
        <v>14419</v>
      </c>
      <c r="C531" s="16" t="s">
        <v>13645</v>
      </c>
      <c r="D531" s="19">
        <v>320</v>
      </c>
      <c r="E531" s="19">
        <v>799</v>
      </c>
      <c r="F531" s="52">
        <v>0.6</v>
      </c>
      <c r="G531" s="51">
        <v>4.2</v>
      </c>
      <c r="H531" s="52" t="str">
        <f t="shared" si="9"/>
        <v>5.0</v>
      </c>
      <c r="I531" s="16">
        <v>3846</v>
      </c>
      <c r="J531" s="19">
        <f>Transformed_Data!E531*Transformed_Data!I531</f>
        <v>3072954</v>
      </c>
      <c r="K531" s="19" t="str">
        <f>IF(E531&lt;200,"&lt;200",IF(E531&lt;=500,"200–500","&gt;500"))</f>
        <v>&gt;500</v>
      </c>
      <c r="L531" s="19">
        <f>G531*I531</f>
        <v>16153.2</v>
      </c>
      <c r="M531" s="19">
        <f>SUM(G531:I531)</f>
        <v>3850.2</v>
      </c>
      <c r="N531" s="16" t="s">
        <v>10116</v>
      </c>
      <c r="O531" s="16" t="s">
        <v>10117</v>
      </c>
      <c r="P531" s="16" t="s">
        <v>10118</v>
      </c>
      <c r="Q531" s="16" t="s">
        <v>10119</v>
      </c>
      <c r="R531" s="16" t="s">
        <v>10120</v>
      </c>
      <c r="S531" s="16" t="s">
        <v>10121</v>
      </c>
      <c r="T531" s="16" t="s">
        <v>10122</v>
      </c>
      <c r="U531" s="16" t="s">
        <v>10123</v>
      </c>
    </row>
    <row r="532" spans="1:21" ht="15.75">
      <c r="A532" s="16" t="s">
        <v>5421</v>
      </c>
      <c r="B532" s="16" t="s">
        <v>14420</v>
      </c>
      <c r="C532" s="16" t="s">
        <v>13644</v>
      </c>
      <c r="D532" s="19">
        <v>681</v>
      </c>
      <c r="E532" s="19">
        <v>1199</v>
      </c>
      <c r="F532" s="52">
        <v>0.43</v>
      </c>
      <c r="G532" s="51">
        <v>4.2</v>
      </c>
      <c r="H532" s="52" t="str">
        <f t="shared" si="9"/>
        <v>5.0</v>
      </c>
      <c r="I532" s="16">
        <v>8258</v>
      </c>
      <c r="J532" s="19">
        <f>Transformed_Data!E532*Transformed_Data!I532</f>
        <v>9901342</v>
      </c>
      <c r="K532" s="19" t="str">
        <f>IF(E532&lt;200,"&lt;200",IF(E532&lt;=500,"200–500","&gt;500"))</f>
        <v>&gt;500</v>
      </c>
      <c r="L532" s="19">
        <f>G532*I532</f>
        <v>34683.599999999999</v>
      </c>
      <c r="M532" s="19">
        <f>SUM(G532:I532)</f>
        <v>8262.2000000000007</v>
      </c>
      <c r="N532" s="16" t="s">
        <v>5423</v>
      </c>
      <c r="O532" s="16" t="s">
        <v>5424</v>
      </c>
      <c r="P532" s="16" t="s">
        <v>5425</v>
      </c>
      <c r="Q532" s="16" t="s">
        <v>5426</v>
      </c>
      <c r="R532" s="16" t="s">
        <v>5427</v>
      </c>
      <c r="S532" s="16" t="s">
        <v>13048</v>
      </c>
      <c r="T532" s="16" t="s">
        <v>5428</v>
      </c>
      <c r="U532" s="16" t="s">
        <v>5429</v>
      </c>
    </row>
    <row r="533" spans="1:21" ht="15.75">
      <c r="A533" s="16" t="s">
        <v>7035</v>
      </c>
      <c r="B533" s="16" t="s">
        <v>14421</v>
      </c>
      <c r="C533" s="16" t="s">
        <v>13644</v>
      </c>
      <c r="D533" s="19">
        <v>328</v>
      </c>
      <c r="E533" s="19">
        <v>399</v>
      </c>
      <c r="F533" s="52">
        <v>0.18</v>
      </c>
      <c r="G533" s="51">
        <v>4.0999999999999996</v>
      </c>
      <c r="H533" s="52" t="str">
        <f t="shared" si="9"/>
        <v>5.0</v>
      </c>
      <c r="I533" s="16">
        <v>3441</v>
      </c>
      <c r="J533" s="19">
        <f>Transformed_Data!E533*Transformed_Data!I533</f>
        <v>1372959</v>
      </c>
      <c r="K533" s="19" t="str">
        <f>IF(E533&lt;200,"&lt;200",IF(E533&lt;=500,"200–500","&gt;500"))</f>
        <v>200–500</v>
      </c>
      <c r="L533" s="19">
        <f>G533*I533</f>
        <v>14108.099999999999</v>
      </c>
      <c r="M533" s="19">
        <f>SUM(G533:I533)</f>
        <v>3445.1</v>
      </c>
      <c r="N533" s="16" t="s">
        <v>7037</v>
      </c>
      <c r="O533" s="16" t="s">
        <v>7038</v>
      </c>
      <c r="P533" s="16" t="s">
        <v>7039</v>
      </c>
      <c r="Q533" s="16" t="s">
        <v>7040</v>
      </c>
      <c r="R533" s="16" t="s">
        <v>7041</v>
      </c>
      <c r="S533" s="16" t="s">
        <v>13368</v>
      </c>
      <c r="T533" s="16" t="s">
        <v>7043</v>
      </c>
      <c r="U533" s="16" t="s">
        <v>7044</v>
      </c>
    </row>
    <row r="534" spans="1:21" ht="15.75">
      <c r="A534" s="16" t="s">
        <v>8174</v>
      </c>
      <c r="B534" s="16" t="s">
        <v>14422</v>
      </c>
      <c r="C534" s="16" t="s">
        <v>13127</v>
      </c>
      <c r="D534" s="19">
        <v>1490</v>
      </c>
      <c r="E534" s="19">
        <v>1990</v>
      </c>
      <c r="F534" s="52">
        <v>0.25</v>
      </c>
      <c r="G534" s="51">
        <v>4.0999999999999996</v>
      </c>
      <c r="H534" s="52" t="str">
        <f t="shared" si="9"/>
        <v>5.0</v>
      </c>
      <c r="I534" s="16">
        <v>98250</v>
      </c>
      <c r="J534" s="19">
        <f>Transformed_Data!E534*Transformed_Data!I534</f>
        <v>195517500</v>
      </c>
      <c r="K534" s="19" t="str">
        <f>IF(E534&lt;200,"&lt;200",IF(E534&lt;=500,"200–500","&gt;500"))</f>
        <v>&gt;500</v>
      </c>
      <c r="L534" s="19">
        <f>G534*I534</f>
        <v>402824.99999999994</v>
      </c>
      <c r="M534" s="19">
        <f>SUM(G534:I534)</f>
        <v>98254.1</v>
      </c>
      <c r="N534" s="16" t="s">
        <v>8176</v>
      </c>
      <c r="O534" s="16" t="s">
        <v>8177</v>
      </c>
      <c r="P534" s="16" t="s">
        <v>8178</v>
      </c>
      <c r="Q534" s="16" t="s">
        <v>8179</v>
      </c>
      <c r="R534" s="16" t="s">
        <v>8180</v>
      </c>
      <c r="S534" s="16" t="s">
        <v>13369</v>
      </c>
      <c r="T534" s="16" t="s">
        <v>8182</v>
      </c>
      <c r="U534" s="16" t="s">
        <v>8183</v>
      </c>
    </row>
    <row r="535" spans="1:21" ht="15.75">
      <c r="A535" s="16" t="s">
        <v>1888</v>
      </c>
      <c r="B535" s="16" t="s">
        <v>14423</v>
      </c>
      <c r="C535" s="16" t="s">
        <v>13127</v>
      </c>
      <c r="D535" s="19">
        <v>299</v>
      </c>
      <c r="E535" s="19">
        <v>999</v>
      </c>
      <c r="F535" s="52">
        <v>0.7</v>
      </c>
      <c r="G535" s="51">
        <v>3.8</v>
      </c>
      <c r="H535" s="52" t="str">
        <f t="shared" si="9"/>
        <v>4.0</v>
      </c>
      <c r="I535" s="16">
        <v>928</v>
      </c>
      <c r="J535" s="19">
        <f>Transformed_Data!E535*Transformed_Data!I535</f>
        <v>927072</v>
      </c>
      <c r="K535" s="19" t="str">
        <f>IF(E535&lt;200,"&lt;200",IF(E535&lt;=500,"200–500","&gt;500"))</f>
        <v>&gt;500</v>
      </c>
      <c r="L535" s="19">
        <f>G535*I535</f>
        <v>3526.3999999999996</v>
      </c>
      <c r="M535" s="19">
        <f>SUM(G535:I535)</f>
        <v>931.8</v>
      </c>
      <c r="N535" s="16" t="s">
        <v>1890</v>
      </c>
      <c r="O535" s="16" t="s">
        <v>1891</v>
      </c>
      <c r="P535" s="16" t="s">
        <v>1892</v>
      </c>
      <c r="Q535" s="16" t="s">
        <v>1893</v>
      </c>
      <c r="R535" s="16" t="s">
        <v>1894</v>
      </c>
      <c r="S535" s="16" t="s">
        <v>1895</v>
      </c>
      <c r="T535" s="16" t="s">
        <v>1896</v>
      </c>
      <c r="U535" s="16" t="s">
        <v>1897</v>
      </c>
    </row>
    <row r="536" spans="1:21" ht="15.75">
      <c r="A536" s="16" t="s">
        <v>3819</v>
      </c>
      <c r="B536" s="16" t="s">
        <v>14424</v>
      </c>
      <c r="C536" s="16" t="s">
        <v>13127</v>
      </c>
      <c r="D536" s="19">
        <v>12490</v>
      </c>
      <c r="E536" s="19">
        <v>15990</v>
      </c>
      <c r="F536" s="52">
        <v>0.22</v>
      </c>
      <c r="G536" s="51">
        <v>4.2</v>
      </c>
      <c r="H536" s="52" t="str">
        <f t="shared" si="9"/>
        <v>5.0</v>
      </c>
      <c r="I536" s="16">
        <v>58506</v>
      </c>
      <c r="J536" s="19">
        <f>Transformed_Data!E536*Transformed_Data!I536</f>
        <v>935510940</v>
      </c>
      <c r="K536" s="19" t="str">
        <f>IF(E536&lt;200,"&lt;200",IF(E536&lt;=500,"200–500","&gt;500"))</f>
        <v>&gt;500</v>
      </c>
      <c r="L536" s="19">
        <f>G536*I536</f>
        <v>245725.2</v>
      </c>
      <c r="M536" s="19">
        <f>SUM(G536:I536)</f>
        <v>58510.2</v>
      </c>
      <c r="N536" s="16" t="s">
        <v>3821</v>
      </c>
      <c r="O536" s="16" t="s">
        <v>3822</v>
      </c>
      <c r="P536" s="16" t="s">
        <v>3823</v>
      </c>
      <c r="Q536" s="16" t="s">
        <v>3824</v>
      </c>
      <c r="R536" s="16" t="s">
        <v>3825</v>
      </c>
      <c r="S536" s="16" t="s">
        <v>3826</v>
      </c>
      <c r="T536" s="16" t="s">
        <v>3827</v>
      </c>
      <c r="U536" s="16" t="s">
        <v>3828</v>
      </c>
    </row>
    <row r="537" spans="1:21" ht="15.75">
      <c r="A537" s="16" t="s">
        <v>7962</v>
      </c>
      <c r="B537" s="16" t="s">
        <v>14425</v>
      </c>
      <c r="C537" s="16" t="s">
        <v>13644</v>
      </c>
      <c r="D537" s="19">
        <v>999</v>
      </c>
      <c r="E537" s="19">
        <v>1995</v>
      </c>
      <c r="F537" s="52">
        <v>0.5</v>
      </c>
      <c r="G537" s="51">
        <v>4.5</v>
      </c>
      <c r="H537" s="52" t="str">
        <f t="shared" si="9"/>
        <v>5.0</v>
      </c>
      <c r="I537" s="16">
        <v>7317</v>
      </c>
      <c r="J537" s="19">
        <f>Transformed_Data!E537*Transformed_Data!I537</f>
        <v>14597415</v>
      </c>
      <c r="K537" s="19" t="str">
        <f>IF(E537&lt;200,"&lt;200",IF(E537&lt;=500,"200–500","&gt;500"))</f>
        <v>&gt;500</v>
      </c>
      <c r="L537" s="19">
        <f>G537*I537</f>
        <v>32926.5</v>
      </c>
      <c r="M537" s="19">
        <f>SUM(G537:I537)</f>
        <v>7321.5</v>
      </c>
      <c r="N537" s="16" t="s">
        <v>7964</v>
      </c>
      <c r="O537" s="16" t="s">
        <v>7965</v>
      </c>
      <c r="P537" s="16" t="s">
        <v>7966</v>
      </c>
      <c r="Q537" s="16" t="s">
        <v>7967</v>
      </c>
      <c r="R537" s="16" t="s">
        <v>7968</v>
      </c>
      <c r="S537" s="16" t="s">
        <v>13370</v>
      </c>
      <c r="T537" s="16" t="s">
        <v>7970</v>
      </c>
      <c r="U537" s="16" t="s">
        <v>7971</v>
      </c>
    </row>
    <row r="538" spans="1:21" ht="15.75">
      <c r="A538" s="16" t="s">
        <v>5211</v>
      </c>
      <c r="B538" s="16" t="s">
        <v>14426</v>
      </c>
      <c r="C538" s="16" t="s">
        <v>13646</v>
      </c>
      <c r="D538" s="19">
        <v>1295</v>
      </c>
      <c r="E538" s="19">
        <v>1295</v>
      </c>
      <c r="F538" s="52">
        <v>0</v>
      </c>
      <c r="G538" s="51">
        <v>4.5</v>
      </c>
      <c r="H538" s="52" t="str">
        <f t="shared" si="9"/>
        <v>5.0</v>
      </c>
      <c r="I538" s="16">
        <v>5760</v>
      </c>
      <c r="J538" s="19">
        <f>Transformed_Data!E538*Transformed_Data!I538</f>
        <v>7459200</v>
      </c>
      <c r="K538" s="19" t="str">
        <f>IF(E538&lt;200,"&lt;200",IF(E538&lt;=500,"200–500","&gt;500"))</f>
        <v>&gt;500</v>
      </c>
      <c r="L538" s="19">
        <f>G538*I538</f>
        <v>25920</v>
      </c>
      <c r="M538" s="19">
        <f>SUM(G538:I538)</f>
        <v>5764.5</v>
      </c>
      <c r="N538" s="16" t="s">
        <v>5214</v>
      </c>
      <c r="O538" s="16" t="s">
        <v>5215</v>
      </c>
      <c r="P538" s="16" t="s">
        <v>5216</v>
      </c>
      <c r="Q538" s="16" t="s">
        <v>5217</v>
      </c>
      <c r="R538" s="16" t="s">
        <v>5218</v>
      </c>
      <c r="S538" s="16" t="s">
        <v>13045</v>
      </c>
      <c r="T538" s="16" t="s">
        <v>5219</v>
      </c>
      <c r="U538" s="16" t="s">
        <v>5220</v>
      </c>
    </row>
    <row r="539" spans="1:21" ht="15.75">
      <c r="A539" s="16" t="s">
        <v>2831</v>
      </c>
      <c r="B539" s="16" t="s">
        <v>14427</v>
      </c>
      <c r="C539" s="16" t="s">
        <v>13127</v>
      </c>
      <c r="D539" s="19">
        <v>14999</v>
      </c>
      <c r="E539" s="19">
        <v>14999</v>
      </c>
      <c r="F539" s="52">
        <v>0</v>
      </c>
      <c r="G539" s="51">
        <v>4.3</v>
      </c>
      <c r="H539" s="52" t="str">
        <f t="shared" si="9"/>
        <v>5.0</v>
      </c>
      <c r="I539" s="16">
        <v>27508</v>
      </c>
      <c r="J539" s="19">
        <f>Transformed_Data!E539*Transformed_Data!I539</f>
        <v>412592492</v>
      </c>
      <c r="K539" s="19" t="str">
        <f>IF(E539&lt;200,"&lt;200",IF(E539&lt;=500,"200–500","&gt;500"))</f>
        <v>&gt;500</v>
      </c>
      <c r="L539" s="19">
        <f>G539*I539</f>
        <v>118284.4</v>
      </c>
      <c r="M539" s="19">
        <f>SUM(G539:I539)</f>
        <v>27512.3</v>
      </c>
      <c r="N539" s="16" t="s">
        <v>2833</v>
      </c>
      <c r="O539" s="16" t="s">
        <v>2834</v>
      </c>
      <c r="P539" s="16" t="s">
        <v>2835</v>
      </c>
      <c r="Q539" s="16" t="s">
        <v>2836</v>
      </c>
      <c r="R539" s="16" t="s">
        <v>2837</v>
      </c>
      <c r="S539" s="16" t="s">
        <v>13371</v>
      </c>
      <c r="T539" s="16" t="s">
        <v>2839</v>
      </c>
      <c r="U539" s="16" t="s">
        <v>2840</v>
      </c>
    </row>
    <row r="540" spans="1:21" ht="15.75">
      <c r="A540" s="16" t="s">
        <v>8241</v>
      </c>
      <c r="B540" s="16" t="s">
        <v>14428</v>
      </c>
      <c r="C540" s="16" t="s">
        <v>13644</v>
      </c>
      <c r="D540" s="19">
        <v>599</v>
      </c>
      <c r="E540" s="19">
        <v>700</v>
      </c>
      <c r="F540" s="52">
        <v>0.14000000000000001</v>
      </c>
      <c r="G540" s="51">
        <v>4.3</v>
      </c>
      <c r="H540" s="52" t="str">
        <f t="shared" si="9"/>
        <v>5.0</v>
      </c>
      <c r="I540" s="16">
        <v>2301</v>
      </c>
      <c r="J540" s="19">
        <f>Transformed_Data!E540*Transformed_Data!I540</f>
        <v>1610700</v>
      </c>
      <c r="K540" s="19" t="str">
        <f>IF(E540&lt;200,"&lt;200",IF(E540&lt;=500,"200–500","&gt;500"))</f>
        <v>&gt;500</v>
      </c>
      <c r="L540" s="19">
        <f>G540*I540</f>
        <v>9894.2999999999993</v>
      </c>
      <c r="M540" s="19">
        <f>SUM(G540:I540)</f>
        <v>2305.3000000000002</v>
      </c>
      <c r="N540" s="16" t="s">
        <v>8243</v>
      </c>
      <c r="O540" s="16" t="s">
        <v>8244</v>
      </c>
      <c r="P540" s="16" t="s">
        <v>8245</v>
      </c>
      <c r="Q540" s="16" t="s">
        <v>8246</v>
      </c>
      <c r="R540" s="16" t="s">
        <v>8247</v>
      </c>
      <c r="S540" s="16" t="s">
        <v>8248</v>
      </c>
      <c r="T540" s="16" t="s">
        <v>8249</v>
      </c>
      <c r="U540" s="16" t="s">
        <v>8250</v>
      </c>
    </row>
    <row r="541" spans="1:21" ht="15.75">
      <c r="A541" s="16" t="s">
        <v>8317</v>
      </c>
      <c r="B541" s="16" t="s">
        <v>14429</v>
      </c>
      <c r="C541" s="16" t="s">
        <v>13644</v>
      </c>
      <c r="D541" s="19">
        <v>1149</v>
      </c>
      <c r="E541" s="19">
        <v>1800</v>
      </c>
      <c r="F541" s="52">
        <v>0.36</v>
      </c>
      <c r="G541" s="51">
        <v>4.3</v>
      </c>
      <c r="H541" s="52" t="str">
        <f t="shared" si="9"/>
        <v>5.0</v>
      </c>
      <c r="I541" s="16">
        <v>4723</v>
      </c>
      <c r="J541" s="19">
        <f>Transformed_Data!E541*Transformed_Data!I541</f>
        <v>8501400</v>
      </c>
      <c r="K541" s="19" t="str">
        <f>IF(E541&lt;200,"&lt;200",IF(E541&lt;=500,"200–500","&gt;500"))</f>
        <v>&gt;500</v>
      </c>
      <c r="L541" s="19">
        <f>G541*I541</f>
        <v>20308.899999999998</v>
      </c>
      <c r="M541" s="19">
        <f>SUM(G541:I541)</f>
        <v>4727.3</v>
      </c>
      <c r="N541" s="16" t="s">
        <v>8319</v>
      </c>
      <c r="O541" s="16" t="s">
        <v>8320</v>
      </c>
      <c r="P541" s="16" t="s">
        <v>8321</v>
      </c>
      <c r="Q541" s="16" t="s">
        <v>8322</v>
      </c>
      <c r="R541" s="16" t="s">
        <v>8323</v>
      </c>
      <c r="S541" s="16" t="s">
        <v>13372</v>
      </c>
      <c r="T541" s="16" t="s">
        <v>8325</v>
      </c>
      <c r="U541" s="16" t="s">
        <v>8326</v>
      </c>
    </row>
    <row r="542" spans="1:21" ht="15.75">
      <c r="A542" s="16" t="s">
        <v>8387</v>
      </c>
      <c r="B542" s="16" t="s">
        <v>14430</v>
      </c>
      <c r="C542" s="16" t="s">
        <v>13644</v>
      </c>
      <c r="D542" s="19">
        <v>1519</v>
      </c>
      <c r="E542" s="19">
        <v>3499</v>
      </c>
      <c r="F542" s="52">
        <v>0.56999999999999995</v>
      </c>
      <c r="G542" s="51">
        <v>4.3</v>
      </c>
      <c r="H542" s="52" t="str">
        <f t="shared" si="9"/>
        <v>5.0</v>
      </c>
      <c r="I542" s="16">
        <v>408</v>
      </c>
      <c r="J542" s="19">
        <f>Transformed_Data!E542*Transformed_Data!I542</f>
        <v>1427592</v>
      </c>
      <c r="K542" s="19" t="str">
        <f>IF(E542&lt;200,"&lt;200",IF(E542&lt;=500,"200–500","&gt;500"))</f>
        <v>&gt;500</v>
      </c>
      <c r="L542" s="19">
        <f>G542*I542</f>
        <v>1754.3999999999999</v>
      </c>
      <c r="M542" s="19">
        <f>SUM(G542:I542)</f>
        <v>412.3</v>
      </c>
      <c r="N542" s="16" t="s">
        <v>8389</v>
      </c>
      <c r="O542" s="16" t="s">
        <v>8390</v>
      </c>
      <c r="P542" s="16" t="s">
        <v>8391</v>
      </c>
      <c r="Q542" s="16" t="s">
        <v>8392</v>
      </c>
      <c r="R542" s="16" t="s">
        <v>8393</v>
      </c>
      <c r="S542" s="16" t="s">
        <v>13373</v>
      </c>
      <c r="T542" s="16" t="s">
        <v>8395</v>
      </c>
      <c r="U542" s="16" t="s">
        <v>8396</v>
      </c>
    </row>
    <row r="543" spans="1:21" ht="15.75">
      <c r="A543" s="16" t="s">
        <v>6994</v>
      </c>
      <c r="B543" s="16" t="s">
        <v>14431</v>
      </c>
      <c r="C543" s="16" t="s">
        <v>13644</v>
      </c>
      <c r="D543" s="19">
        <v>149</v>
      </c>
      <c r="E543" s="19">
        <v>999</v>
      </c>
      <c r="F543" s="52">
        <v>0.85</v>
      </c>
      <c r="G543" s="51">
        <v>3.5</v>
      </c>
      <c r="H543" s="52" t="str">
        <f t="shared" si="9"/>
        <v>4.0</v>
      </c>
      <c r="I543" s="16">
        <v>2523</v>
      </c>
      <c r="J543" s="19">
        <f>Transformed_Data!E543*Transformed_Data!I543</f>
        <v>2520477</v>
      </c>
      <c r="K543" s="19" t="str">
        <f>IF(E543&lt;200,"&lt;200",IF(E543&lt;=500,"200–500","&gt;500"))</f>
        <v>&gt;500</v>
      </c>
      <c r="L543" s="19">
        <f>G543*I543</f>
        <v>8830.5</v>
      </c>
      <c r="M543" s="19">
        <f>SUM(G543:I543)</f>
        <v>2526.5</v>
      </c>
      <c r="N543" s="16" t="s">
        <v>6996</v>
      </c>
      <c r="O543" s="16" t="s">
        <v>6997</v>
      </c>
      <c r="P543" s="16" t="s">
        <v>6998</v>
      </c>
      <c r="Q543" s="16" t="s">
        <v>6999</v>
      </c>
      <c r="R543" s="16" t="s">
        <v>7000</v>
      </c>
      <c r="S543" s="16" t="s">
        <v>7001</v>
      </c>
      <c r="T543" s="16" t="s">
        <v>7002</v>
      </c>
      <c r="U543" s="16" t="s">
        <v>7003</v>
      </c>
    </row>
    <row r="544" spans="1:21" ht="15.75">
      <c r="A544" s="16" t="s">
        <v>4188</v>
      </c>
      <c r="B544" s="16" t="s">
        <v>14432</v>
      </c>
      <c r="C544" s="16" t="s">
        <v>13127</v>
      </c>
      <c r="D544" s="19">
        <v>329</v>
      </c>
      <c r="E544" s="19">
        <v>999</v>
      </c>
      <c r="F544" s="52">
        <v>0.67</v>
      </c>
      <c r="G544" s="51">
        <v>4.2</v>
      </c>
      <c r="H544" s="52" t="str">
        <f t="shared" si="9"/>
        <v>5.0</v>
      </c>
      <c r="I544" s="16">
        <v>3492</v>
      </c>
      <c r="J544" s="19">
        <f>Transformed_Data!E544*Transformed_Data!I544</f>
        <v>3488508</v>
      </c>
      <c r="K544" s="19" t="str">
        <f>IF(E544&lt;200,"&lt;200",IF(E544&lt;=500,"200–500","&gt;500"))</f>
        <v>&gt;500</v>
      </c>
      <c r="L544" s="19">
        <f>G544*I544</f>
        <v>14666.400000000001</v>
      </c>
      <c r="M544" s="19">
        <f>SUM(G544:I544)</f>
        <v>3496.2</v>
      </c>
      <c r="N544" s="16" t="s">
        <v>4190</v>
      </c>
      <c r="O544" s="16" t="s">
        <v>4191</v>
      </c>
      <c r="P544" s="16" t="s">
        <v>4192</v>
      </c>
      <c r="Q544" s="16" t="s">
        <v>4193</v>
      </c>
      <c r="R544" s="16" t="s">
        <v>4194</v>
      </c>
      <c r="S544" s="16" t="s">
        <v>4195</v>
      </c>
      <c r="T544" s="16" t="s">
        <v>4196</v>
      </c>
      <c r="U544" s="16" t="s">
        <v>4197</v>
      </c>
    </row>
    <row r="545" spans="1:21" ht="15.75">
      <c r="A545" s="16" t="s">
        <v>1734</v>
      </c>
      <c r="B545" s="16" t="s">
        <v>14433</v>
      </c>
      <c r="C545" s="16" t="s">
        <v>13644</v>
      </c>
      <c r="D545" s="19">
        <v>999</v>
      </c>
      <c r="E545" s="19">
        <v>1699</v>
      </c>
      <c r="F545" s="52">
        <v>0.41</v>
      </c>
      <c r="G545" s="51">
        <v>4.4000000000000004</v>
      </c>
      <c r="H545" s="52" t="str">
        <f t="shared" si="9"/>
        <v>5.0</v>
      </c>
      <c r="I545" s="16">
        <v>7318</v>
      </c>
      <c r="J545" s="19">
        <f>Transformed_Data!E545*Transformed_Data!I545</f>
        <v>12433282</v>
      </c>
      <c r="K545" s="19" t="str">
        <f>IF(E545&lt;200,"&lt;200",IF(E545&lt;=500,"200–500","&gt;500"))</f>
        <v>&gt;500</v>
      </c>
      <c r="L545" s="19">
        <f>G545*I545</f>
        <v>32199.200000000004</v>
      </c>
      <c r="M545" s="19">
        <f>SUM(G545:I545)</f>
        <v>7322.4</v>
      </c>
      <c r="N545" s="16" t="s">
        <v>1736</v>
      </c>
      <c r="O545" s="16" t="s">
        <v>1737</v>
      </c>
      <c r="P545" s="16" t="s">
        <v>1738</v>
      </c>
      <c r="Q545" s="16" t="s">
        <v>1739</v>
      </c>
      <c r="R545" s="16" t="s">
        <v>1740</v>
      </c>
      <c r="S545" s="16" t="s">
        <v>1741</v>
      </c>
      <c r="T545" s="16" t="s">
        <v>1742</v>
      </c>
      <c r="U545" s="16" t="s">
        <v>1743</v>
      </c>
    </row>
    <row r="546" spans="1:21" ht="15.75">
      <c r="A546" s="16" t="s">
        <v>1086</v>
      </c>
      <c r="B546" s="16" t="s">
        <v>14434</v>
      </c>
      <c r="C546" s="16" t="s">
        <v>13644</v>
      </c>
      <c r="D546" s="19">
        <v>1599</v>
      </c>
      <c r="E546" s="19">
        <v>1999</v>
      </c>
      <c r="F546" s="52">
        <v>0.2</v>
      </c>
      <c r="G546" s="51">
        <v>4.4000000000000004</v>
      </c>
      <c r="H546" s="52" t="str">
        <f t="shared" si="9"/>
        <v>5.0</v>
      </c>
      <c r="I546" s="16">
        <v>1951</v>
      </c>
      <c r="J546" s="19">
        <f>Transformed_Data!E546*Transformed_Data!I546</f>
        <v>3900049</v>
      </c>
      <c r="K546" s="19" t="str">
        <f>IF(E546&lt;200,"&lt;200",IF(E546&lt;=500,"200–500","&gt;500"))</f>
        <v>&gt;500</v>
      </c>
      <c r="L546" s="19">
        <f>G546*I546</f>
        <v>8584.4000000000015</v>
      </c>
      <c r="M546" s="19">
        <f>SUM(G546:I546)</f>
        <v>1955.4</v>
      </c>
      <c r="N546" s="16" t="s">
        <v>1088</v>
      </c>
      <c r="O546" s="16" t="s">
        <v>1089</v>
      </c>
      <c r="P546" s="16" t="s">
        <v>1090</v>
      </c>
      <c r="Q546" s="16" t="s">
        <v>1091</v>
      </c>
      <c r="R546" s="16" t="s">
        <v>1092</v>
      </c>
      <c r="S546" s="16" t="s">
        <v>1093</v>
      </c>
      <c r="T546" s="16" t="s">
        <v>1094</v>
      </c>
      <c r="U546" s="16" t="s">
        <v>1095</v>
      </c>
    </row>
    <row r="547" spans="1:21" ht="15.75">
      <c r="A547" s="16" t="s">
        <v>2089</v>
      </c>
      <c r="B547" s="16" t="s">
        <v>14435</v>
      </c>
      <c r="C547" s="16" t="s">
        <v>13644</v>
      </c>
      <c r="D547" s="19">
        <v>599</v>
      </c>
      <c r="E547" s="19">
        <v>849</v>
      </c>
      <c r="F547" s="52">
        <v>0.28999999999999998</v>
      </c>
      <c r="G547" s="51">
        <v>4.5</v>
      </c>
      <c r="H547" s="52" t="str">
        <f t="shared" si="9"/>
        <v>5.0</v>
      </c>
      <c r="I547" s="16">
        <v>474</v>
      </c>
      <c r="J547" s="19">
        <f>Transformed_Data!E547*Transformed_Data!I547</f>
        <v>402426</v>
      </c>
      <c r="K547" s="19" t="str">
        <f>IF(E547&lt;200,"&lt;200",IF(E547&lt;=500,"200–500","&gt;500"))</f>
        <v>&gt;500</v>
      </c>
      <c r="L547" s="19">
        <f>G547*I547</f>
        <v>2133</v>
      </c>
      <c r="M547" s="19">
        <f>SUM(G547:I547)</f>
        <v>478.5</v>
      </c>
      <c r="N547" s="16" t="s">
        <v>1468</v>
      </c>
      <c r="O547" s="16" t="s">
        <v>2091</v>
      </c>
      <c r="P547" s="16" t="s">
        <v>2092</v>
      </c>
      <c r="Q547" s="16" t="s">
        <v>2093</v>
      </c>
      <c r="R547" s="16" t="s">
        <v>2094</v>
      </c>
      <c r="S547" s="16" t="s">
        <v>2095</v>
      </c>
      <c r="T547" s="16" t="s">
        <v>2096</v>
      </c>
      <c r="U547" s="16" t="s">
        <v>2097</v>
      </c>
    </row>
    <row r="548" spans="1:21" ht="15.75">
      <c r="A548" s="16" t="s">
        <v>1397</v>
      </c>
      <c r="B548" s="16" t="s">
        <v>14436</v>
      </c>
      <c r="C548" s="16" t="s">
        <v>13644</v>
      </c>
      <c r="D548" s="19">
        <v>1499</v>
      </c>
      <c r="E548" s="19">
        <v>1999</v>
      </c>
      <c r="F548" s="52">
        <v>0.25</v>
      </c>
      <c r="G548" s="51">
        <v>4.4000000000000004</v>
      </c>
      <c r="H548" s="52" t="str">
        <f t="shared" si="9"/>
        <v>5.0</v>
      </c>
      <c r="I548" s="16">
        <v>1951</v>
      </c>
      <c r="J548" s="19">
        <f>Transformed_Data!E548*Transformed_Data!I548</f>
        <v>3900049</v>
      </c>
      <c r="K548" s="19" t="str">
        <f>IF(E548&lt;200,"&lt;200",IF(E548&lt;=500,"200–500","&gt;500"))</f>
        <v>&gt;500</v>
      </c>
      <c r="L548" s="19">
        <f>G548*I548</f>
        <v>8584.4000000000015</v>
      </c>
      <c r="M548" s="19">
        <f>SUM(G548:I548)</f>
        <v>1955.4</v>
      </c>
      <c r="N548" s="16" t="s">
        <v>13374</v>
      </c>
      <c r="O548" s="16" t="s">
        <v>1089</v>
      </c>
      <c r="P548" s="16" t="s">
        <v>1090</v>
      </c>
      <c r="Q548" s="16" t="s">
        <v>1091</v>
      </c>
      <c r="R548" s="16" t="s">
        <v>1092</v>
      </c>
      <c r="S548" s="16" t="s">
        <v>1093</v>
      </c>
      <c r="T548" s="16" t="s">
        <v>1400</v>
      </c>
      <c r="U548" s="16" t="s">
        <v>1401</v>
      </c>
    </row>
    <row r="549" spans="1:21" ht="15.75">
      <c r="A549" s="16" t="s">
        <v>1466</v>
      </c>
      <c r="B549" s="16" t="s">
        <v>14435</v>
      </c>
      <c r="C549" s="16" t="s">
        <v>13644</v>
      </c>
      <c r="D549" s="19">
        <v>599</v>
      </c>
      <c r="E549" s="19">
        <v>849</v>
      </c>
      <c r="F549" s="52">
        <v>0.28999999999999998</v>
      </c>
      <c r="G549" s="51">
        <v>4.5</v>
      </c>
      <c r="H549" s="52" t="str">
        <f t="shared" si="9"/>
        <v>5.0</v>
      </c>
      <c r="I549" s="16">
        <v>577</v>
      </c>
      <c r="J549" s="19">
        <f>Transformed_Data!E549*Transformed_Data!I549</f>
        <v>489873</v>
      </c>
      <c r="K549" s="19" t="str">
        <f>IF(E549&lt;200,"&lt;200",IF(E549&lt;=500,"200–500","&gt;500"))</f>
        <v>&gt;500</v>
      </c>
      <c r="L549" s="19">
        <f>G549*I549</f>
        <v>2596.5</v>
      </c>
      <c r="M549" s="19">
        <f>SUM(G549:I549)</f>
        <v>581.5</v>
      </c>
      <c r="N549" s="16" t="s">
        <v>1468</v>
      </c>
      <c r="O549" s="16" t="s">
        <v>1469</v>
      </c>
      <c r="P549" s="16" t="s">
        <v>1470</v>
      </c>
      <c r="Q549" s="16" t="s">
        <v>1471</v>
      </c>
      <c r="R549" s="16" t="s">
        <v>1472</v>
      </c>
      <c r="S549" s="16" t="s">
        <v>13375</v>
      </c>
      <c r="T549" s="16" t="s">
        <v>1474</v>
      </c>
      <c r="U549" s="16" t="s">
        <v>1475</v>
      </c>
    </row>
    <row r="550" spans="1:21" ht="15.75">
      <c r="A550" s="16" t="s">
        <v>2304</v>
      </c>
      <c r="B550" s="16" t="s">
        <v>14437</v>
      </c>
      <c r="C550" s="16" t="s">
        <v>13644</v>
      </c>
      <c r="D550" s="19">
        <v>1299</v>
      </c>
      <c r="E550" s="19">
        <v>1999</v>
      </c>
      <c r="F550" s="52">
        <v>0.35</v>
      </c>
      <c r="G550" s="51">
        <v>4.4000000000000004</v>
      </c>
      <c r="H550" s="52" t="str">
        <f t="shared" si="9"/>
        <v>5.0</v>
      </c>
      <c r="I550" s="16">
        <v>7318</v>
      </c>
      <c r="J550" s="19">
        <f>Transformed_Data!E550*Transformed_Data!I550</f>
        <v>14628682</v>
      </c>
      <c r="K550" s="19" t="str">
        <f>IF(E550&lt;200,"&lt;200",IF(E550&lt;=500,"200–500","&gt;500"))</f>
        <v>&gt;500</v>
      </c>
      <c r="L550" s="19">
        <f>G550*I550</f>
        <v>32199.200000000004</v>
      </c>
      <c r="M550" s="19">
        <f>SUM(G550:I550)</f>
        <v>7322.4</v>
      </c>
      <c r="N550" s="16" t="s">
        <v>2306</v>
      </c>
      <c r="O550" s="16" t="s">
        <v>1737</v>
      </c>
      <c r="P550" s="16" t="s">
        <v>1738</v>
      </c>
      <c r="Q550" s="16" t="s">
        <v>1739</v>
      </c>
      <c r="R550" s="16" t="s">
        <v>1740</v>
      </c>
      <c r="S550" s="16" t="s">
        <v>1741</v>
      </c>
      <c r="T550" s="16" t="s">
        <v>2307</v>
      </c>
      <c r="U550" s="16" t="s">
        <v>2308</v>
      </c>
    </row>
    <row r="551" spans="1:21" ht="15.75">
      <c r="A551" s="16" t="s">
        <v>5679</v>
      </c>
      <c r="B551" s="16" t="s">
        <v>14438</v>
      </c>
      <c r="C551" s="16" t="s">
        <v>13644</v>
      </c>
      <c r="D551" s="19">
        <v>1299</v>
      </c>
      <c r="E551" s="19">
        <v>3000</v>
      </c>
      <c r="F551" s="52">
        <v>0.56999999999999995</v>
      </c>
      <c r="G551" s="51">
        <v>4.3</v>
      </c>
      <c r="H551" s="52" t="str">
        <f t="shared" si="9"/>
        <v>5.0</v>
      </c>
      <c r="I551" s="16">
        <v>23022</v>
      </c>
      <c r="J551" s="19">
        <f>Transformed_Data!E551*Transformed_Data!I551</f>
        <v>69066000</v>
      </c>
      <c r="K551" s="19" t="str">
        <f>IF(E551&lt;200,"&lt;200",IF(E551&lt;=500,"200–500","&gt;500"))</f>
        <v>&gt;500</v>
      </c>
      <c r="L551" s="19">
        <f>G551*I551</f>
        <v>98994.599999999991</v>
      </c>
      <c r="M551" s="19">
        <f>SUM(G551:I551)</f>
        <v>23026.3</v>
      </c>
      <c r="N551" s="16" t="s">
        <v>5681</v>
      </c>
      <c r="O551" s="16" t="s">
        <v>5682</v>
      </c>
      <c r="P551" s="16" t="s">
        <v>5683</v>
      </c>
      <c r="Q551" s="16" t="s">
        <v>5684</v>
      </c>
      <c r="R551" s="16" t="s">
        <v>5685</v>
      </c>
      <c r="S551" s="16" t="s">
        <v>13376</v>
      </c>
      <c r="T551" s="16" t="s">
        <v>5687</v>
      </c>
      <c r="U551" s="16" t="s">
        <v>5688</v>
      </c>
    </row>
    <row r="552" spans="1:21" ht="15.75">
      <c r="A552" s="16" t="s">
        <v>213</v>
      </c>
      <c r="B552" s="16" t="s">
        <v>14439</v>
      </c>
      <c r="C552" s="16" t="s">
        <v>13127</v>
      </c>
      <c r="D552" s="19">
        <v>279</v>
      </c>
      <c r="E552" s="19">
        <v>499</v>
      </c>
      <c r="F552" s="52">
        <v>0.44</v>
      </c>
      <c r="G552" s="51">
        <v>3.7</v>
      </c>
      <c r="H552" s="52" t="str">
        <f t="shared" si="9"/>
        <v>4.0</v>
      </c>
      <c r="I552" s="16">
        <v>10962</v>
      </c>
      <c r="J552" s="19">
        <f>Transformed_Data!E552*Transformed_Data!I552</f>
        <v>5470038</v>
      </c>
      <c r="K552" s="19" t="str">
        <f>IF(E552&lt;200,"&lt;200",IF(E552&lt;=500,"200–500","&gt;500"))</f>
        <v>200–500</v>
      </c>
      <c r="L552" s="19">
        <f>G552*I552</f>
        <v>40559.4</v>
      </c>
      <c r="M552" s="19">
        <f>SUM(G552:I552)</f>
        <v>10965.7</v>
      </c>
      <c r="N552" s="16" t="s">
        <v>215</v>
      </c>
      <c r="O552" s="16" t="s">
        <v>216</v>
      </c>
      <c r="P552" s="16" t="s">
        <v>217</v>
      </c>
      <c r="Q552" s="16" t="s">
        <v>218</v>
      </c>
      <c r="R552" s="16" t="s">
        <v>219</v>
      </c>
      <c r="S552" s="16" t="s">
        <v>220</v>
      </c>
      <c r="T552" s="16" t="s">
        <v>221</v>
      </c>
      <c r="U552" s="16" t="s">
        <v>222</v>
      </c>
    </row>
    <row r="553" spans="1:21" ht="15.75">
      <c r="A553" s="16" t="s">
        <v>5503</v>
      </c>
      <c r="B553" s="16" t="s">
        <v>14440</v>
      </c>
      <c r="C553" s="16" t="s">
        <v>13127</v>
      </c>
      <c r="D553" s="19">
        <v>1199</v>
      </c>
      <c r="E553" s="19">
        <v>2499</v>
      </c>
      <c r="F553" s="52">
        <v>0.52</v>
      </c>
      <c r="G553" s="51">
        <v>4</v>
      </c>
      <c r="H553" s="52" t="str">
        <f t="shared" si="9"/>
        <v>4.0</v>
      </c>
      <c r="I553" s="16">
        <v>33584</v>
      </c>
      <c r="J553" s="19">
        <f>Transformed_Data!E553*Transformed_Data!I553</f>
        <v>83926416</v>
      </c>
      <c r="K553" s="19" t="str">
        <f>IF(E553&lt;200,"&lt;200",IF(E553&lt;=500,"200–500","&gt;500"))</f>
        <v>&gt;500</v>
      </c>
      <c r="L553" s="19">
        <f>G553*I553</f>
        <v>134336</v>
      </c>
      <c r="M553" s="19">
        <f>SUM(G553:I553)</f>
        <v>33588</v>
      </c>
      <c r="N553" s="16" t="s">
        <v>5505</v>
      </c>
      <c r="O553" s="16" t="s">
        <v>5506</v>
      </c>
      <c r="P553" s="16" t="s">
        <v>5507</v>
      </c>
      <c r="Q553" s="16" t="s">
        <v>5508</v>
      </c>
      <c r="R553" s="16" t="s">
        <v>5509</v>
      </c>
      <c r="S553" s="16" t="s">
        <v>5510</v>
      </c>
      <c r="T553" s="16" t="s">
        <v>5511</v>
      </c>
      <c r="U553" s="16" t="s">
        <v>5512</v>
      </c>
    </row>
    <row r="554" spans="1:21" ht="15.75">
      <c r="A554" s="16" t="s">
        <v>5452</v>
      </c>
      <c r="B554" s="16" t="s">
        <v>14441</v>
      </c>
      <c r="C554" s="16" t="s">
        <v>13127</v>
      </c>
      <c r="D554" s="19">
        <v>1799</v>
      </c>
      <c r="E554" s="19">
        <v>4999</v>
      </c>
      <c r="F554" s="52">
        <v>0.64</v>
      </c>
      <c r="G554" s="51">
        <v>4.0999999999999996</v>
      </c>
      <c r="H554" s="52" t="str">
        <f t="shared" si="9"/>
        <v>5.0</v>
      </c>
      <c r="I554" s="16">
        <v>55192</v>
      </c>
      <c r="J554" s="19">
        <f>Transformed_Data!E554*Transformed_Data!I554</f>
        <v>275904808</v>
      </c>
      <c r="K554" s="19" t="str">
        <f>IF(E554&lt;200,"&lt;200",IF(E554&lt;=500,"200–500","&gt;500"))</f>
        <v>&gt;500</v>
      </c>
      <c r="L554" s="19">
        <f>G554*I554</f>
        <v>226287.19999999998</v>
      </c>
      <c r="M554" s="19">
        <f>SUM(G554:I554)</f>
        <v>55196.1</v>
      </c>
      <c r="N554" s="16" t="s">
        <v>5455</v>
      </c>
      <c r="O554" s="16" t="s">
        <v>5456</v>
      </c>
      <c r="P554" s="16" t="s">
        <v>5457</v>
      </c>
      <c r="Q554" s="16" t="s">
        <v>5458</v>
      </c>
      <c r="R554" s="16" t="s">
        <v>5459</v>
      </c>
      <c r="S554" s="16" t="s">
        <v>13377</v>
      </c>
      <c r="T554" s="16" t="s">
        <v>5461</v>
      </c>
      <c r="U554" s="16" t="s">
        <v>5462</v>
      </c>
    </row>
    <row r="555" spans="1:21" ht="15.75">
      <c r="A555" s="16" t="s">
        <v>1272</v>
      </c>
      <c r="B555" s="16" t="s">
        <v>14442</v>
      </c>
      <c r="C555" s="16" t="s">
        <v>13644</v>
      </c>
      <c r="D555" s="19">
        <v>1699</v>
      </c>
      <c r="E555" s="19">
        <v>2999</v>
      </c>
      <c r="F555" s="52">
        <v>0.43</v>
      </c>
      <c r="G555" s="51">
        <v>4.4000000000000004</v>
      </c>
      <c r="H555" s="52" t="str">
        <f t="shared" si="9"/>
        <v>5.0</v>
      </c>
      <c r="I555" s="16">
        <v>24780</v>
      </c>
      <c r="J555" s="19">
        <f>Transformed_Data!E555*Transformed_Data!I555</f>
        <v>74315220</v>
      </c>
      <c r="K555" s="19" t="str">
        <f>IF(E555&lt;200,"&lt;200",IF(E555&lt;=500,"200–500","&gt;500"))</f>
        <v>&gt;500</v>
      </c>
      <c r="L555" s="19">
        <f>G555*I555</f>
        <v>109032.00000000001</v>
      </c>
      <c r="M555" s="19">
        <f>SUM(G555:I555)</f>
        <v>24784.400000000001</v>
      </c>
      <c r="N555" s="16" t="s">
        <v>1274</v>
      </c>
      <c r="O555" s="16" t="s">
        <v>484</v>
      </c>
      <c r="P555" s="16" t="s">
        <v>485</v>
      </c>
      <c r="Q555" s="16" t="s">
        <v>486</v>
      </c>
      <c r="R555" s="16" t="s">
        <v>487</v>
      </c>
      <c r="S555" s="16" t="s">
        <v>13294</v>
      </c>
      <c r="T555" s="16" t="s">
        <v>1275</v>
      </c>
      <c r="U555" s="16" t="s">
        <v>1276</v>
      </c>
    </row>
    <row r="556" spans="1:21" ht="15.75">
      <c r="A556" s="16" t="s">
        <v>4026</v>
      </c>
      <c r="B556" s="16" t="s">
        <v>14443</v>
      </c>
      <c r="C556" s="16" t="s">
        <v>13127</v>
      </c>
      <c r="D556" s="19">
        <v>499</v>
      </c>
      <c r="E556" s="19">
        <v>599</v>
      </c>
      <c r="F556" s="52">
        <v>0.17</v>
      </c>
      <c r="G556" s="51">
        <v>4.2</v>
      </c>
      <c r="H556" s="52" t="str">
        <f t="shared" si="9"/>
        <v>5.0</v>
      </c>
      <c r="I556" s="16">
        <v>21916</v>
      </c>
      <c r="J556" s="19">
        <f>Transformed_Data!E556*Transformed_Data!I556</f>
        <v>13127684</v>
      </c>
      <c r="K556" s="19" t="str">
        <f>IF(E556&lt;200,"&lt;200",IF(E556&lt;=500,"200–500","&gt;500"))</f>
        <v>&gt;500</v>
      </c>
      <c r="L556" s="19">
        <f>G556*I556</f>
        <v>92047.2</v>
      </c>
      <c r="M556" s="19">
        <f>SUM(G556:I556)</f>
        <v>21920.2</v>
      </c>
      <c r="N556" s="16" t="s">
        <v>4028</v>
      </c>
      <c r="O556" s="16" t="s">
        <v>4029</v>
      </c>
      <c r="P556" s="16" t="s">
        <v>4030</v>
      </c>
      <c r="Q556" s="16" t="s">
        <v>4031</v>
      </c>
      <c r="R556" s="16" t="s">
        <v>4032</v>
      </c>
      <c r="S556" s="16" t="s">
        <v>4033</v>
      </c>
      <c r="T556" s="16" t="s">
        <v>4034</v>
      </c>
      <c r="U556" s="16" t="s">
        <v>4035</v>
      </c>
    </row>
    <row r="557" spans="1:21" ht="15.75">
      <c r="A557" s="16" t="s">
        <v>138</v>
      </c>
      <c r="B557" s="16" t="s">
        <v>14444</v>
      </c>
      <c r="C557" s="16" t="s">
        <v>13644</v>
      </c>
      <c r="D557" s="19">
        <v>350</v>
      </c>
      <c r="E557" s="19">
        <v>899</v>
      </c>
      <c r="F557" s="52">
        <v>0.61</v>
      </c>
      <c r="G557" s="51">
        <v>4.2</v>
      </c>
      <c r="H557" s="52" t="str">
        <f t="shared" si="9"/>
        <v>5.0</v>
      </c>
      <c r="I557" s="16">
        <v>2262</v>
      </c>
      <c r="J557" s="19">
        <f>Transformed_Data!E557*Transformed_Data!I557</f>
        <v>2033538</v>
      </c>
      <c r="K557" s="19" t="str">
        <f>IF(E557&lt;200,"&lt;200",IF(E557&lt;=500,"200–500","&gt;500"))</f>
        <v>&gt;500</v>
      </c>
      <c r="L557" s="19">
        <f>G557*I557</f>
        <v>9500.4</v>
      </c>
      <c r="M557" s="19">
        <f>SUM(G557:I557)</f>
        <v>2266.1999999999998</v>
      </c>
      <c r="N557" s="16" t="s">
        <v>140</v>
      </c>
      <c r="O557" s="16" t="s">
        <v>141</v>
      </c>
      <c r="P557" s="16" t="s">
        <v>142</v>
      </c>
      <c r="Q557" s="16" t="s">
        <v>143</v>
      </c>
      <c r="R557" s="16" t="s">
        <v>144</v>
      </c>
      <c r="S557" s="16" t="s">
        <v>145</v>
      </c>
      <c r="T557" s="16" t="s">
        <v>146</v>
      </c>
      <c r="U557" s="16" t="s">
        <v>147</v>
      </c>
    </row>
    <row r="558" spans="1:21" ht="15.75">
      <c r="A558" s="16" t="s">
        <v>3517</v>
      </c>
      <c r="B558" s="16" t="s">
        <v>14445</v>
      </c>
      <c r="C558" s="16" t="s">
        <v>13644</v>
      </c>
      <c r="D558" s="19">
        <v>99</v>
      </c>
      <c r="E558" s="19">
        <v>999</v>
      </c>
      <c r="F558" s="52">
        <v>0.9</v>
      </c>
      <c r="G558" s="51">
        <v>4</v>
      </c>
      <c r="H558" s="52" t="str">
        <f t="shared" si="9"/>
        <v>4.0</v>
      </c>
      <c r="I558" s="16">
        <v>1396</v>
      </c>
      <c r="J558" s="19">
        <f>Transformed_Data!E558*Transformed_Data!I558</f>
        <v>1394604</v>
      </c>
      <c r="K558" s="19" t="str">
        <f>IF(E558&lt;200,"&lt;200",IF(E558&lt;=500,"200–500","&gt;500"))</f>
        <v>&gt;500</v>
      </c>
      <c r="L558" s="19">
        <f>G558*I558</f>
        <v>5584</v>
      </c>
      <c r="M558" s="19">
        <f>SUM(G558:I558)</f>
        <v>1400</v>
      </c>
      <c r="N558" s="16" t="s">
        <v>3520</v>
      </c>
      <c r="O558" s="16" t="s">
        <v>3521</v>
      </c>
      <c r="P558" s="16" t="s">
        <v>3522</v>
      </c>
      <c r="Q558" s="16" t="s">
        <v>3523</v>
      </c>
      <c r="R558" s="16" t="s">
        <v>3524</v>
      </c>
      <c r="S558" s="16" t="s">
        <v>3525</v>
      </c>
      <c r="T558" s="16" t="s">
        <v>3526</v>
      </c>
      <c r="U558" s="16" t="s">
        <v>3527</v>
      </c>
    </row>
    <row r="559" spans="1:21" ht="15.75">
      <c r="A559" s="16" t="s">
        <v>11676</v>
      </c>
      <c r="B559" s="16" t="s">
        <v>14446</v>
      </c>
      <c r="C559" s="16" t="s">
        <v>13645</v>
      </c>
      <c r="D559" s="19">
        <v>1649</v>
      </c>
      <c r="E559" s="19">
        <v>2800</v>
      </c>
      <c r="F559" s="52">
        <v>0.41</v>
      </c>
      <c r="G559" s="51">
        <v>3.9</v>
      </c>
      <c r="H559" s="52" t="str">
        <f t="shared" si="9"/>
        <v>4.0</v>
      </c>
      <c r="I559" s="16">
        <v>2162</v>
      </c>
      <c r="J559" s="19">
        <f>Transformed_Data!E559*Transformed_Data!I559</f>
        <v>6053600</v>
      </c>
      <c r="K559" s="19" t="str">
        <f>IF(E559&lt;200,"&lt;200",IF(E559&lt;=500,"200–500","&gt;500"))</f>
        <v>&gt;500</v>
      </c>
      <c r="L559" s="19">
        <f>G559*I559</f>
        <v>8431.7999999999993</v>
      </c>
      <c r="M559" s="19">
        <f>SUM(G559:I559)</f>
        <v>2165.9</v>
      </c>
      <c r="N559" s="16" t="s">
        <v>11678</v>
      </c>
      <c r="O559" s="16" t="s">
        <v>11679</v>
      </c>
      <c r="P559" s="16" t="s">
        <v>11680</v>
      </c>
      <c r="Q559" s="16" t="s">
        <v>11681</v>
      </c>
      <c r="R559" s="16" t="s">
        <v>11682</v>
      </c>
      <c r="S559" s="16" t="s">
        <v>11683</v>
      </c>
      <c r="T559" s="16" t="s">
        <v>11684</v>
      </c>
      <c r="U559" s="16" t="s">
        <v>11685</v>
      </c>
    </row>
    <row r="560" spans="1:21" ht="15.75">
      <c r="A560" s="16" t="s">
        <v>3578</v>
      </c>
      <c r="B560" s="16" t="s">
        <v>14447</v>
      </c>
      <c r="C560" s="16" t="s">
        <v>13127</v>
      </c>
      <c r="D560" s="19">
        <v>599</v>
      </c>
      <c r="E560" s="19">
        <v>1800</v>
      </c>
      <c r="F560" s="52">
        <v>0.67</v>
      </c>
      <c r="G560" s="51">
        <v>3.5</v>
      </c>
      <c r="H560" s="52" t="str">
        <f t="shared" si="9"/>
        <v>4.0</v>
      </c>
      <c r="I560" s="16">
        <v>83996</v>
      </c>
      <c r="J560" s="19">
        <f>Transformed_Data!E560*Transformed_Data!I560</f>
        <v>151192800</v>
      </c>
      <c r="K560" s="19" t="str">
        <f>IF(E560&lt;200,"&lt;200",IF(E560&lt;=500,"200–500","&gt;500"))</f>
        <v>&gt;500</v>
      </c>
      <c r="L560" s="19">
        <f>G560*I560</f>
        <v>293986</v>
      </c>
      <c r="M560" s="19">
        <f>SUM(G560:I560)</f>
        <v>83999.5</v>
      </c>
      <c r="N560" s="16" t="s">
        <v>3580</v>
      </c>
      <c r="O560" s="16" t="s">
        <v>3581</v>
      </c>
      <c r="P560" s="16" t="s">
        <v>3582</v>
      </c>
      <c r="Q560" s="16" t="s">
        <v>3583</v>
      </c>
      <c r="R560" s="16" t="s">
        <v>3584</v>
      </c>
      <c r="S560" s="16" t="s">
        <v>3585</v>
      </c>
      <c r="T560" s="16" t="s">
        <v>3586</v>
      </c>
      <c r="U560" s="16" t="s">
        <v>3587</v>
      </c>
    </row>
    <row r="561" spans="1:21" ht="15.75">
      <c r="A561" s="16" t="s">
        <v>12412</v>
      </c>
      <c r="B561" s="16" t="s">
        <v>14448</v>
      </c>
      <c r="C561" s="16" t="s">
        <v>13645</v>
      </c>
      <c r="D561" s="19">
        <v>3349</v>
      </c>
      <c r="E561" s="19">
        <v>4799</v>
      </c>
      <c r="F561" s="52">
        <v>0.3</v>
      </c>
      <c r="G561" s="51">
        <v>3.7</v>
      </c>
      <c r="H561" s="52" t="str">
        <f t="shared" si="9"/>
        <v>4.0</v>
      </c>
      <c r="I561" s="16">
        <v>4200</v>
      </c>
      <c r="J561" s="19">
        <f>Transformed_Data!E561*Transformed_Data!I561</f>
        <v>20155800</v>
      </c>
      <c r="K561" s="19" t="str">
        <f>IF(E561&lt;200,"&lt;200",IF(E561&lt;=500,"200–500","&gt;500"))</f>
        <v>&gt;500</v>
      </c>
      <c r="L561" s="19">
        <f>G561*I561</f>
        <v>15540</v>
      </c>
      <c r="M561" s="19">
        <f>SUM(G561:I561)</f>
        <v>4203.7</v>
      </c>
      <c r="N561" s="16" t="s">
        <v>12414</v>
      </c>
      <c r="O561" s="16" t="s">
        <v>12415</v>
      </c>
      <c r="P561" s="16" t="s">
        <v>12416</v>
      </c>
      <c r="Q561" s="16" t="s">
        <v>12417</v>
      </c>
      <c r="R561" s="16" t="s">
        <v>12418</v>
      </c>
      <c r="S561" s="16" t="s">
        <v>12419</v>
      </c>
      <c r="T561" s="16" t="s">
        <v>12420</v>
      </c>
      <c r="U561" s="16" t="s">
        <v>12421</v>
      </c>
    </row>
    <row r="562" spans="1:21" ht="15.75">
      <c r="A562" s="16" t="s">
        <v>6645</v>
      </c>
      <c r="B562" s="16" t="s">
        <v>14449</v>
      </c>
      <c r="C562" s="16" t="s">
        <v>13644</v>
      </c>
      <c r="D562" s="19">
        <v>1399</v>
      </c>
      <c r="E562" s="19">
        <v>2490</v>
      </c>
      <c r="F562" s="52">
        <v>0.44</v>
      </c>
      <c r="G562" s="51">
        <v>4.3</v>
      </c>
      <c r="H562" s="52" t="str">
        <f t="shared" si="9"/>
        <v>5.0</v>
      </c>
      <c r="I562" s="16">
        <v>11074</v>
      </c>
      <c r="J562" s="19">
        <f>Transformed_Data!E562*Transformed_Data!I562</f>
        <v>27574260</v>
      </c>
      <c r="K562" s="19" t="str">
        <f>IF(E562&lt;200,"&lt;200",IF(E562&lt;=500,"200–500","&gt;500"))</f>
        <v>&gt;500</v>
      </c>
      <c r="L562" s="19">
        <f>G562*I562</f>
        <v>47618.2</v>
      </c>
      <c r="M562" s="19">
        <f>SUM(G562:I562)</f>
        <v>11078.3</v>
      </c>
      <c r="N562" s="16" t="s">
        <v>6648</v>
      </c>
      <c r="O562" s="16" t="s">
        <v>6649</v>
      </c>
      <c r="P562" s="16" t="s">
        <v>6650</v>
      </c>
      <c r="Q562" s="16" t="s">
        <v>6651</v>
      </c>
      <c r="R562" s="16" t="s">
        <v>6652</v>
      </c>
      <c r="S562" s="16" t="s">
        <v>6653</v>
      </c>
      <c r="T562" s="16" t="s">
        <v>6654</v>
      </c>
      <c r="U562" s="16" t="s">
        <v>6655</v>
      </c>
    </row>
    <row r="563" spans="1:21" ht="15.75">
      <c r="A563" s="16" t="s">
        <v>11265</v>
      </c>
      <c r="B563" s="16" t="s">
        <v>14450</v>
      </c>
      <c r="C563" s="16" t="s">
        <v>13645</v>
      </c>
      <c r="D563" s="19">
        <v>1189</v>
      </c>
      <c r="E563" s="19">
        <v>2400</v>
      </c>
      <c r="F563" s="52">
        <v>0.5</v>
      </c>
      <c r="G563" s="51">
        <v>4.0999999999999996</v>
      </c>
      <c r="H563" s="52" t="str">
        <f t="shared" si="9"/>
        <v>5.0</v>
      </c>
      <c r="I563" s="16">
        <v>618</v>
      </c>
      <c r="J563" s="19">
        <f>Transformed_Data!E563*Transformed_Data!I563</f>
        <v>1483200</v>
      </c>
      <c r="K563" s="19" t="str">
        <f>IF(E563&lt;200,"&lt;200",IF(E563&lt;=500,"200–500","&gt;500"))</f>
        <v>&gt;500</v>
      </c>
      <c r="L563" s="19">
        <f>G563*I563</f>
        <v>2533.7999999999997</v>
      </c>
      <c r="M563" s="19">
        <f>SUM(G563:I563)</f>
        <v>622.1</v>
      </c>
      <c r="N563" s="16" t="s">
        <v>11267</v>
      </c>
      <c r="O563" s="16" t="s">
        <v>11268</v>
      </c>
      <c r="P563" s="16" t="s">
        <v>11269</v>
      </c>
      <c r="Q563" s="16" t="s">
        <v>11270</v>
      </c>
      <c r="R563" s="16" t="s">
        <v>11271</v>
      </c>
      <c r="S563" s="16" t="s">
        <v>13378</v>
      </c>
      <c r="T563" s="16" t="s">
        <v>11273</v>
      </c>
      <c r="U563" s="16" t="s">
        <v>11274</v>
      </c>
    </row>
    <row r="564" spans="1:21" ht="15.75">
      <c r="A564" s="16" t="s">
        <v>2916</v>
      </c>
      <c r="B564" s="16" t="s">
        <v>14451</v>
      </c>
      <c r="C564" s="16" t="s">
        <v>13644</v>
      </c>
      <c r="D564" s="19">
        <v>1519</v>
      </c>
      <c r="E564" s="19">
        <v>1899</v>
      </c>
      <c r="F564" s="52">
        <v>0.2</v>
      </c>
      <c r="G564" s="51">
        <v>4.4000000000000004</v>
      </c>
      <c r="H564" s="52" t="str">
        <f t="shared" si="9"/>
        <v>5.0</v>
      </c>
      <c r="I564" s="16">
        <v>19763</v>
      </c>
      <c r="J564" s="19">
        <f>Transformed_Data!E564*Transformed_Data!I564</f>
        <v>37529937</v>
      </c>
      <c r="K564" s="19" t="str">
        <f>IF(E564&lt;200,"&lt;200",IF(E564&lt;=500,"200–500","&gt;500"))</f>
        <v>&gt;500</v>
      </c>
      <c r="L564" s="19">
        <f>G564*I564</f>
        <v>86957.200000000012</v>
      </c>
      <c r="M564" s="19">
        <f>SUM(G564:I564)</f>
        <v>19767.400000000001</v>
      </c>
      <c r="N564" s="16" t="s">
        <v>13379</v>
      </c>
      <c r="O564" s="16" t="s">
        <v>2919</v>
      </c>
      <c r="P564" s="16" t="s">
        <v>2920</v>
      </c>
      <c r="Q564" s="16" t="s">
        <v>2921</v>
      </c>
      <c r="R564" s="16" t="s">
        <v>2922</v>
      </c>
      <c r="S564" s="16" t="s">
        <v>2923</v>
      </c>
      <c r="T564" s="16" t="s">
        <v>2924</v>
      </c>
      <c r="U564" s="16" t="s">
        <v>2925</v>
      </c>
    </row>
    <row r="565" spans="1:21" ht="15.75">
      <c r="A565" s="16" t="s">
        <v>8122</v>
      </c>
      <c r="B565" s="16" t="s">
        <v>14452</v>
      </c>
      <c r="C565" s="16" t="s">
        <v>13646</v>
      </c>
      <c r="D565" s="19">
        <v>165</v>
      </c>
      <c r="E565" s="19">
        <v>165</v>
      </c>
      <c r="F565" s="52">
        <v>0</v>
      </c>
      <c r="G565" s="51">
        <v>4.5</v>
      </c>
      <c r="H565" s="52" t="str">
        <f t="shared" si="9"/>
        <v>5.0</v>
      </c>
      <c r="I565" s="16">
        <v>1674</v>
      </c>
      <c r="J565" s="19">
        <f>Transformed_Data!E565*Transformed_Data!I565</f>
        <v>276210</v>
      </c>
      <c r="K565" s="19" t="str">
        <f>IF(E565&lt;200,"&lt;200",IF(E565&lt;=500,"200–500","&gt;500"))</f>
        <v>&lt;200</v>
      </c>
      <c r="L565" s="19">
        <f>G565*I565</f>
        <v>7533</v>
      </c>
      <c r="M565" s="19">
        <f>SUM(G565:I565)</f>
        <v>1678.5</v>
      </c>
      <c r="N565" s="16" t="s">
        <v>8124</v>
      </c>
      <c r="O565" s="16" t="s">
        <v>8125</v>
      </c>
      <c r="P565" s="16" t="s">
        <v>8126</v>
      </c>
      <c r="Q565" s="16" t="s">
        <v>8127</v>
      </c>
      <c r="R565" s="16" t="s">
        <v>8128</v>
      </c>
      <c r="S565" s="16" t="s">
        <v>8129</v>
      </c>
      <c r="T565" s="16" t="s">
        <v>8130</v>
      </c>
      <c r="U565" s="16" t="s">
        <v>8131</v>
      </c>
    </row>
    <row r="566" spans="1:21" ht="15.75">
      <c r="A566" s="16" t="s">
        <v>8377</v>
      </c>
      <c r="B566" s="16" t="s">
        <v>14453</v>
      </c>
      <c r="C566" s="16" t="s">
        <v>13646</v>
      </c>
      <c r="D566" s="19">
        <v>120</v>
      </c>
      <c r="E566" s="19">
        <v>120</v>
      </c>
      <c r="F566" s="52">
        <v>0</v>
      </c>
      <c r="G566" s="51">
        <v>4.5</v>
      </c>
      <c r="H566" s="52" t="str">
        <f t="shared" si="9"/>
        <v>5.0</v>
      </c>
      <c r="I566" s="16">
        <v>4951</v>
      </c>
      <c r="J566" s="19">
        <f>Transformed_Data!E566*Transformed_Data!I566</f>
        <v>594120</v>
      </c>
      <c r="K566" s="19" t="str">
        <f>IF(E566&lt;200,"&lt;200",IF(E566&lt;=500,"200–500","&gt;500"))</f>
        <v>&lt;200</v>
      </c>
      <c r="L566" s="19">
        <f>G566*I566</f>
        <v>22279.5</v>
      </c>
      <c r="M566" s="19">
        <f>SUM(G566:I566)</f>
        <v>4955.5</v>
      </c>
      <c r="N566" s="16" t="s">
        <v>8379</v>
      </c>
      <c r="O566" s="16" t="s">
        <v>8380</v>
      </c>
      <c r="P566" s="16" t="s">
        <v>8381</v>
      </c>
      <c r="Q566" s="16" t="s">
        <v>8382</v>
      </c>
      <c r="R566" s="16" t="s">
        <v>8383</v>
      </c>
      <c r="S566" s="16" t="s">
        <v>8384</v>
      </c>
      <c r="T566" s="16" t="s">
        <v>8385</v>
      </c>
      <c r="U566" s="16" t="s">
        <v>8386</v>
      </c>
    </row>
    <row r="567" spans="1:21" ht="15.75">
      <c r="A567" s="16" t="s">
        <v>5913</v>
      </c>
      <c r="B567" s="16" t="s">
        <v>14454</v>
      </c>
      <c r="C567" s="16" t="s">
        <v>13127</v>
      </c>
      <c r="D567" s="19">
        <v>1199</v>
      </c>
      <c r="E567" s="19">
        <v>5999</v>
      </c>
      <c r="F567" s="52">
        <v>0.8</v>
      </c>
      <c r="G567" s="51">
        <v>3.9</v>
      </c>
      <c r="H567" s="52" t="str">
        <f t="shared" si="9"/>
        <v>4.0</v>
      </c>
      <c r="I567" s="16">
        <v>47521</v>
      </c>
      <c r="J567" s="19">
        <f>Transformed_Data!E567*Transformed_Data!I567</f>
        <v>285078479</v>
      </c>
      <c r="K567" s="19" t="str">
        <f>IF(E567&lt;200,"&lt;200",IF(E567&lt;=500,"200–500","&gt;500"))</f>
        <v>&gt;500</v>
      </c>
      <c r="L567" s="19">
        <f>G567*I567</f>
        <v>185331.9</v>
      </c>
      <c r="M567" s="19">
        <f>SUM(G567:I567)</f>
        <v>47524.9</v>
      </c>
      <c r="N567" s="16" t="s">
        <v>5915</v>
      </c>
      <c r="O567" s="16" t="s">
        <v>5916</v>
      </c>
      <c r="P567" s="16" t="s">
        <v>5917</v>
      </c>
      <c r="Q567" s="16" t="s">
        <v>5918</v>
      </c>
      <c r="R567" s="16" t="s">
        <v>5919</v>
      </c>
      <c r="S567" s="16" t="s">
        <v>13380</v>
      </c>
      <c r="T567" s="16" t="s">
        <v>5921</v>
      </c>
      <c r="U567" s="16" t="s">
        <v>5922</v>
      </c>
    </row>
    <row r="568" spans="1:21" ht="15.75">
      <c r="A568" s="16" t="s">
        <v>10770</v>
      </c>
      <c r="B568" s="16" t="s">
        <v>14455</v>
      </c>
      <c r="C568" s="16" t="s">
        <v>13645</v>
      </c>
      <c r="D568" s="19">
        <v>9799</v>
      </c>
      <c r="E568" s="19">
        <v>12150</v>
      </c>
      <c r="F568" s="52">
        <v>0.19</v>
      </c>
      <c r="G568" s="51">
        <v>4.3</v>
      </c>
      <c r="H568" s="52" t="str">
        <f t="shared" si="9"/>
        <v>5.0</v>
      </c>
      <c r="I568" s="16">
        <v>13251</v>
      </c>
      <c r="J568" s="19">
        <f>Transformed_Data!E568*Transformed_Data!I568</f>
        <v>160999650</v>
      </c>
      <c r="K568" s="19" t="str">
        <f>IF(E568&lt;200,"&lt;200",IF(E568&lt;=500,"200–500","&gt;500"))</f>
        <v>&gt;500</v>
      </c>
      <c r="L568" s="19">
        <f>G568*I568</f>
        <v>56979.299999999996</v>
      </c>
      <c r="M568" s="19">
        <f>SUM(G568:I568)</f>
        <v>13255.3</v>
      </c>
      <c r="N568" s="16" t="s">
        <v>13070</v>
      </c>
      <c r="O568" s="16" t="s">
        <v>10772</v>
      </c>
      <c r="P568" s="16" t="s">
        <v>10773</v>
      </c>
      <c r="Q568" s="16" t="s">
        <v>10774</v>
      </c>
      <c r="R568" s="16" t="s">
        <v>10775</v>
      </c>
      <c r="S568" s="16" t="s">
        <v>10776</v>
      </c>
      <c r="T568" s="16" t="s">
        <v>10777</v>
      </c>
      <c r="U568" s="16" t="s">
        <v>10778</v>
      </c>
    </row>
    <row r="569" spans="1:21" ht="15.75">
      <c r="A569" s="16" t="s">
        <v>7377</v>
      </c>
      <c r="B569" s="16" t="s">
        <v>14456</v>
      </c>
      <c r="C569" s="16" t="s">
        <v>13127</v>
      </c>
      <c r="D569" s="19">
        <v>1499</v>
      </c>
      <c r="E569" s="19">
        <v>3999</v>
      </c>
      <c r="F569" s="52">
        <v>0.63</v>
      </c>
      <c r="G569" s="51">
        <v>4.2</v>
      </c>
      <c r="H569" s="52" t="str">
        <f t="shared" si="9"/>
        <v>5.0</v>
      </c>
      <c r="I569" s="16">
        <v>42775</v>
      </c>
      <c r="J569" s="19">
        <f>Transformed_Data!E569*Transformed_Data!I569</f>
        <v>171057225</v>
      </c>
      <c r="K569" s="19" t="str">
        <f>IF(E569&lt;200,"&lt;200",IF(E569&lt;=500,"200–500","&gt;500"))</f>
        <v>&gt;500</v>
      </c>
      <c r="L569" s="19">
        <f>G569*I569</f>
        <v>179655</v>
      </c>
      <c r="M569" s="19">
        <f>SUM(G569:I569)</f>
        <v>42779.199999999997</v>
      </c>
      <c r="N569" s="16" t="s">
        <v>7379</v>
      </c>
      <c r="O569" s="16" t="s">
        <v>7380</v>
      </c>
      <c r="P569" s="16" t="s">
        <v>7381</v>
      </c>
      <c r="Q569" s="16" t="s">
        <v>7382</v>
      </c>
      <c r="R569" s="16" t="s">
        <v>7383</v>
      </c>
      <c r="S569" s="16" t="s">
        <v>13381</v>
      </c>
      <c r="T569" s="16" t="s">
        <v>7384</v>
      </c>
      <c r="U569" s="16" t="s">
        <v>7385</v>
      </c>
    </row>
    <row r="570" spans="1:21" ht="15.75">
      <c r="A570" s="16" t="s">
        <v>5154</v>
      </c>
      <c r="B570" s="16" t="s">
        <v>14457</v>
      </c>
      <c r="C570" s="16" t="s">
        <v>13644</v>
      </c>
      <c r="D570" s="19">
        <v>699</v>
      </c>
      <c r="E570" s="19">
        <v>999</v>
      </c>
      <c r="F570" s="52">
        <v>0.3</v>
      </c>
      <c r="G570" s="51">
        <v>3.5</v>
      </c>
      <c r="H570" s="52" t="str">
        <f t="shared" si="9"/>
        <v>4.0</v>
      </c>
      <c r="I570" s="16">
        <v>15295</v>
      </c>
      <c r="J570" s="19">
        <f>Transformed_Data!E570*Transformed_Data!I570</f>
        <v>15279705</v>
      </c>
      <c r="K570" s="19" t="str">
        <f>IF(E570&lt;200,"&lt;200",IF(E570&lt;=500,"200–500","&gt;500"))</f>
        <v>&gt;500</v>
      </c>
      <c r="L570" s="19">
        <f>G570*I570</f>
        <v>53532.5</v>
      </c>
      <c r="M570" s="19">
        <f>SUM(G570:I570)</f>
        <v>15298.5</v>
      </c>
      <c r="N570" s="16" t="s">
        <v>5156</v>
      </c>
      <c r="O570" s="16" t="s">
        <v>5157</v>
      </c>
      <c r="P570" s="16" t="s">
        <v>5158</v>
      </c>
      <c r="Q570" s="16" t="s">
        <v>5159</v>
      </c>
      <c r="R570" s="16" t="s">
        <v>5160</v>
      </c>
      <c r="S570" s="16" t="s">
        <v>13382</v>
      </c>
      <c r="T570" s="16" t="s">
        <v>5162</v>
      </c>
      <c r="U570" s="16" t="s">
        <v>5163</v>
      </c>
    </row>
    <row r="571" spans="1:21" ht="15.75">
      <c r="A571" s="16" t="s">
        <v>2876</v>
      </c>
      <c r="B571" s="16" t="s">
        <v>14458</v>
      </c>
      <c r="C571" s="16" t="s">
        <v>13127</v>
      </c>
      <c r="D571" s="19">
        <v>24499</v>
      </c>
      <c r="E571" s="19">
        <v>50000</v>
      </c>
      <c r="F571" s="52">
        <v>0.51</v>
      </c>
      <c r="G571" s="51">
        <v>3.9</v>
      </c>
      <c r="H571" s="52" t="str">
        <f t="shared" si="9"/>
        <v>4.0</v>
      </c>
      <c r="I571" s="16">
        <v>3518</v>
      </c>
      <c r="J571" s="19">
        <f>Transformed_Data!E571*Transformed_Data!I571</f>
        <v>175900000</v>
      </c>
      <c r="K571" s="19" t="str">
        <f>IF(E571&lt;200,"&lt;200",IF(E571&lt;=500,"200–500","&gt;500"))</f>
        <v>&gt;500</v>
      </c>
      <c r="L571" s="19">
        <f>G571*I571</f>
        <v>13720.199999999999</v>
      </c>
      <c r="M571" s="19">
        <f>SUM(G571:I571)</f>
        <v>3521.9</v>
      </c>
      <c r="N571" s="16" t="s">
        <v>13383</v>
      </c>
      <c r="O571" s="16" t="s">
        <v>2879</v>
      </c>
      <c r="P571" s="16" t="s">
        <v>2880</v>
      </c>
      <c r="Q571" s="16" t="s">
        <v>2881</v>
      </c>
      <c r="R571" s="16" t="s">
        <v>2882</v>
      </c>
      <c r="S571" s="16" t="s">
        <v>13384</v>
      </c>
      <c r="T571" s="16" t="s">
        <v>2884</v>
      </c>
      <c r="U571" s="16" t="s">
        <v>2885</v>
      </c>
    </row>
    <row r="572" spans="1:21" ht="15.75">
      <c r="A572" s="16" t="s">
        <v>9160</v>
      </c>
      <c r="B572" s="16" t="s">
        <v>14459</v>
      </c>
      <c r="C572" s="16" t="s">
        <v>13645</v>
      </c>
      <c r="D572" s="19">
        <v>599</v>
      </c>
      <c r="E572" s="19">
        <v>990</v>
      </c>
      <c r="F572" s="52">
        <v>0.39</v>
      </c>
      <c r="G572" s="51">
        <v>3.9</v>
      </c>
      <c r="H572" s="52" t="str">
        <f t="shared" si="9"/>
        <v>4.0</v>
      </c>
      <c r="I572" s="16">
        <v>16166</v>
      </c>
      <c r="J572" s="19">
        <f>Transformed_Data!E572*Transformed_Data!I572</f>
        <v>16004340</v>
      </c>
      <c r="K572" s="19" t="str">
        <f>IF(E572&lt;200,"&lt;200",IF(E572&lt;=500,"200–500","&gt;500"))</f>
        <v>&gt;500</v>
      </c>
      <c r="L572" s="19">
        <f>G572*I572</f>
        <v>63047.4</v>
      </c>
      <c r="M572" s="19">
        <f>SUM(G572:I572)</f>
        <v>16169.9</v>
      </c>
      <c r="N572" s="16" t="s">
        <v>9162</v>
      </c>
      <c r="O572" s="16" t="s">
        <v>9163</v>
      </c>
      <c r="P572" s="16" t="s">
        <v>9164</v>
      </c>
      <c r="Q572" s="16" t="s">
        <v>9165</v>
      </c>
      <c r="R572" s="16" t="s">
        <v>9166</v>
      </c>
      <c r="S572" s="16" t="s">
        <v>9167</v>
      </c>
      <c r="T572" s="16" t="s">
        <v>9168</v>
      </c>
      <c r="U572" s="16" t="s">
        <v>9169</v>
      </c>
    </row>
    <row r="573" spans="1:21" ht="15.75">
      <c r="A573" s="16" t="s">
        <v>10549</v>
      </c>
      <c r="B573" s="16" t="s">
        <v>14460</v>
      </c>
      <c r="C573" s="16" t="s">
        <v>13645</v>
      </c>
      <c r="D573" s="19">
        <v>1199</v>
      </c>
      <c r="E573" s="19">
        <v>1690</v>
      </c>
      <c r="F573" s="52">
        <v>0.28999999999999998</v>
      </c>
      <c r="G573" s="51">
        <v>4.2</v>
      </c>
      <c r="H573" s="52" t="str">
        <f t="shared" si="9"/>
        <v>5.0</v>
      </c>
      <c r="I573" s="16">
        <v>4580</v>
      </c>
      <c r="J573" s="19">
        <f>Transformed_Data!E573*Transformed_Data!I573</f>
        <v>7740200</v>
      </c>
      <c r="K573" s="19" t="str">
        <f>IF(E573&lt;200,"&lt;200",IF(E573&lt;=500,"200–500","&gt;500"))</f>
        <v>&gt;500</v>
      </c>
      <c r="L573" s="19">
        <f>G573*I573</f>
        <v>19236</v>
      </c>
      <c r="M573" s="19">
        <f>SUM(G573:I573)</f>
        <v>4584.2</v>
      </c>
      <c r="N573" s="16" t="s">
        <v>10551</v>
      </c>
      <c r="O573" s="16" t="s">
        <v>10552</v>
      </c>
      <c r="P573" s="16" t="s">
        <v>10553</v>
      </c>
      <c r="Q573" s="16" t="s">
        <v>10554</v>
      </c>
      <c r="R573" s="16" t="s">
        <v>10555</v>
      </c>
      <c r="S573" s="16" t="s">
        <v>10556</v>
      </c>
      <c r="T573" s="16" t="s">
        <v>10557</v>
      </c>
      <c r="U573" s="16" t="s">
        <v>10558</v>
      </c>
    </row>
    <row r="574" spans="1:21" ht="15.75">
      <c r="A574" s="16" t="s">
        <v>7941</v>
      </c>
      <c r="B574" s="16" t="s">
        <v>14461</v>
      </c>
      <c r="C574" s="16" t="s">
        <v>13127</v>
      </c>
      <c r="D574" s="19">
        <v>699</v>
      </c>
      <c r="E574" s="19">
        <v>1299</v>
      </c>
      <c r="F574" s="52">
        <v>0.46</v>
      </c>
      <c r="G574" s="51">
        <v>4.3</v>
      </c>
      <c r="H574" s="52" t="str">
        <f t="shared" si="9"/>
        <v>5.0</v>
      </c>
      <c r="I574" s="16">
        <v>6183</v>
      </c>
      <c r="J574" s="19">
        <f>Transformed_Data!E574*Transformed_Data!I574</f>
        <v>8031717</v>
      </c>
      <c r="K574" s="19" t="str">
        <f>IF(E574&lt;200,"&lt;200",IF(E574&lt;=500,"200–500","&gt;500"))</f>
        <v>&gt;500</v>
      </c>
      <c r="L574" s="19">
        <f>G574*I574</f>
        <v>26586.899999999998</v>
      </c>
      <c r="M574" s="19">
        <f>SUM(G574:I574)</f>
        <v>6187.3</v>
      </c>
      <c r="N574" s="16" t="s">
        <v>13385</v>
      </c>
      <c r="O574" s="16" t="s">
        <v>7945</v>
      </c>
      <c r="P574" s="16" t="s">
        <v>7946</v>
      </c>
      <c r="Q574" s="16" t="s">
        <v>7947</v>
      </c>
      <c r="R574" s="16" t="s">
        <v>7948</v>
      </c>
      <c r="S574" s="16" t="s">
        <v>7949</v>
      </c>
      <c r="T574" s="16" t="s">
        <v>7950</v>
      </c>
      <c r="U574" s="16" t="s">
        <v>7951</v>
      </c>
    </row>
    <row r="575" spans="1:21" ht="15.75">
      <c r="A575" s="16" t="s">
        <v>12361</v>
      </c>
      <c r="B575" s="16" t="s">
        <v>14462</v>
      </c>
      <c r="C575" s="16" t="s">
        <v>13645</v>
      </c>
      <c r="D575" s="19">
        <v>1099</v>
      </c>
      <c r="E575" s="19">
        <v>1500</v>
      </c>
      <c r="F575" s="52">
        <v>0.27</v>
      </c>
      <c r="G575" s="51">
        <v>4.5</v>
      </c>
      <c r="H575" s="52" t="str">
        <f t="shared" si="9"/>
        <v>5.0</v>
      </c>
      <c r="I575" s="16">
        <v>1065</v>
      </c>
      <c r="J575" s="19">
        <f>Transformed_Data!E575*Transformed_Data!I575</f>
        <v>1597500</v>
      </c>
      <c r="K575" s="19" t="str">
        <f>IF(E575&lt;200,"&lt;200",IF(E575&lt;=500,"200–500","&gt;500"))</f>
        <v>&gt;500</v>
      </c>
      <c r="L575" s="19">
        <f>G575*I575</f>
        <v>4792.5</v>
      </c>
      <c r="M575" s="19">
        <f>SUM(G575:I575)</f>
        <v>1069.5</v>
      </c>
      <c r="N575" s="16" t="s">
        <v>13386</v>
      </c>
      <c r="O575" s="16" t="s">
        <v>12365</v>
      </c>
      <c r="P575" s="16" t="s">
        <v>12366</v>
      </c>
      <c r="Q575" s="16" t="s">
        <v>12367</v>
      </c>
      <c r="R575" s="16" t="s">
        <v>12368</v>
      </c>
      <c r="S575" s="16" t="s">
        <v>13387</v>
      </c>
      <c r="T575" s="16" t="s">
        <v>12370</v>
      </c>
      <c r="U575" s="16" t="s">
        <v>12371</v>
      </c>
    </row>
    <row r="576" spans="1:21" ht="15.75">
      <c r="A576" s="16" t="s">
        <v>1402</v>
      </c>
      <c r="B576" s="16" t="s">
        <v>14463</v>
      </c>
      <c r="C576" s="16" t="s">
        <v>13127</v>
      </c>
      <c r="D576" s="19">
        <v>9490</v>
      </c>
      <c r="E576" s="19">
        <v>15990</v>
      </c>
      <c r="F576" s="52">
        <v>0.41</v>
      </c>
      <c r="G576" s="51">
        <v>3.9</v>
      </c>
      <c r="H576" s="52" t="str">
        <f t="shared" si="9"/>
        <v>4.0</v>
      </c>
      <c r="I576" s="16">
        <v>10480</v>
      </c>
      <c r="J576" s="19">
        <f>Transformed_Data!E576*Transformed_Data!I576</f>
        <v>167575200</v>
      </c>
      <c r="K576" s="19" t="str">
        <f>IF(E576&lt;200,"&lt;200",IF(E576&lt;=500,"200–500","&gt;500"))</f>
        <v>&gt;500</v>
      </c>
      <c r="L576" s="19">
        <f>G576*I576</f>
        <v>40872</v>
      </c>
      <c r="M576" s="19">
        <f>SUM(G576:I576)</f>
        <v>10483.9</v>
      </c>
      <c r="N576" s="16" t="s">
        <v>1405</v>
      </c>
      <c r="O576" s="16" t="s">
        <v>1406</v>
      </c>
      <c r="P576" s="16" t="s">
        <v>1407</v>
      </c>
      <c r="Q576" s="16" t="s">
        <v>1408</v>
      </c>
      <c r="R576" s="16" t="s">
        <v>1409</v>
      </c>
      <c r="S576" s="16" t="s">
        <v>13388</v>
      </c>
      <c r="T576" s="16" t="s">
        <v>1411</v>
      </c>
      <c r="U576" s="16" t="s">
        <v>1412</v>
      </c>
    </row>
    <row r="577" spans="1:21" ht="15.75">
      <c r="A577" s="16" t="s">
        <v>4785</v>
      </c>
      <c r="B577" s="16" t="s">
        <v>14464</v>
      </c>
      <c r="C577" s="16" t="s">
        <v>13127</v>
      </c>
      <c r="D577" s="19">
        <v>314</v>
      </c>
      <c r="E577" s="19">
        <v>1499</v>
      </c>
      <c r="F577" s="52">
        <v>0.79</v>
      </c>
      <c r="G577" s="51">
        <v>4.5</v>
      </c>
      <c r="H577" s="52" t="str">
        <f t="shared" si="9"/>
        <v>5.0</v>
      </c>
      <c r="I577" s="16">
        <v>28978</v>
      </c>
      <c r="J577" s="19">
        <f>Transformed_Data!E577*Transformed_Data!I577</f>
        <v>43438022</v>
      </c>
      <c r="K577" s="19" t="str">
        <f>IF(E577&lt;200,"&lt;200",IF(E577&lt;=500,"200–500","&gt;500"))</f>
        <v>&gt;500</v>
      </c>
      <c r="L577" s="19">
        <f>G577*I577</f>
        <v>130401</v>
      </c>
      <c r="M577" s="19">
        <f>SUM(G577:I577)</f>
        <v>28982.5</v>
      </c>
      <c r="N577" s="16" t="s">
        <v>4787</v>
      </c>
      <c r="O577" s="16" t="s">
        <v>3985</v>
      </c>
      <c r="P577" s="16" t="s">
        <v>3986</v>
      </c>
      <c r="Q577" s="16" t="s">
        <v>3987</v>
      </c>
      <c r="R577" s="16" t="s">
        <v>3988</v>
      </c>
      <c r="S577" s="16" t="s">
        <v>3989</v>
      </c>
      <c r="T577" s="16" t="s">
        <v>4788</v>
      </c>
      <c r="U577" s="16" t="s">
        <v>4789</v>
      </c>
    </row>
    <row r="578" spans="1:21" ht="15.75">
      <c r="A578" s="16" t="s">
        <v>8906</v>
      </c>
      <c r="B578" s="16" t="s">
        <v>14465</v>
      </c>
      <c r="C578" s="16" t="s">
        <v>13645</v>
      </c>
      <c r="D578" s="19">
        <v>719</v>
      </c>
      <c r="E578" s="19">
        <v>1295</v>
      </c>
      <c r="F578" s="52">
        <v>0.44</v>
      </c>
      <c r="G578" s="51">
        <v>4.2</v>
      </c>
      <c r="H578" s="52" t="str">
        <f t="shared" ref="H578:H641" si="10">IF(G578&lt;=1,"1.0",IF(G578&lt;=2,"2.0",IF(G578&lt;=3,"3.0",IF(G578&lt;=4,"4.0","5.0"))))</f>
        <v>5.0</v>
      </c>
      <c r="I578" s="16">
        <v>17218</v>
      </c>
      <c r="J578" s="19">
        <f>Transformed_Data!E578*Transformed_Data!I578</f>
        <v>22297310</v>
      </c>
      <c r="K578" s="19" t="str">
        <f>IF(E578&lt;200,"&lt;200",IF(E578&lt;=500,"200–500","&gt;500"))</f>
        <v>&gt;500</v>
      </c>
      <c r="L578" s="19">
        <f>G578*I578</f>
        <v>72315.600000000006</v>
      </c>
      <c r="M578" s="19">
        <f>SUM(G578:I578)</f>
        <v>17222.2</v>
      </c>
      <c r="N578" s="16" t="s">
        <v>8908</v>
      </c>
      <c r="O578" s="16" t="s">
        <v>8909</v>
      </c>
      <c r="P578" s="16" t="s">
        <v>8910</v>
      </c>
      <c r="Q578" s="16" t="s">
        <v>8911</v>
      </c>
      <c r="R578" s="16" t="s">
        <v>8912</v>
      </c>
      <c r="S578" s="16" t="s">
        <v>13389</v>
      </c>
      <c r="T578" s="16" t="s">
        <v>8914</v>
      </c>
      <c r="U578" s="16" t="s">
        <v>8915</v>
      </c>
    </row>
    <row r="579" spans="1:21" ht="15.75">
      <c r="A579" s="16" t="s">
        <v>12724</v>
      </c>
      <c r="B579" s="16" t="s">
        <v>14466</v>
      </c>
      <c r="C579" s="16" t="s">
        <v>13645</v>
      </c>
      <c r="D579" s="19">
        <v>219</v>
      </c>
      <c r="E579" s="19">
        <v>249</v>
      </c>
      <c r="F579" s="52">
        <v>0.12</v>
      </c>
      <c r="G579" s="51">
        <v>4</v>
      </c>
      <c r="H579" s="52" t="str">
        <f t="shared" si="10"/>
        <v>4.0</v>
      </c>
      <c r="I579" s="16">
        <v>1108</v>
      </c>
      <c r="J579" s="19">
        <f>Transformed_Data!E579*Transformed_Data!I579</f>
        <v>275892</v>
      </c>
      <c r="K579" s="19" t="str">
        <f>IF(E579&lt;200,"&lt;200",IF(E579&lt;=500,"200–500","&gt;500"))</f>
        <v>200–500</v>
      </c>
      <c r="L579" s="19">
        <f>G579*I579</f>
        <v>4432</v>
      </c>
      <c r="M579" s="19">
        <f>SUM(G579:I579)</f>
        <v>1112</v>
      </c>
      <c r="N579" s="16" t="s">
        <v>12726</v>
      </c>
      <c r="O579" s="16" t="s">
        <v>12727</v>
      </c>
      <c r="P579" s="16" t="s">
        <v>12728</v>
      </c>
      <c r="Q579" s="16" t="s">
        <v>12729</v>
      </c>
      <c r="R579" s="16" t="s">
        <v>12730</v>
      </c>
      <c r="S579" s="16" t="s">
        <v>12731</v>
      </c>
      <c r="T579" s="16" t="s">
        <v>12732</v>
      </c>
      <c r="U579" s="16" t="s">
        <v>12733</v>
      </c>
    </row>
    <row r="580" spans="1:21" ht="15.75">
      <c r="A580" s="16" t="s">
        <v>3663</v>
      </c>
      <c r="B580" s="16" t="s">
        <v>14467</v>
      </c>
      <c r="C580" s="16" t="s">
        <v>13127</v>
      </c>
      <c r="D580" s="19">
        <v>249</v>
      </c>
      <c r="E580" s="19">
        <v>649</v>
      </c>
      <c r="F580" s="52">
        <v>0.62</v>
      </c>
      <c r="G580" s="51">
        <v>4</v>
      </c>
      <c r="H580" s="52" t="str">
        <f t="shared" si="10"/>
        <v>4.0</v>
      </c>
      <c r="I580" s="16">
        <v>14404</v>
      </c>
      <c r="J580" s="19">
        <f>Transformed_Data!E580*Transformed_Data!I580</f>
        <v>9348196</v>
      </c>
      <c r="K580" s="19" t="str">
        <f>IF(E580&lt;200,"&lt;200",IF(E580&lt;=500,"200–500","&gt;500"))</f>
        <v>&gt;500</v>
      </c>
      <c r="L580" s="19">
        <f>G580*I580</f>
        <v>57616</v>
      </c>
      <c r="M580" s="19">
        <f>SUM(G580:I580)</f>
        <v>14408</v>
      </c>
      <c r="N580" s="16" t="s">
        <v>13390</v>
      </c>
      <c r="O580" s="16" t="s">
        <v>3666</v>
      </c>
      <c r="P580" s="16" t="s">
        <v>3667</v>
      </c>
      <c r="Q580" s="16" t="s">
        <v>3668</v>
      </c>
      <c r="R580" s="16" t="s">
        <v>3669</v>
      </c>
      <c r="S580" s="16" t="s">
        <v>3670</v>
      </c>
      <c r="T580" s="16" t="s">
        <v>3671</v>
      </c>
      <c r="U580" s="16" t="s">
        <v>3672</v>
      </c>
    </row>
    <row r="581" spans="1:21" ht="15.75">
      <c r="A581" s="16" t="s">
        <v>262</v>
      </c>
      <c r="B581" s="16" t="s">
        <v>14468</v>
      </c>
      <c r="C581" s="16" t="s">
        <v>13127</v>
      </c>
      <c r="D581" s="19">
        <v>14999</v>
      </c>
      <c r="E581" s="19">
        <v>19999</v>
      </c>
      <c r="F581" s="52">
        <v>0.25</v>
      </c>
      <c r="G581" s="51">
        <v>4.2</v>
      </c>
      <c r="H581" s="52" t="str">
        <f t="shared" si="10"/>
        <v>5.0</v>
      </c>
      <c r="I581" s="16">
        <v>34899</v>
      </c>
      <c r="J581" s="19">
        <f>Transformed_Data!E581*Transformed_Data!I581</f>
        <v>697945101</v>
      </c>
      <c r="K581" s="19" t="str">
        <f>IF(E581&lt;200,"&lt;200",IF(E581&lt;=500,"200–500","&gt;500"))</f>
        <v>&gt;500</v>
      </c>
      <c r="L581" s="19">
        <f>G581*I581</f>
        <v>146575.80000000002</v>
      </c>
      <c r="M581" s="19">
        <f>SUM(G581:I581)</f>
        <v>34903.199999999997</v>
      </c>
      <c r="N581" s="16" t="s">
        <v>13391</v>
      </c>
      <c r="O581" s="16" t="s">
        <v>265</v>
      </c>
      <c r="P581" s="16" t="s">
        <v>266</v>
      </c>
      <c r="Q581" s="16" t="s">
        <v>267</v>
      </c>
      <c r="R581" s="16" t="s">
        <v>268</v>
      </c>
      <c r="S581" s="16" t="s">
        <v>13392</v>
      </c>
      <c r="T581" s="16" t="s">
        <v>270</v>
      </c>
      <c r="U581" s="16" t="s">
        <v>271</v>
      </c>
    </row>
    <row r="582" spans="1:21" ht="15.75">
      <c r="A582" s="16" t="s">
        <v>6927</v>
      </c>
      <c r="B582" s="16" t="s">
        <v>14469</v>
      </c>
      <c r="C582" s="16" t="s">
        <v>13127</v>
      </c>
      <c r="D582" s="19">
        <v>349</v>
      </c>
      <c r="E582" s="19">
        <v>995</v>
      </c>
      <c r="F582" s="52">
        <v>0.65</v>
      </c>
      <c r="G582" s="51">
        <v>4.2</v>
      </c>
      <c r="H582" s="52" t="str">
        <f t="shared" si="10"/>
        <v>5.0</v>
      </c>
      <c r="I582" s="16">
        <v>6676</v>
      </c>
      <c r="J582" s="19">
        <f>Transformed_Data!E582*Transformed_Data!I582</f>
        <v>6642620</v>
      </c>
      <c r="K582" s="19" t="str">
        <f>IF(E582&lt;200,"&lt;200",IF(E582&lt;=500,"200–500","&gt;500"))</f>
        <v>&gt;500</v>
      </c>
      <c r="L582" s="19">
        <f>G582*I582</f>
        <v>28039.200000000001</v>
      </c>
      <c r="M582" s="19">
        <f>SUM(G582:I582)</f>
        <v>6680.2</v>
      </c>
      <c r="N582" s="16" t="s">
        <v>6929</v>
      </c>
      <c r="O582" s="16" t="s">
        <v>6930</v>
      </c>
      <c r="P582" s="16" t="s">
        <v>6931</v>
      </c>
      <c r="Q582" s="16" t="s">
        <v>6932</v>
      </c>
      <c r="R582" s="16" t="s">
        <v>6933</v>
      </c>
      <c r="S582" s="16" t="s">
        <v>6934</v>
      </c>
      <c r="T582" s="16" t="s">
        <v>6935</v>
      </c>
      <c r="U582" s="16" t="s">
        <v>6936</v>
      </c>
    </row>
    <row r="583" spans="1:21" ht="15.75">
      <c r="A583" s="16" t="s">
        <v>4571</v>
      </c>
      <c r="B583" s="16" t="s">
        <v>14470</v>
      </c>
      <c r="C583" s="16" t="s">
        <v>13127</v>
      </c>
      <c r="D583" s="19">
        <v>120</v>
      </c>
      <c r="E583" s="19">
        <v>999</v>
      </c>
      <c r="F583" s="52">
        <v>0.88</v>
      </c>
      <c r="G583" s="51">
        <v>3.9</v>
      </c>
      <c r="H583" s="52" t="str">
        <f t="shared" si="10"/>
        <v>4.0</v>
      </c>
      <c r="I583" s="16">
        <v>6491</v>
      </c>
      <c r="J583" s="19">
        <f>Transformed_Data!E583*Transformed_Data!I583</f>
        <v>6484509</v>
      </c>
      <c r="K583" s="19" t="str">
        <f>IF(E583&lt;200,"&lt;200",IF(E583&lt;=500,"200–500","&gt;500"))</f>
        <v>&gt;500</v>
      </c>
      <c r="L583" s="19">
        <f>G583*I583</f>
        <v>25314.899999999998</v>
      </c>
      <c r="M583" s="19">
        <f>SUM(G583:I583)</f>
        <v>6494.9</v>
      </c>
      <c r="N583" s="16" t="s">
        <v>4574</v>
      </c>
      <c r="O583" s="16" t="s">
        <v>4575</v>
      </c>
      <c r="P583" s="16" t="s">
        <v>4576</v>
      </c>
      <c r="Q583" s="16" t="s">
        <v>4577</v>
      </c>
      <c r="R583" s="16" t="s">
        <v>4578</v>
      </c>
      <c r="S583" s="16" t="s">
        <v>13393</v>
      </c>
      <c r="T583" s="16" t="s">
        <v>4580</v>
      </c>
      <c r="U583" s="16" t="s">
        <v>4581</v>
      </c>
    </row>
    <row r="584" spans="1:21" ht="15.75">
      <c r="A584" s="16" t="s">
        <v>2811</v>
      </c>
      <c r="B584" s="16" t="s">
        <v>14471</v>
      </c>
      <c r="C584" s="16" t="s">
        <v>13127</v>
      </c>
      <c r="D584" s="19">
        <v>199</v>
      </c>
      <c r="E584" s="19">
        <v>499</v>
      </c>
      <c r="F584" s="52">
        <v>0.6</v>
      </c>
      <c r="G584" s="51">
        <v>3.8</v>
      </c>
      <c r="H584" s="52" t="str">
        <f t="shared" si="10"/>
        <v>4.0</v>
      </c>
      <c r="I584" s="16">
        <v>538</v>
      </c>
      <c r="J584" s="19">
        <f>Transformed_Data!E584*Transformed_Data!I584</f>
        <v>268462</v>
      </c>
      <c r="K584" s="19" t="str">
        <f>IF(E584&lt;200,"&lt;200",IF(E584&lt;=500,"200–500","&gt;500"))</f>
        <v>200–500</v>
      </c>
      <c r="L584" s="19">
        <f>G584*I584</f>
        <v>2044.3999999999999</v>
      </c>
      <c r="M584" s="19">
        <f>SUM(G584:I584)</f>
        <v>541.79999999999995</v>
      </c>
      <c r="N584" s="16" t="s">
        <v>2813</v>
      </c>
      <c r="O584" s="16" t="s">
        <v>2814</v>
      </c>
      <c r="P584" s="16" t="s">
        <v>2815</v>
      </c>
      <c r="Q584" s="16" t="s">
        <v>2816</v>
      </c>
      <c r="R584" s="16" t="s">
        <v>2817</v>
      </c>
      <c r="S584" s="16" t="s">
        <v>2818</v>
      </c>
      <c r="T584" s="16" t="s">
        <v>2819</v>
      </c>
      <c r="U584" s="16" t="s">
        <v>2820</v>
      </c>
    </row>
    <row r="585" spans="1:21" ht="15.75">
      <c r="A585" s="16" t="s">
        <v>11365</v>
      </c>
      <c r="B585" s="16" t="s">
        <v>14472</v>
      </c>
      <c r="C585" s="16" t="s">
        <v>13645</v>
      </c>
      <c r="D585" s="19">
        <v>13999</v>
      </c>
      <c r="E585" s="19">
        <v>24850</v>
      </c>
      <c r="F585" s="52">
        <v>0.44</v>
      </c>
      <c r="G585" s="51">
        <v>4.4000000000000004</v>
      </c>
      <c r="H585" s="52" t="str">
        <f t="shared" si="10"/>
        <v>5.0</v>
      </c>
      <c r="I585" s="16">
        <v>8948</v>
      </c>
      <c r="J585" s="19">
        <f>Transformed_Data!E585*Transformed_Data!I585</f>
        <v>222357800</v>
      </c>
      <c r="K585" s="19" t="str">
        <f>IF(E585&lt;200,"&lt;200",IF(E585&lt;=500,"200–500","&gt;500"))</f>
        <v>&gt;500</v>
      </c>
      <c r="L585" s="19">
        <f>G585*I585</f>
        <v>39371.200000000004</v>
      </c>
      <c r="M585" s="19">
        <f>SUM(G585:I585)</f>
        <v>8952.4</v>
      </c>
      <c r="N585" s="16" t="s">
        <v>13394</v>
      </c>
      <c r="O585" s="16" t="s">
        <v>11368</v>
      </c>
      <c r="P585" s="16" t="s">
        <v>11369</v>
      </c>
      <c r="Q585" s="16" t="s">
        <v>11370</v>
      </c>
      <c r="R585" s="16" t="s">
        <v>11371</v>
      </c>
      <c r="S585" s="16" t="s">
        <v>13395</v>
      </c>
      <c r="T585" s="16" t="s">
        <v>11373</v>
      </c>
      <c r="U585" s="16" t="s">
        <v>11374</v>
      </c>
    </row>
    <row r="586" spans="1:21" ht="15.75">
      <c r="A586" s="16" t="s">
        <v>4448</v>
      </c>
      <c r="B586" s="16" t="s">
        <v>14473</v>
      </c>
      <c r="C586" s="16" t="s">
        <v>13644</v>
      </c>
      <c r="D586" s="19">
        <v>149</v>
      </c>
      <c r="E586" s="19">
        <v>149</v>
      </c>
      <c r="F586" s="52">
        <v>0</v>
      </c>
      <c r="G586" s="51">
        <v>4.3</v>
      </c>
      <c r="H586" s="52" t="str">
        <f t="shared" si="10"/>
        <v>5.0</v>
      </c>
      <c r="I586" s="16">
        <v>10833</v>
      </c>
      <c r="J586" s="19">
        <f>Transformed_Data!E586*Transformed_Data!I586</f>
        <v>1614117</v>
      </c>
      <c r="K586" s="19" t="str">
        <f>IF(E586&lt;200,"&lt;200",IF(E586&lt;=500,"200–500","&gt;500"))</f>
        <v>&lt;200</v>
      </c>
      <c r="L586" s="19">
        <f>G586*I586</f>
        <v>46581.9</v>
      </c>
      <c r="M586" s="19">
        <f>SUM(G586:I586)</f>
        <v>10837.3</v>
      </c>
      <c r="N586" s="16" t="s">
        <v>13396</v>
      </c>
      <c r="O586" s="16" t="s">
        <v>4452</v>
      </c>
      <c r="P586" s="16" t="s">
        <v>4453</v>
      </c>
      <c r="Q586" s="16" t="s">
        <v>4454</v>
      </c>
      <c r="R586" s="16" t="s">
        <v>4455</v>
      </c>
      <c r="S586" s="16" t="s">
        <v>13397</v>
      </c>
      <c r="T586" s="16" t="s">
        <v>4457</v>
      </c>
      <c r="U586" s="16" t="s">
        <v>4458</v>
      </c>
    </row>
    <row r="587" spans="1:21" ht="15.75">
      <c r="A587" s="16" t="s">
        <v>6398</v>
      </c>
      <c r="B587" s="16" t="s">
        <v>14474</v>
      </c>
      <c r="C587" s="16" t="s">
        <v>13644</v>
      </c>
      <c r="D587" s="19">
        <v>1792</v>
      </c>
      <c r="E587" s="19">
        <v>3500</v>
      </c>
      <c r="F587" s="52">
        <v>0.49</v>
      </c>
      <c r="G587" s="51">
        <v>4.5</v>
      </c>
      <c r="H587" s="52" t="str">
        <f t="shared" si="10"/>
        <v>5.0</v>
      </c>
      <c r="I587" s="16">
        <v>26194</v>
      </c>
      <c r="J587" s="19">
        <f>Transformed_Data!E587*Transformed_Data!I587</f>
        <v>91679000</v>
      </c>
      <c r="K587" s="19" t="str">
        <f>IF(E587&lt;200,"&lt;200",IF(E587&lt;=500,"200–500","&gt;500"))</f>
        <v>&gt;500</v>
      </c>
      <c r="L587" s="19">
        <f>G587*I587</f>
        <v>117873</v>
      </c>
      <c r="M587" s="19">
        <f>SUM(G587:I587)</f>
        <v>26198.5</v>
      </c>
      <c r="N587" s="16" t="s">
        <v>6401</v>
      </c>
      <c r="O587" s="16" t="s">
        <v>6402</v>
      </c>
      <c r="P587" s="16" t="s">
        <v>6403</v>
      </c>
      <c r="Q587" s="16" t="s">
        <v>6404</v>
      </c>
      <c r="R587" s="16" t="s">
        <v>6405</v>
      </c>
      <c r="S587" s="16" t="s">
        <v>13398</v>
      </c>
      <c r="T587" s="16" t="s">
        <v>6407</v>
      </c>
      <c r="U587" s="16" t="s">
        <v>6408</v>
      </c>
    </row>
    <row r="588" spans="1:21" ht="15.75">
      <c r="A588" s="16" t="s">
        <v>10981</v>
      </c>
      <c r="B588" s="16" t="s">
        <v>14475</v>
      </c>
      <c r="C588" s="16" t="s">
        <v>13645</v>
      </c>
      <c r="D588" s="19">
        <v>664</v>
      </c>
      <c r="E588" s="19">
        <v>1490</v>
      </c>
      <c r="F588" s="52">
        <v>0.55000000000000004</v>
      </c>
      <c r="G588" s="51">
        <v>4.0999999999999996</v>
      </c>
      <c r="H588" s="52" t="str">
        <f t="shared" si="10"/>
        <v>5.0</v>
      </c>
      <c r="I588" s="16">
        <v>925</v>
      </c>
      <c r="J588" s="19">
        <f>Transformed_Data!E588*Transformed_Data!I588</f>
        <v>1378250</v>
      </c>
      <c r="K588" s="19" t="str">
        <f>IF(E588&lt;200,"&lt;200",IF(E588&lt;=500,"200–500","&gt;500"))</f>
        <v>&gt;500</v>
      </c>
      <c r="L588" s="19">
        <f>G588*I588</f>
        <v>3792.4999999999995</v>
      </c>
      <c r="M588" s="19">
        <f>SUM(G588:I588)</f>
        <v>929.1</v>
      </c>
      <c r="N588" s="16" t="s">
        <v>10983</v>
      </c>
      <c r="O588" s="16" t="s">
        <v>10984</v>
      </c>
      <c r="P588" s="16" t="s">
        <v>10985</v>
      </c>
      <c r="Q588" s="16" t="s">
        <v>10986</v>
      </c>
      <c r="R588" s="16" t="s">
        <v>10987</v>
      </c>
      <c r="S588" s="16" t="s">
        <v>10988</v>
      </c>
      <c r="T588" s="16" t="s">
        <v>10989</v>
      </c>
      <c r="U588" s="16" t="s">
        <v>10990</v>
      </c>
    </row>
    <row r="589" spans="1:21" ht="15.75">
      <c r="A589" s="16" t="s">
        <v>556</v>
      </c>
      <c r="B589" s="16" t="s">
        <v>14476</v>
      </c>
      <c r="C589" s="16" t="s">
        <v>13644</v>
      </c>
      <c r="D589" s="19">
        <v>154</v>
      </c>
      <c r="E589" s="19">
        <v>349</v>
      </c>
      <c r="F589" s="52">
        <v>0.56000000000000005</v>
      </c>
      <c r="G589" s="51">
        <v>4.3</v>
      </c>
      <c r="H589" s="52" t="str">
        <f t="shared" si="10"/>
        <v>5.0</v>
      </c>
      <c r="I589" s="16">
        <v>7064</v>
      </c>
      <c r="J589" s="19">
        <f>Transformed_Data!E589*Transformed_Data!I589</f>
        <v>2465336</v>
      </c>
      <c r="K589" s="19" t="str">
        <f>IF(E589&lt;200,"&lt;200",IF(E589&lt;=500,"200–500","&gt;500"))</f>
        <v>200–500</v>
      </c>
      <c r="L589" s="19">
        <f>G589*I589</f>
        <v>30375.199999999997</v>
      </c>
      <c r="M589" s="19">
        <f>SUM(G589:I589)</f>
        <v>7068.3</v>
      </c>
      <c r="N589" s="16" t="s">
        <v>558</v>
      </c>
      <c r="O589" s="16" t="s">
        <v>559</v>
      </c>
      <c r="P589" s="16" t="s">
        <v>560</v>
      </c>
      <c r="Q589" s="16" t="s">
        <v>561</v>
      </c>
      <c r="R589" s="16" t="s">
        <v>562</v>
      </c>
      <c r="S589" s="16" t="s">
        <v>563</v>
      </c>
      <c r="T589" s="16" t="s">
        <v>564</v>
      </c>
      <c r="U589" s="16" t="s">
        <v>565</v>
      </c>
    </row>
    <row r="590" spans="1:21" ht="15.75">
      <c r="A590" s="16" t="s">
        <v>57</v>
      </c>
      <c r="B590" s="16" t="s">
        <v>14477</v>
      </c>
      <c r="C590" s="16" t="s">
        <v>13644</v>
      </c>
      <c r="D590" s="19">
        <v>154</v>
      </c>
      <c r="E590" s="19">
        <v>399</v>
      </c>
      <c r="F590" s="52">
        <v>0.61</v>
      </c>
      <c r="G590" s="51">
        <v>4.2</v>
      </c>
      <c r="H590" s="52" t="str">
        <f t="shared" si="10"/>
        <v>5.0</v>
      </c>
      <c r="I590" s="16">
        <v>16905</v>
      </c>
      <c r="J590" s="19">
        <f>Transformed_Data!E590*Transformed_Data!I590</f>
        <v>6745095</v>
      </c>
      <c r="K590" s="19" t="str">
        <f>IF(E590&lt;200,"&lt;200",IF(E590&lt;=500,"200–500","&gt;500"))</f>
        <v>200–500</v>
      </c>
      <c r="L590" s="19">
        <f>G590*I590</f>
        <v>71001</v>
      </c>
      <c r="M590" s="19">
        <f>SUM(G590:I590)</f>
        <v>16909.2</v>
      </c>
      <c r="N590" s="16" t="s">
        <v>59</v>
      </c>
      <c r="O590" s="16" t="s">
        <v>60</v>
      </c>
      <c r="P590" s="16" t="s">
        <v>61</v>
      </c>
      <c r="Q590" s="16" t="s">
        <v>62</v>
      </c>
      <c r="R590" s="16" t="s">
        <v>63</v>
      </c>
      <c r="S590" s="16" t="s">
        <v>13399</v>
      </c>
      <c r="T590" s="16" t="s">
        <v>64</v>
      </c>
      <c r="U590" s="16" t="s">
        <v>65</v>
      </c>
    </row>
    <row r="591" spans="1:21" ht="15.75">
      <c r="A591" s="16" t="s">
        <v>112</v>
      </c>
      <c r="B591" s="16" t="s">
        <v>14478</v>
      </c>
      <c r="C591" s="16" t="s">
        <v>13644</v>
      </c>
      <c r="D591" s="19">
        <v>154</v>
      </c>
      <c r="E591" s="19">
        <v>339</v>
      </c>
      <c r="F591" s="52">
        <v>0.55000000000000004</v>
      </c>
      <c r="G591" s="51">
        <v>4.3</v>
      </c>
      <c r="H591" s="52" t="str">
        <f t="shared" si="10"/>
        <v>5.0</v>
      </c>
      <c r="I591" s="16">
        <v>13391</v>
      </c>
      <c r="J591" s="19">
        <f>Transformed_Data!E591*Transformed_Data!I591</f>
        <v>4539549</v>
      </c>
      <c r="K591" s="19" t="str">
        <f>IF(E591&lt;200,"&lt;200",IF(E591&lt;=500,"200–500","&gt;500"))</f>
        <v>200–500</v>
      </c>
      <c r="L591" s="19">
        <f>G591*I591</f>
        <v>57581.299999999996</v>
      </c>
      <c r="M591" s="19">
        <f>SUM(G591:I591)</f>
        <v>13395.3</v>
      </c>
      <c r="N591" s="16" t="s">
        <v>114</v>
      </c>
      <c r="O591" s="16" t="s">
        <v>115</v>
      </c>
      <c r="P591" s="16" t="s">
        <v>116</v>
      </c>
      <c r="Q591" s="16" t="s">
        <v>117</v>
      </c>
      <c r="R591" s="16" t="s">
        <v>118</v>
      </c>
      <c r="S591" s="16" t="s">
        <v>119</v>
      </c>
      <c r="T591" s="16" t="s">
        <v>120</v>
      </c>
      <c r="U591" s="16" t="s">
        <v>121</v>
      </c>
    </row>
    <row r="592" spans="1:21" ht="15.75">
      <c r="A592" s="16" t="s">
        <v>5591</v>
      </c>
      <c r="B592" s="16" t="s">
        <v>14479</v>
      </c>
      <c r="C592" s="16" t="s">
        <v>13644</v>
      </c>
      <c r="D592" s="19">
        <v>299</v>
      </c>
      <c r="E592" s="19">
        <v>599</v>
      </c>
      <c r="F592" s="52">
        <v>0.5</v>
      </c>
      <c r="G592" s="51">
        <v>3.8</v>
      </c>
      <c r="H592" s="52" t="str">
        <f t="shared" si="10"/>
        <v>4.0</v>
      </c>
      <c r="I592" s="16">
        <v>3066</v>
      </c>
      <c r="J592" s="19">
        <f>Transformed_Data!E592*Transformed_Data!I592</f>
        <v>1836534</v>
      </c>
      <c r="K592" s="19" t="str">
        <f>IF(E592&lt;200,"&lt;200",IF(E592&lt;=500,"200–500","&gt;500"))</f>
        <v>&gt;500</v>
      </c>
      <c r="L592" s="19">
        <f>G592*I592</f>
        <v>11650.8</v>
      </c>
      <c r="M592" s="19">
        <f>SUM(G592:I592)</f>
        <v>3069.8</v>
      </c>
      <c r="N592" s="16" t="s">
        <v>5592</v>
      </c>
      <c r="O592" s="16" t="s">
        <v>5593</v>
      </c>
      <c r="P592" s="16" t="s">
        <v>5594</v>
      </c>
      <c r="Q592" s="16" t="s">
        <v>5595</v>
      </c>
      <c r="R592" s="16" t="s">
        <v>5596</v>
      </c>
      <c r="S592" s="16" t="s">
        <v>5597</v>
      </c>
      <c r="T592" s="16" t="s">
        <v>5598</v>
      </c>
      <c r="U592" s="16" t="s">
        <v>5599</v>
      </c>
    </row>
    <row r="593" spans="1:21" ht="15.75">
      <c r="A593" s="16" t="s">
        <v>6440</v>
      </c>
      <c r="B593" s="16" t="s">
        <v>14480</v>
      </c>
      <c r="C593" s="16" t="s">
        <v>13127</v>
      </c>
      <c r="D593" s="19">
        <v>1199</v>
      </c>
      <c r="E593" s="19">
        <v>7999</v>
      </c>
      <c r="F593" s="52">
        <v>0.85</v>
      </c>
      <c r="G593" s="51">
        <v>3.6</v>
      </c>
      <c r="H593" s="52" t="str">
        <f t="shared" si="10"/>
        <v>4.0</v>
      </c>
      <c r="I593" s="16">
        <v>25910</v>
      </c>
      <c r="J593" s="19">
        <f>Transformed_Data!E593*Transformed_Data!I593</f>
        <v>207254090</v>
      </c>
      <c r="K593" s="19" t="str">
        <f>IF(E593&lt;200,"&lt;200",IF(E593&lt;=500,"200–500","&gt;500"))</f>
        <v>&gt;500</v>
      </c>
      <c r="L593" s="19">
        <f>G593*I593</f>
        <v>93276</v>
      </c>
      <c r="M593" s="19">
        <f>SUM(G593:I593)</f>
        <v>25913.599999999999</v>
      </c>
      <c r="N593" s="16" t="s">
        <v>13400</v>
      </c>
      <c r="O593" s="16" t="s">
        <v>6443</v>
      </c>
      <c r="P593" s="16" t="s">
        <v>6444</v>
      </c>
      <c r="Q593" s="16" t="s">
        <v>6445</v>
      </c>
      <c r="R593" s="16" t="s">
        <v>6446</v>
      </c>
      <c r="S593" s="16" t="s">
        <v>6447</v>
      </c>
      <c r="T593" s="16" t="s">
        <v>6448</v>
      </c>
      <c r="U593" s="16" t="s">
        <v>6449</v>
      </c>
    </row>
    <row r="594" spans="1:21" ht="15.75">
      <c r="A594" s="16" t="s">
        <v>9211</v>
      </c>
      <c r="B594" s="16" t="s">
        <v>14481</v>
      </c>
      <c r="C594" s="16" t="s">
        <v>13645</v>
      </c>
      <c r="D594" s="19">
        <v>3249</v>
      </c>
      <c r="E594" s="19">
        <v>6295</v>
      </c>
      <c r="F594" s="52">
        <v>0.48</v>
      </c>
      <c r="G594" s="51">
        <v>3.8</v>
      </c>
      <c r="H594" s="52" t="str">
        <f t="shared" si="10"/>
        <v>4.0</v>
      </c>
      <c r="I594" s="16">
        <v>14062</v>
      </c>
      <c r="J594" s="19">
        <f>Transformed_Data!E594*Transformed_Data!I594</f>
        <v>88520290</v>
      </c>
      <c r="K594" s="19" t="str">
        <f>IF(E594&lt;200,"&lt;200",IF(E594&lt;=500,"200–500","&gt;500"))</f>
        <v>&gt;500</v>
      </c>
      <c r="L594" s="19">
        <f>G594*I594</f>
        <v>53435.6</v>
      </c>
      <c r="M594" s="19">
        <f>SUM(G594:I594)</f>
        <v>14065.8</v>
      </c>
      <c r="N594" s="16" t="s">
        <v>9213</v>
      </c>
      <c r="O594" s="16" t="s">
        <v>9214</v>
      </c>
      <c r="P594" s="16" t="s">
        <v>9215</v>
      </c>
      <c r="Q594" s="16" t="s">
        <v>9216</v>
      </c>
      <c r="R594" s="16" t="s">
        <v>9217</v>
      </c>
      <c r="S594" s="16" t="s">
        <v>9218</v>
      </c>
      <c r="T594" s="16" t="s">
        <v>9219</v>
      </c>
      <c r="U594" s="16" t="s">
        <v>9220</v>
      </c>
    </row>
    <row r="595" spans="1:21" ht="15.75">
      <c r="A595" s="16" t="s">
        <v>11636</v>
      </c>
      <c r="B595" s="16" t="s">
        <v>14482</v>
      </c>
      <c r="C595" s="16" t="s">
        <v>13645</v>
      </c>
      <c r="D595" s="19">
        <v>375</v>
      </c>
      <c r="E595" s="19">
        <v>999</v>
      </c>
      <c r="F595" s="52">
        <v>0.62</v>
      </c>
      <c r="G595" s="51">
        <v>3.6</v>
      </c>
      <c r="H595" s="52" t="str">
        <f t="shared" si="10"/>
        <v>4.0</v>
      </c>
      <c r="I595" s="16">
        <v>1988</v>
      </c>
      <c r="J595" s="19">
        <f>Transformed_Data!E595*Transformed_Data!I595</f>
        <v>1986012</v>
      </c>
      <c r="K595" s="19" t="str">
        <f>IF(E595&lt;200,"&lt;200",IF(E595&lt;=500,"200–500","&gt;500"))</f>
        <v>&gt;500</v>
      </c>
      <c r="L595" s="19">
        <f>G595*I595</f>
        <v>7156.8</v>
      </c>
      <c r="M595" s="19">
        <f>SUM(G595:I595)</f>
        <v>1991.6</v>
      </c>
      <c r="N595" s="16" t="s">
        <v>13401</v>
      </c>
      <c r="O595" s="16" t="s">
        <v>11639</v>
      </c>
      <c r="P595" s="16" t="s">
        <v>11640</v>
      </c>
      <c r="Q595" s="16" t="s">
        <v>11641</v>
      </c>
      <c r="R595" s="16" t="s">
        <v>11642</v>
      </c>
      <c r="S595" s="16" t="s">
        <v>13402</v>
      </c>
      <c r="T595" s="16" t="s">
        <v>11644</v>
      </c>
      <c r="U595" s="16" t="s">
        <v>11645</v>
      </c>
    </row>
    <row r="596" spans="1:21" ht="15.75">
      <c r="A596" s="16" t="s">
        <v>907</v>
      </c>
      <c r="B596" s="16" t="s">
        <v>14483</v>
      </c>
      <c r="C596" s="16" t="s">
        <v>13644</v>
      </c>
      <c r="D596" s="19">
        <v>719</v>
      </c>
      <c r="E596" s="19">
        <v>1499</v>
      </c>
      <c r="F596" s="52">
        <v>0.52</v>
      </c>
      <c r="G596" s="51">
        <v>4.0999999999999996</v>
      </c>
      <c r="H596" s="52" t="str">
        <f t="shared" si="10"/>
        <v>5.0</v>
      </c>
      <c r="I596" s="16">
        <v>1045</v>
      </c>
      <c r="J596" s="19">
        <f>Transformed_Data!E596*Transformed_Data!I596</f>
        <v>1566455</v>
      </c>
      <c r="K596" s="19" t="str">
        <f>IF(E596&lt;200,"&lt;200",IF(E596&lt;=500,"200–500","&gt;500"))</f>
        <v>&gt;500</v>
      </c>
      <c r="L596" s="19">
        <f>G596*I596</f>
        <v>4284.5</v>
      </c>
      <c r="M596" s="19">
        <f>SUM(G596:I596)</f>
        <v>1049.0999999999999</v>
      </c>
      <c r="N596" s="16" t="s">
        <v>13403</v>
      </c>
      <c r="O596" s="16" t="s">
        <v>910</v>
      </c>
      <c r="P596" s="16" t="s">
        <v>911</v>
      </c>
      <c r="Q596" s="16" t="s">
        <v>912</v>
      </c>
      <c r="R596" s="16" t="s">
        <v>913</v>
      </c>
      <c r="S596" s="16" t="s">
        <v>914</v>
      </c>
      <c r="T596" s="16" t="s">
        <v>915</v>
      </c>
      <c r="U596" s="16" t="s">
        <v>916</v>
      </c>
    </row>
    <row r="597" spans="1:21" ht="15.75">
      <c r="A597" s="16" t="s">
        <v>6127</v>
      </c>
      <c r="B597" s="16" t="s">
        <v>14484</v>
      </c>
      <c r="C597" s="16" t="s">
        <v>13644</v>
      </c>
      <c r="D597" s="19">
        <v>599</v>
      </c>
      <c r="E597" s="19">
        <v>799</v>
      </c>
      <c r="F597" s="52">
        <v>0.25</v>
      </c>
      <c r="G597" s="51">
        <v>4.3</v>
      </c>
      <c r="H597" s="52" t="str">
        <f t="shared" si="10"/>
        <v>5.0</v>
      </c>
      <c r="I597" s="16">
        <v>15790</v>
      </c>
      <c r="J597" s="19">
        <f>Transformed_Data!E597*Transformed_Data!I597</f>
        <v>12616210</v>
      </c>
      <c r="K597" s="19" t="str">
        <f>IF(E597&lt;200,"&lt;200",IF(E597&lt;=500,"200–500","&gt;500"))</f>
        <v>&gt;500</v>
      </c>
      <c r="L597" s="19">
        <f>G597*I597</f>
        <v>67897</v>
      </c>
      <c r="M597" s="19">
        <f>SUM(G597:I597)</f>
        <v>15794.3</v>
      </c>
      <c r="N597" s="16" t="s">
        <v>6129</v>
      </c>
      <c r="O597" s="16" t="s">
        <v>6130</v>
      </c>
      <c r="P597" s="16" t="s">
        <v>6131</v>
      </c>
      <c r="Q597" s="16" t="s">
        <v>6132</v>
      </c>
      <c r="R597" s="16" t="s">
        <v>6133</v>
      </c>
      <c r="S597" s="16" t="s">
        <v>13404</v>
      </c>
      <c r="T597" s="16" t="s">
        <v>6135</v>
      </c>
      <c r="U597" s="16" t="s">
        <v>6136</v>
      </c>
    </row>
    <row r="598" spans="1:21" ht="15.75">
      <c r="A598" s="16" t="s">
        <v>1843</v>
      </c>
      <c r="B598" s="16" t="s">
        <v>14485</v>
      </c>
      <c r="C598" s="16" t="s">
        <v>13127</v>
      </c>
      <c r="D598" s="19">
        <v>204</v>
      </c>
      <c r="E598" s="19">
        <v>599</v>
      </c>
      <c r="F598" s="52">
        <v>0.66</v>
      </c>
      <c r="G598" s="51">
        <v>3.6</v>
      </c>
      <c r="H598" s="52" t="str">
        <f t="shared" si="10"/>
        <v>4.0</v>
      </c>
      <c r="I598" s="16">
        <v>339</v>
      </c>
      <c r="J598" s="19">
        <f>Transformed_Data!E598*Transformed_Data!I598</f>
        <v>203061</v>
      </c>
      <c r="K598" s="19" t="str">
        <f>IF(E598&lt;200,"&lt;200",IF(E598&lt;=500,"200–500","&gt;500"))</f>
        <v>&gt;500</v>
      </c>
      <c r="L598" s="19">
        <f>G598*I598</f>
        <v>1220.4000000000001</v>
      </c>
      <c r="M598" s="19">
        <f>SUM(G598:I598)</f>
        <v>342.6</v>
      </c>
      <c r="N598" s="16" t="s">
        <v>1845</v>
      </c>
      <c r="O598" s="16" t="s">
        <v>1846</v>
      </c>
      <c r="P598" s="16" t="s">
        <v>1847</v>
      </c>
      <c r="Q598" s="16" t="s">
        <v>1848</v>
      </c>
      <c r="R598" s="16" t="s">
        <v>1849</v>
      </c>
      <c r="S598" s="16" t="s">
        <v>1850</v>
      </c>
      <c r="T598" s="16" t="s">
        <v>1851</v>
      </c>
      <c r="U598" s="16" t="s">
        <v>1852</v>
      </c>
    </row>
    <row r="599" spans="1:21" ht="15.75">
      <c r="A599" s="16" t="s">
        <v>10971</v>
      </c>
      <c r="B599" s="16" t="s">
        <v>14486</v>
      </c>
      <c r="C599" s="16" t="s">
        <v>13645</v>
      </c>
      <c r="D599" s="19">
        <v>1699</v>
      </c>
      <c r="E599" s="19">
        <v>3398</v>
      </c>
      <c r="F599" s="52">
        <v>0.5</v>
      </c>
      <c r="G599" s="51">
        <v>3.8</v>
      </c>
      <c r="H599" s="52" t="str">
        <f t="shared" si="10"/>
        <v>4.0</v>
      </c>
      <c r="I599" s="16">
        <v>7988</v>
      </c>
      <c r="J599" s="19">
        <f>Transformed_Data!E599*Transformed_Data!I599</f>
        <v>27143224</v>
      </c>
      <c r="K599" s="19" t="str">
        <f>IF(E599&lt;200,"&lt;200",IF(E599&lt;=500,"200–500","&gt;500"))</f>
        <v>&gt;500</v>
      </c>
      <c r="L599" s="19">
        <f>G599*I599</f>
        <v>30354.399999999998</v>
      </c>
      <c r="M599" s="19">
        <f>SUM(G599:I599)</f>
        <v>7991.8</v>
      </c>
      <c r="N599" s="16" t="s">
        <v>10973</v>
      </c>
      <c r="O599" s="16" t="s">
        <v>10974</v>
      </c>
      <c r="P599" s="16" t="s">
        <v>10975</v>
      </c>
      <c r="Q599" s="16" t="s">
        <v>10976</v>
      </c>
      <c r="R599" s="16" t="s">
        <v>10977</v>
      </c>
      <c r="S599" s="16" t="s">
        <v>10978</v>
      </c>
      <c r="T599" s="16" t="s">
        <v>10979</v>
      </c>
      <c r="U599" s="16" t="s">
        <v>10980</v>
      </c>
    </row>
    <row r="600" spans="1:21" ht="15.75">
      <c r="A600" s="16" t="s">
        <v>7608</v>
      </c>
      <c r="B600" s="16" t="s">
        <v>14487</v>
      </c>
      <c r="C600" s="16" t="s">
        <v>13127</v>
      </c>
      <c r="D600" s="19">
        <v>4999</v>
      </c>
      <c r="E600" s="19">
        <v>12499</v>
      </c>
      <c r="F600" s="52">
        <v>0.6</v>
      </c>
      <c r="G600" s="51">
        <v>4.2</v>
      </c>
      <c r="H600" s="52" t="str">
        <f t="shared" si="10"/>
        <v>5.0</v>
      </c>
      <c r="I600" s="16">
        <v>4541</v>
      </c>
      <c r="J600" s="19">
        <f>Transformed_Data!E600*Transformed_Data!I600</f>
        <v>56757959</v>
      </c>
      <c r="K600" s="19" t="str">
        <f>IF(E600&lt;200,"&lt;200",IF(E600&lt;=500,"200–500","&gt;500"))</f>
        <v>&gt;500</v>
      </c>
      <c r="L600" s="19">
        <f>G600*I600</f>
        <v>19072.2</v>
      </c>
      <c r="M600" s="19">
        <f>SUM(G600:I600)</f>
        <v>4545.2</v>
      </c>
      <c r="N600" s="16" t="s">
        <v>7611</v>
      </c>
      <c r="O600" s="16" t="s">
        <v>7612</v>
      </c>
      <c r="P600" s="16" t="s">
        <v>7613</v>
      </c>
      <c r="Q600" s="16" t="s">
        <v>7614</v>
      </c>
      <c r="R600" s="16" t="s">
        <v>7615</v>
      </c>
      <c r="S600" s="16" t="s">
        <v>13405</v>
      </c>
      <c r="T600" s="16" t="s">
        <v>7617</v>
      </c>
      <c r="U600" s="16" t="s">
        <v>7618</v>
      </c>
    </row>
    <row r="601" spans="1:21" ht="15.75">
      <c r="A601" s="16" t="s">
        <v>1292</v>
      </c>
      <c r="B601" s="16" t="s">
        <v>14488</v>
      </c>
      <c r="C601" s="16" t="s">
        <v>13127</v>
      </c>
      <c r="D601" s="19">
        <v>9999</v>
      </c>
      <c r="E601" s="19">
        <v>12999</v>
      </c>
      <c r="F601" s="52">
        <v>0.23</v>
      </c>
      <c r="G601" s="51">
        <v>4.2</v>
      </c>
      <c r="H601" s="52" t="str">
        <f t="shared" si="10"/>
        <v>5.0</v>
      </c>
      <c r="I601" s="16">
        <v>6088</v>
      </c>
      <c r="J601" s="19">
        <f>Transformed_Data!E601*Transformed_Data!I601</f>
        <v>79137912</v>
      </c>
      <c r="K601" s="19" t="str">
        <f>IF(E601&lt;200,"&lt;200",IF(E601&lt;=500,"200–500","&gt;500"))</f>
        <v>&gt;500</v>
      </c>
      <c r="L601" s="19">
        <f>G601*I601</f>
        <v>25569.600000000002</v>
      </c>
      <c r="M601" s="19">
        <f>SUM(G601:I601)</f>
        <v>6092.2</v>
      </c>
      <c r="N601" s="16" t="s">
        <v>1294</v>
      </c>
      <c r="O601" s="16" t="s">
        <v>1295</v>
      </c>
      <c r="P601" s="16" t="s">
        <v>1296</v>
      </c>
      <c r="Q601" s="16" t="s">
        <v>1297</v>
      </c>
      <c r="R601" s="16" t="s">
        <v>1298</v>
      </c>
      <c r="S601" s="16" t="s">
        <v>13406</v>
      </c>
      <c r="T601" s="16" t="s">
        <v>1300</v>
      </c>
      <c r="U601" s="16" t="s">
        <v>1301</v>
      </c>
    </row>
    <row r="602" spans="1:21" ht="15.75">
      <c r="A602" s="16" t="s">
        <v>2270</v>
      </c>
      <c r="B602" s="16" t="s">
        <v>14489</v>
      </c>
      <c r="C602" s="16" t="s">
        <v>13644</v>
      </c>
      <c r="D602" s="19">
        <v>299</v>
      </c>
      <c r="E602" s="19">
        <v>999</v>
      </c>
      <c r="F602" s="52">
        <v>0.7</v>
      </c>
      <c r="G602" s="51">
        <v>4.3</v>
      </c>
      <c r="H602" s="52" t="str">
        <f t="shared" si="10"/>
        <v>5.0</v>
      </c>
      <c r="I602" s="16">
        <v>2651</v>
      </c>
      <c r="J602" s="19">
        <f>Transformed_Data!E602*Transformed_Data!I602</f>
        <v>2648349</v>
      </c>
      <c r="K602" s="19" t="str">
        <f>IF(E602&lt;200,"&lt;200",IF(E602&lt;=500,"200–500","&gt;500"))</f>
        <v>&gt;500</v>
      </c>
      <c r="L602" s="19">
        <f>G602*I602</f>
        <v>11399.3</v>
      </c>
      <c r="M602" s="19">
        <f>SUM(G602:I602)</f>
        <v>2655.3</v>
      </c>
      <c r="N602" s="16" t="s">
        <v>13407</v>
      </c>
      <c r="O602" s="16" t="s">
        <v>1543</v>
      </c>
      <c r="P602" s="16" t="s">
        <v>1544</v>
      </c>
      <c r="Q602" s="16" t="s">
        <v>1545</v>
      </c>
      <c r="R602" s="16" t="s">
        <v>1546</v>
      </c>
      <c r="S602" s="16" t="s">
        <v>13408</v>
      </c>
      <c r="T602" s="16" t="s">
        <v>1548</v>
      </c>
      <c r="U602" s="16" t="s">
        <v>2273</v>
      </c>
    </row>
    <row r="603" spans="1:21" ht="15.75">
      <c r="A603" s="16" t="s">
        <v>1540</v>
      </c>
      <c r="B603" s="16" t="s">
        <v>14489</v>
      </c>
      <c r="C603" s="16" t="s">
        <v>13644</v>
      </c>
      <c r="D603" s="19">
        <v>325</v>
      </c>
      <c r="E603" s="19">
        <v>999</v>
      </c>
      <c r="F603" s="52">
        <v>0.67</v>
      </c>
      <c r="G603" s="51">
        <v>4.3</v>
      </c>
      <c r="H603" s="52" t="str">
        <f t="shared" si="10"/>
        <v>5.0</v>
      </c>
      <c r="I603" s="16">
        <v>2651</v>
      </c>
      <c r="J603" s="19">
        <f>Transformed_Data!E603*Transformed_Data!I603</f>
        <v>2648349</v>
      </c>
      <c r="K603" s="19" t="str">
        <f>IF(E603&lt;200,"&lt;200",IF(E603&lt;=500,"200–500","&gt;500"))</f>
        <v>&gt;500</v>
      </c>
      <c r="L603" s="19">
        <f>G603*I603</f>
        <v>11399.3</v>
      </c>
      <c r="M603" s="19">
        <f>SUM(G603:I603)</f>
        <v>2655.3</v>
      </c>
      <c r="N603" s="16" t="s">
        <v>13409</v>
      </c>
      <c r="O603" s="16" t="s">
        <v>1543</v>
      </c>
      <c r="P603" s="16" t="s">
        <v>1544</v>
      </c>
      <c r="Q603" s="16" t="s">
        <v>1545</v>
      </c>
      <c r="R603" s="16" t="s">
        <v>1546</v>
      </c>
      <c r="S603" s="16" t="s">
        <v>13408</v>
      </c>
      <c r="T603" s="16" t="s">
        <v>1548</v>
      </c>
      <c r="U603" s="16" t="s">
        <v>1549</v>
      </c>
    </row>
    <row r="604" spans="1:21" ht="15.75">
      <c r="A604" s="16" t="s">
        <v>7805</v>
      </c>
      <c r="B604" s="16" t="s">
        <v>14490</v>
      </c>
      <c r="C604" s="16" t="s">
        <v>13644</v>
      </c>
      <c r="D604" s="19">
        <v>379</v>
      </c>
      <c r="E604" s="19">
        <v>1499</v>
      </c>
      <c r="F604" s="52">
        <v>0.75</v>
      </c>
      <c r="G604" s="51">
        <v>4.2</v>
      </c>
      <c r="H604" s="52" t="str">
        <f t="shared" si="10"/>
        <v>5.0</v>
      </c>
      <c r="I604" s="16">
        <v>4149</v>
      </c>
      <c r="J604" s="19">
        <f>Transformed_Data!E604*Transformed_Data!I604</f>
        <v>6219351</v>
      </c>
      <c r="K604" s="19" t="str">
        <f>IF(E604&lt;200,"&lt;200",IF(E604&lt;=500,"200–500","&gt;500"))</f>
        <v>&gt;500</v>
      </c>
      <c r="L604" s="19">
        <f>G604*I604</f>
        <v>17425.8</v>
      </c>
      <c r="M604" s="19">
        <f>SUM(G604:I604)</f>
        <v>4153.2</v>
      </c>
      <c r="N604" s="16" t="s">
        <v>7807</v>
      </c>
      <c r="O604" s="16" t="s">
        <v>7808</v>
      </c>
      <c r="P604" s="16" t="s">
        <v>7809</v>
      </c>
      <c r="Q604" s="16" t="s">
        <v>7810</v>
      </c>
      <c r="R604" s="16" t="s">
        <v>7811</v>
      </c>
      <c r="S604" s="16" t="s">
        <v>7812</v>
      </c>
      <c r="T604" s="16" t="s">
        <v>7813</v>
      </c>
      <c r="U604" s="16" t="s">
        <v>7814</v>
      </c>
    </row>
    <row r="605" spans="1:21" ht="15.75">
      <c r="A605" s="16" t="s">
        <v>5707</v>
      </c>
      <c r="B605" s="16" t="s">
        <v>14491</v>
      </c>
      <c r="C605" s="16" t="s">
        <v>13644</v>
      </c>
      <c r="D605" s="19">
        <v>828</v>
      </c>
      <c r="E605" s="19">
        <v>861</v>
      </c>
      <c r="F605" s="52">
        <v>0.04</v>
      </c>
      <c r="G605" s="51">
        <v>4.2</v>
      </c>
      <c r="H605" s="52" t="str">
        <f t="shared" si="10"/>
        <v>5.0</v>
      </c>
      <c r="I605" s="16">
        <v>4567</v>
      </c>
      <c r="J605" s="19">
        <f>Transformed_Data!E605*Transformed_Data!I605</f>
        <v>3932187</v>
      </c>
      <c r="K605" s="19" t="str">
        <f>IF(E605&lt;200,"&lt;200",IF(E605&lt;=500,"200–500","&gt;500"))</f>
        <v>&gt;500</v>
      </c>
      <c r="L605" s="19">
        <f>G605*I605</f>
        <v>19181.400000000001</v>
      </c>
      <c r="M605" s="19">
        <f>SUM(G605:I605)</f>
        <v>4571.2</v>
      </c>
      <c r="N605" s="16" t="s">
        <v>5709</v>
      </c>
      <c r="O605" s="16" t="s">
        <v>5710</v>
      </c>
      <c r="P605" s="16" t="s">
        <v>5711</v>
      </c>
      <c r="Q605" s="16" t="s">
        <v>5712</v>
      </c>
      <c r="R605" s="16" t="s">
        <v>5713</v>
      </c>
      <c r="S605" s="16" t="s">
        <v>5714</v>
      </c>
      <c r="T605" s="16" t="s">
        <v>5715</v>
      </c>
      <c r="U605" s="16" t="s">
        <v>5716</v>
      </c>
    </row>
    <row r="606" spans="1:21" ht="15.75">
      <c r="A606" s="16" t="s">
        <v>5260</v>
      </c>
      <c r="B606" s="16" t="s">
        <v>14492</v>
      </c>
      <c r="C606" s="16" t="s">
        <v>13644</v>
      </c>
      <c r="D606" s="19">
        <v>717</v>
      </c>
      <c r="E606" s="19">
        <v>761</v>
      </c>
      <c r="F606" s="52">
        <v>0.06</v>
      </c>
      <c r="G606" s="51">
        <v>4</v>
      </c>
      <c r="H606" s="52" t="str">
        <f t="shared" si="10"/>
        <v>4.0</v>
      </c>
      <c r="I606" s="16">
        <v>7199</v>
      </c>
      <c r="J606" s="19">
        <f>Transformed_Data!E606*Transformed_Data!I606</f>
        <v>5478439</v>
      </c>
      <c r="K606" s="19" t="str">
        <f>IF(E606&lt;200,"&lt;200",IF(E606&lt;=500,"200–500","&gt;500"))</f>
        <v>&gt;500</v>
      </c>
      <c r="L606" s="19">
        <f>G606*I606</f>
        <v>28796</v>
      </c>
      <c r="M606" s="19">
        <f>SUM(G606:I606)</f>
        <v>7203</v>
      </c>
      <c r="N606" s="16" t="s">
        <v>5263</v>
      </c>
      <c r="O606" s="16" t="s">
        <v>5264</v>
      </c>
      <c r="P606" s="16" t="s">
        <v>5265</v>
      </c>
      <c r="Q606" s="16" t="s">
        <v>5266</v>
      </c>
      <c r="R606" s="16" t="s">
        <v>5267</v>
      </c>
      <c r="S606" s="16" t="s">
        <v>5268</v>
      </c>
      <c r="T606" s="16" t="s">
        <v>5269</v>
      </c>
      <c r="U606" s="16" t="s">
        <v>5270</v>
      </c>
    </row>
    <row r="607" spans="1:21" ht="15.75">
      <c r="A607" s="16" t="s">
        <v>8473</v>
      </c>
      <c r="B607" s="16" t="s">
        <v>14493</v>
      </c>
      <c r="C607" s="16" t="s">
        <v>13644</v>
      </c>
      <c r="D607" s="19">
        <v>499</v>
      </c>
      <c r="E607" s="19">
        <v>1399</v>
      </c>
      <c r="F607" s="52">
        <v>0.64</v>
      </c>
      <c r="G607" s="51">
        <v>3.9</v>
      </c>
      <c r="H607" s="52" t="str">
        <f t="shared" si="10"/>
        <v>4.0</v>
      </c>
      <c r="I607" s="16">
        <v>1462</v>
      </c>
      <c r="J607" s="19">
        <f>Transformed_Data!E607*Transformed_Data!I607</f>
        <v>2045338</v>
      </c>
      <c r="K607" s="19" t="str">
        <f>IF(E607&lt;200,"&lt;200",IF(E607&lt;=500,"200–500","&gt;500"))</f>
        <v>&gt;500</v>
      </c>
      <c r="L607" s="19">
        <f>G607*I607</f>
        <v>5701.8</v>
      </c>
      <c r="M607" s="19">
        <f>SUM(G607:I607)</f>
        <v>1465.9</v>
      </c>
      <c r="N607" s="16" t="s">
        <v>13410</v>
      </c>
      <c r="O607" s="16" t="s">
        <v>8476</v>
      </c>
      <c r="P607" s="16" t="s">
        <v>8477</v>
      </c>
      <c r="Q607" s="16" t="s">
        <v>8478</v>
      </c>
      <c r="R607" s="16" t="s">
        <v>8479</v>
      </c>
      <c r="S607" s="16" t="s">
        <v>8480</v>
      </c>
      <c r="T607" s="16" t="s">
        <v>8481</v>
      </c>
      <c r="U607" s="16" t="s">
        <v>8482</v>
      </c>
    </row>
    <row r="608" spans="1:21" ht="15.75">
      <c r="A608" s="16" t="s">
        <v>5314</v>
      </c>
      <c r="B608" s="16" t="s">
        <v>14494</v>
      </c>
      <c r="C608" s="16" t="s">
        <v>13127</v>
      </c>
      <c r="D608" s="19">
        <v>1499</v>
      </c>
      <c r="E608" s="19">
        <v>8999</v>
      </c>
      <c r="F608" s="52">
        <v>0.83</v>
      </c>
      <c r="G608" s="51">
        <v>3.7</v>
      </c>
      <c r="H608" s="52" t="str">
        <f t="shared" si="10"/>
        <v>4.0</v>
      </c>
      <c r="I608" s="16">
        <v>28324</v>
      </c>
      <c r="J608" s="19">
        <f>Transformed_Data!E608*Transformed_Data!I608</f>
        <v>254887676</v>
      </c>
      <c r="K608" s="19" t="str">
        <f>IF(E608&lt;200,"&lt;200",IF(E608&lt;=500,"200–500","&gt;500"))</f>
        <v>&gt;500</v>
      </c>
      <c r="L608" s="19">
        <f>G608*I608</f>
        <v>104798.8</v>
      </c>
      <c r="M608" s="19">
        <f>SUM(G608:I608)</f>
        <v>28327.7</v>
      </c>
      <c r="N608" s="16" t="s">
        <v>13411</v>
      </c>
      <c r="O608" s="16" t="s">
        <v>5317</v>
      </c>
      <c r="P608" s="16" t="s">
        <v>5318</v>
      </c>
      <c r="Q608" s="16" t="s">
        <v>5319</v>
      </c>
      <c r="R608" s="16" t="s">
        <v>5320</v>
      </c>
      <c r="S608" s="16" t="s">
        <v>13412</v>
      </c>
      <c r="T608" s="16" t="s">
        <v>5322</v>
      </c>
      <c r="U608" s="16" t="s">
        <v>5323</v>
      </c>
    </row>
    <row r="609" spans="1:21" ht="15.75">
      <c r="A609" s="16" t="s">
        <v>7132</v>
      </c>
      <c r="B609" s="16" t="s">
        <v>14495</v>
      </c>
      <c r="C609" s="16" t="s">
        <v>13644</v>
      </c>
      <c r="D609" s="19">
        <v>575</v>
      </c>
      <c r="E609" s="19">
        <v>2799</v>
      </c>
      <c r="F609" s="52">
        <v>0.79</v>
      </c>
      <c r="G609" s="51">
        <v>4.2</v>
      </c>
      <c r="H609" s="52" t="str">
        <f t="shared" si="10"/>
        <v>5.0</v>
      </c>
      <c r="I609" s="16">
        <v>8537</v>
      </c>
      <c r="J609" s="19">
        <f>Transformed_Data!E609*Transformed_Data!I609</f>
        <v>23895063</v>
      </c>
      <c r="K609" s="19" t="str">
        <f>IF(E609&lt;200,"&lt;200",IF(E609&lt;=500,"200–500","&gt;500"))</f>
        <v>&gt;500</v>
      </c>
      <c r="L609" s="19">
        <f>G609*I609</f>
        <v>35855.4</v>
      </c>
      <c r="M609" s="19">
        <f>SUM(G609:I609)</f>
        <v>8541.2000000000007</v>
      </c>
      <c r="N609" s="16" t="s">
        <v>13413</v>
      </c>
      <c r="O609" s="16" t="s">
        <v>7135</v>
      </c>
      <c r="P609" s="16" t="s">
        <v>7136</v>
      </c>
      <c r="Q609" s="16" t="s">
        <v>7137</v>
      </c>
      <c r="R609" s="16" t="s">
        <v>7138</v>
      </c>
      <c r="S609" s="16" t="s">
        <v>13414</v>
      </c>
      <c r="T609" s="16" t="s">
        <v>7139</v>
      </c>
      <c r="U609" s="16" t="s">
        <v>7140</v>
      </c>
    </row>
    <row r="610" spans="1:21" ht="15.75">
      <c r="A610" s="16" t="s">
        <v>9304</v>
      </c>
      <c r="B610" s="16" t="s">
        <v>14496</v>
      </c>
      <c r="C610" s="16" t="s">
        <v>13645</v>
      </c>
      <c r="D610" s="19">
        <v>355</v>
      </c>
      <c r="E610" s="19">
        <v>899</v>
      </c>
      <c r="F610" s="52">
        <v>0.61</v>
      </c>
      <c r="G610" s="51">
        <v>4.0999999999999996</v>
      </c>
      <c r="H610" s="52" t="str">
        <f t="shared" si="10"/>
        <v>5.0</v>
      </c>
      <c r="I610" s="16">
        <v>1051</v>
      </c>
      <c r="J610" s="19">
        <f>Transformed_Data!E610*Transformed_Data!I610</f>
        <v>944849</v>
      </c>
      <c r="K610" s="19" t="str">
        <f>IF(E610&lt;200,"&lt;200",IF(E610&lt;=500,"200–500","&gt;500"))</f>
        <v>&gt;500</v>
      </c>
      <c r="L610" s="19">
        <f>G610*I610</f>
        <v>4309.0999999999995</v>
      </c>
      <c r="M610" s="19">
        <f>SUM(G610:I610)</f>
        <v>1055.0999999999999</v>
      </c>
      <c r="N610" s="16" t="s">
        <v>9306</v>
      </c>
      <c r="O610" s="16" t="s">
        <v>9307</v>
      </c>
      <c r="P610" s="16" t="s">
        <v>9308</v>
      </c>
      <c r="Q610" s="16" t="s">
        <v>9309</v>
      </c>
      <c r="R610" s="16" t="s">
        <v>9310</v>
      </c>
      <c r="S610" s="16" t="s">
        <v>9311</v>
      </c>
      <c r="T610" s="16" t="s">
        <v>9312</v>
      </c>
      <c r="U610" s="16" t="s">
        <v>9313</v>
      </c>
    </row>
    <row r="611" spans="1:21" ht="15.75">
      <c r="A611" s="16" t="s">
        <v>3528</v>
      </c>
      <c r="B611" s="16" t="s">
        <v>14497</v>
      </c>
      <c r="C611" s="16" t="s">
        <v>13127</v>
      </c>
      <c r="D611" s="19">
        <v>299</v>
      </c>
      <c r="E611" s="19">
        <v>1900</v>
      </c>
      <c r="F611" s="52">
        <v>0.84</v>
      </c>
      <c r="G611" s="51">
        <v>3.6</v>
      </c>
      <c r="H611" s="52" t="str">
        <f t="shared" si="10"/>
        <v>4.0</v>
      </c>
      <c r="I611" s="16">
        <v>18202</v>
      </c>
      <c r="J611" s="19">
        <f>Transformed_Data!E611*Transformed_Data!I611</f>
        <v>34583800</v>
      </c>
      <c r="K611" s="19" t="str">
        <f>IF(E611&lt;200,"&lt;200",IF(E611&lt;=500,"200–500","&gt;500"))</f>
        <v>&gt;500</v>
      </c>
      <c r="L611" s="19">
        <f>G611*I611</f>
        <v>65527.200000000004</v>
      </c>
      <c r="M611" s="19">
        <f>SUM(G611:I611)</f>
        <v>18205.599999999999</v>
      </c>
      <c r="N611" s="16" t="s">
        <v>3530</v>
      </c>
      <c r="O611" s="16" t="s">
        <v>3531</v>
      </c>
      <c r="P611" s="16" t="s">
        <v>3532</v>
      </c>
      <c r="Q611" s="16" t="s">
        <v>3533</v>
      </c>
      <c r="R611" s="16" t="s">
        <v>3534</v>
      </c>
      <c r="S611" s="16" t="s">
        <v>13415</v>
      </c>
      <c r="T611" s="16" t="s">
        <v>3536</v>
      </c>
      <c r="U611" s="16" t="s">
        <v>3537</v>
      </c>
    </row>
    <row r="612" spans="1:21" ht="15.75">
      <c r="A612" s="16" t="s">
        <v>3085</v>
      </c>
      <c r="B612" s="16" t="s">
        <v>14498</v>
      </c>
      <c r="C612" s="16" t="s">
        <v>13127</v>
      </c>
      <c r="D612" s="19">
        <v>599</v>
      </c>
      <c r="E612" s="19">
        <v>2499</v>
      </c>
      <c r="F612" s="52">
        <v>0.76</v>
      </c>
      <c r="G612" s="51">
        <v>3.9</v>
      </c>
      <c r="H612" s="52" t="str">
        <f t="shared" si="10"/>
        <v>4.0</v>
      </c>
      <c r="I612" s="16">
        <v>58162</v>
      </c>
      <c r="J612" s="19">
        <f>Transformed_Data!E612*Transformed_Data!I612</f>
        <v>145346838</v>
      </c>
      <c r="K612" s="19" t="str">
        <f>IF(E612&lt;200,"&lt;200",IF(E612&lt;=500,"200–500","&gt;500"))</f>
        <v>&gt;500</v>
      </c>
      <c r="L612" s="19">
        <f>G612*I612</f>
        <v>226831.8</v>
      </c>
      <c r="M612" s="19">
        <f>SUM(G612:I612)</f>
        <v>58165.9</v>
      </c>
      <c r="N612" s="16" t="s">
        <v>3087</v>
      </c>
      <c r="O612" s="16" t="s">
        <v>3088</v>
      </c>
      <c r="P612" s="16" t="s">
        <v>3089</v>
      </c>
      <c r="Q612" s="16" t="s">
        <v>3090</v>
      </c>
      <c r="R612" s="16" t="s">
        <v>3091</v>
      </c>
      <c r="S612" s="16" t="s">
        <v>3092</v>
      </c>
      <c r="T612" s="16" t="s">
        <v>3093</v>
      </c>
      <c r="U612" s="16" t="s">
        <v>3094</v>
      </c>
    </row>
    <row r="613" spans="1:21" ht="15.75">
      <c r="A613" s="16" t="s">
        <v>8016</v>
      </c>
      <c r="B613" s="16" t="s">
        <v>14499</v>
      </c>
      <c r="C613" s="16" t="s">
        <v>13644</v>
      </c>
      <c r="D613" s="19">
        <v>5899</v>
      </c>
      <c r="E613" s="19">
        <v>7005</v>
      </c>
      <c r="F613" s="52">
        <v>0.16</v>
      </c>
      <c r="G613" s="51">
        <v>3.6</v>
      </c>
      <c r="H613" s="52" t="str">
        <f t="shared" si="10"/>
        <v>4.0</v>
      </c>
      <c r="I613" s="16">
        <v>4199</v>
      </c>
      <c r="J613" s="19">
        <f>Transformed_Data!E613*Transformed_Data!I613</f>
        <v>29413995</v>
      </c>
      <c r="K613" s="19" t="str">
        <f>IF(E613&lt;200,"&lt;200",IF(E613&lt;=500,"200–500","&gt;500"))</f>
        <v>&gt;500</v>
      </c>
      <c r="L613" s="19">
        <f>G613*I613</f>
        <v>15116.4</v>
      </c>
      <c r="M613" s="19">
        <f>SUM(G613:I613)</f>
        <v>4202.6000000000004</v>
      </c>
      <c r="N613" s="16" t="s">
        <v>8018</v>
      </c>
      <c r="O613" s="16" t="s">
        <v>8019</v>
      </c>
      <c r="P613" s="16" t="s">
        <v>8020</v>
      </c>
      <c r="Q613" s="16" t="s">
        <v>8021</v>
      </c>
      <c r="R613" s="16" t="s">
        <v>8022</v>
      </c>
      <c r="S613" s="16" t="s">
        <v>13416</v>
      </c>
      <c r="T613" s="16" t="s">
        <v>8024</v>
      </c>
      <c r="U613" s="16" t="s">
        <v>8025</v>
      </c>
    </row>
    <row r="614" spans="1:21" ht="15.75">
      <c r="A614" s="16" t="s">
        <v>7284</v>
      </c>
      <c r="B614" s="16" t="s">
        <v>14500</v>
      </c>
      <c r="C614" s="16" t="s">
        <v>13644</v>
      </c>
      <c r="D614" s="19">
        <v>3999</v>
      </c>
      <c r="E614" s="19">
        <v>4333</v>
      </c>
      <c r="F614" s="52">
        <v>0.08</v>
      </c>
      <c r="G614" s="51">
        <v>3.5</v>
      </c>
      <c r="H614" s="52" t="str">
        <f t="shared" si="10"/>
        <v>4.0</v>
      </c>
      <c r="I614" s="16">
        <v>21762</v>
      </c>
      <c r="J614" s="19">
        <f>Transformed_Data!E614*Transformed_Data!I614</f>
        <v>94294746</v>
      </c>
      <c r="K614" s="19" t="str">
        <f>IF(E614&lt;200,"&lt;200",IF(E614&lt;=500,"200–500","&gt;500"))</f>
        <v>&gt;500</v>
      </c>
      <c r="L614" s="19">
        <f>G614*I614</f>
        <v>76167</v>
      </c>
      <c r="M614" s="19">
        <f>SUM(G614:I614)</f>
        <v>21765.5</v>
      </c>
      <c r="N614" s="16" t="s">
        <v>7287</v>
      </c>
      <c r="O614" s="16" t="s">
        <v>7288</v>
      </c>
      <c r="P614" s="16" t="s">
        <v>7289</v>
      </c>
      <c r="Q614" s="16" t="s">
        <v>7290</v>
      </c>
      <c r="R614" s="16" t="s">
        <v>7291</v>
      </c>
      <c r="S614" s="16" t="s">
        <v>13417</v>
      </c>
      <c r="T614" s="16" t="s">
        <v>7293</v>
      </c>
      <c r="U614" s="16" t="s">
        <v>7294</v>
      </c>
    </row>
    <row r="615" spans="1:21" ht="15.75">
      <c r="A615" s="16" t="s">
        <v>2004</v>
      </c>
      <c r="B615" s="16" t="s">
        <v>14501</v>
      </c>
      <c r="C615" s="16" t="s">
        <v>13127</v>
      </c>
      <c r="D615" s="19">
        <v>209</v>
      </c>
      <c r="E615" s="19">
        <v>499</v>
      </c>
      <c r="F615" s="52">
        <v>0.57999999999999996</v>
      </c>
      <c r="G615" s="51">
        <v>4</v>
      </c>
      <c r="H615" s="52" t="str">
        <f t="shared" si="10"/>
        <v>4.0</v>
      </c>
      <c r="I615" s="16">
        <v>479</v>
      </c>
      <c r="J615" s="19">
        <f>Transformed_Data!E615*Transformed_Data!I615</f>
        <v>239021</v>
      </c>
      <c r="K615" s="19" t="str">
        <f>IF(E615&lt;200,"&lt;200",IF(E615&lt;=500,"200–500","&gt;500"))</f>
        <v>200–500</v>
      </c>
      <c r="L615" s="19">
        <f>G615*I615</f>
        <v>1916</v>
      </c>
      <c r="M615" s="19">
        <f>SUM(G615:I615)</f>
        <v>483</v>
      </c>
      <c r="N615" s="16" t="s">
        <v>2006</v>
      </c>
      <c r="O615" s="16" t="s">
        <v>2007</v>
      </c>
      <c r="P615" s="16" t="s">
        <v>2008</v>
      </c>
      <c r="Q615" s="16" t="s">
        <v>2009</v>
      </c>
      <c r="R615" s="16" t="s">
        <v>2010</v>
      </c>
      <c r="S615" s="16" t="s">
        <v>2011</v>
      </c>
      <c r="T615" s="16" t="s">
        <v>2012</v>
      </c>
      <c r="U615" s="16" t="s">
        <v>2013</v>
      </c>
    </row>
    <row r="616" spans="1:21" ht="15.75">
      <c r="A616" s="16" t="s">
        <v>86</v>
      </c>
      <c r="B616" s="16" t="s">
        <v>14502</v>
      </c>
      <c r="C616" s="16" t="s">
        <v>13644</v>
      </c>
      <c r="D616" s="19">
        <v>229</v>
      </c>
      <c r="E616" s="19">
        <v>299</v>
      </c>
      <c r="F616" s="52">
        <v>0.23</v>
      </c>
      <c r="G616" s="51">
        <v>4.3</v>
      </c>
      <c r="H616" s="52" t="str">
        <f t="shared" si="10"/>
        <v>5.0</v>
      </c>
      <c r="I616" s="16">
        <v>30411</v>
      </c>
      <c r="J616" s="19">
        <f>Transformed_Data!E616*Transformed_Data!I616</f>
        <v>9092889</v>
      </c>
      <c r="K616" s="19" t="str">
        <f>IF(E616&lt;200,"&lt;200",IF(E616&lt;=500,"200–500","&gt;500"))</f>
        <v>200–500</v>
      </c>
      <c r="L616" s="19">
        <f>G616*I616</f>
        <v>130767.29999999999</v>
      </c>
      <c r="M616" s="19">
        <f>SUM(G616:I616)</f>
        <v>30415.3</v>
      </c>
      <c r="N616" s="16" t="s">
        <v>88</v>
      </c>
      <c r="O616" s="16" t="s">
        <v>89</v>
      </c>
      <c r="P616" s="16" t="s">
        <v>90</v>
      </c>
      <c r="Q616" s="16" t="s">
        <v>91</v>
      </c>
      <c r="R616" s="16" t="s">
        <v>92</v>
      </c>
      <c r="S616" s="16" t="s">
        <v>93</v>
      </c>
      <c r="T616" s="16" t="s">
        <v>94</v>
      </c>
      <c r="U616" s="16" t="s">
        <v>95</v>
      </c>
    </row>
    <row r="617" spans="1:21" ht="15.75">
      <c r="A617" s="16" t="s">
        <v>193</v>
      </c>
      <c r="B617" s="16" t="s">
        <v>14503</v>
      </c>
      <c r="C617" s="16" t="s">
        <v>13127</v>
      </c>
      <c r="D617" s="19">
        <v>13490</v>
      </c>
      <c r="E617" s="19">
        <v>21990</v>
      </c>
      <c r="F617" s="52">
        <v>0.39</v>
      </c>
      <c r="G617" s="51">
        <v>4.3</v>
      </c>
      <c r="H617" s="52" t="str">
        <f t="shared" si="10"/>
        <v>5.0</v>
      </c>
      <c r="I617" s="16">
        <v>11976</v>
      </c>
      <c r="J617" s="19">
        <f>Transformed_Data!E617*Transformed_Data!I617</f>
        <v>263352240</v>
      </c>
      <c r="K617" s="19" t="str">
        <f>IF(E617&lt;200,"&lt;200",IF(E617&lt;=500,"200–500","&gt;500"))</f>
        <v>&gt;500</v>
      </c>
      <c r="L617" s="19">
        <f>G617*I617</f>
        <v>51496.799999999996</v>
      </c>
      <c r="M617" s="19">
        <f>SUM(G617:I617)</f>
        <v>11980.3</v>
      </c>
      <c r="N617" s="16" t="s">
        <v>195</v>
      </c>
      <c r="O617" s="16" t="s">
        <v>196</v>
      </c>
      <c r="P617" s="16" t="s">
        <v>197</v>
      </c>
      <c r="Q617" s="16" t="s">
        <v>198</v>
      </c>
      <c r="R617" s="16" t="s">
        <v>199</v>
      </c>
      <c r="S617" s="16" t="s">
        <v>200</v>
      </c>
      <c r="T617" s="16" t="s">
        <v>201</v>
      </c>
      <c r="U617" s="16" t="s">
        <v>202</v>
      </c>
    </row>
    <row r="618" spans="1:21" ht="15.75">
      <c r="A618" s="16" t="s">
        <v>9282</v>
      </c>
      <c r="B618" s="16" t="s">
        <v>14504</v>
      </c>
      <c r="C618" s="16" t="s">
        <v>13645</v>
      </c>
      <c r="D618" s="19">
        <v>89</v>
      </c>
      <c r="E618" s="19">
        <v>89</v>
      </c>
      <c r="F618" s="52">
        <v>0</v>
      </c>
      <c r="G618" s="51">
        <v>4.2</v>
      </c>
      <c r="H618" s="52" t="str">
        <f t="shared" si="10"/>
        <v>5.0</v>
      </c>
      <c r="I618" s="16">
        <v>19621</v>
      </c>
      <c r="J618" s="19">
        <f>Transformed_Data!E618*Transformed_Data!I618</f>
        <v>1746269</v>
      </c>
      <c r="K618" s="19" t="str">
        <f>IF(E618&lt;200,"&lt;200",IF(E618&lt;=500,"200–500","&gt;500"))</f>
        <v>&lt;200</v>
      </c>
      <c r="L618" s="19">
        <f>G618*I618</f>
        <v>82408.2</v>
      </c>
      <c r="M618" s="19">
        <f>SUM(G618:I618)</f>
        <v>19625.2</v>
      </c>
      <c r="N618" s="16" t="s">
        <v>9285</v>
      </c>
      <c r="O618" s="16" t="s">
        <v>9286</v>
      </c>
      <c r="P618" s="16" t="s">
        <v>9287</v>
      </c>
      <c r="Q618" s="16" t="s">
        <v>9288</v>
      </c>
      <c r="R618" s="16" t="s">
        <v>9289</v>
      </c>
      <c r="S618" s="16" t="s">
        <v>9290</v>
      </c>
      <c r="T618" s="16" t="s">
        <v>9291</v>
      </c>
      <c r="U618" s="16" t="s">
        <v>9292</v>
      </c>
    </row>
    <row r="619" spans="1:21" ht="15.75">
      <c r="A619" s="16" t="s">
        <v>5871</v>
      </c>
      <c r="B619" s="16" t="s">
        <v>14505</v>
      </c>
      <c r="C619" s="16" t="s">
        <v>13127</v>
      </c>
      <c r="D619" s="19">
        <v>1499</v>
      </c>
      <c r="E619" s="19">
        <v>2999</v>
      </c>
      <c r="F619" s="52">
        <v>0.5</v>
      </c>
      <c r="G619" s="51">
        <v>3.7</v>
      </c>
      <c r="H619" s="52" t="str">
        <f t="shared" si="10"/>
        <v>4.0</v>
      </c>
      <c r="I619" s="16">
        <v>87798</v>
      </c>
      <c r="J619" s="19">
        <f>Transformed_Data!E619*Transformed_Data!I619</f>
        <v>263306202</v>
      </c>
      <c r="K619" s="19" t="str">
        <f>IF(E619&lt;200,"&lt;200",IF(E619&lt;=500,"200–500","&gt;500"))</f>
        <v>&gt;500</v>
      </c>
      <c r="L619" s="19">
        <f>G619*I619</f>
        <v>324852.60000000003</v>
      </c>
      <c r="M619" s="19">
        <f>SUM(G619:I619)</f>
        <v>87801.7</v>
      </c>
      <c r="N619" s="16" t="s">
        <v>5873</v>
      </c>
      <c r="O619" s="16" t="s">
        <v>5874</v>
      </c>
      <c r="P619" s="16" t="s">
        <v>5875</v>
      </c>
      <c r="Q619" s="16" t="s">
        <v>5876</v>
      </c>
      <c r="R619" s="16" t="s">
        <v>5877</v>
      </c>
      <c r="S619" s="16" t="s">
        <v>13418</v>
      </c>
      <c r="T619" s="16" t="s">
        <v>5879</v>
      </c>
      <c r="U619" s="16" t="s">
        <v>5880</v>
      </c>
    </row>
    <row r="620" spans="1:21" ht="15.75">
      <c r="A620" s="16" t="s">
        <v>2851</v>
      </c>
      <c r="B620" s="16" t="s">
        <v>14506</v>
      </c>
      <c r="C620" s="16" t="s">
        <v>13127</v>
      </c>
      <c r="D620" s="19">
        <v>24990</v>
      </c>
      <c r="E620" s="19">
        <v>51990</v>
      </c>
      <c r="F620" s="52">
        <v>0.52</v>
      </c>
      <c r="G620" s="51">
        <v>4.2</v>
      </c>
      <c r="H620" s="52" t="str">
        <f t="shared" si="10"/>
        <v>5.0</v>
      </c>
      <c r="I620" s="16">
        <v>2951</v>
      </c>
      <c r="J620" s="19">
        <f>Transformed_Data!E620*Transformed_Data!I620</f>
        <v>153422490</v>
      </c>
      <c r="K620" s="19" t="str">
        <f>IF(E620&lt;200,"&lt;200",IF(E620&lt;=500,"200–500","&gt;500"))</f>
        <v>&gt;500</v>
      </c>
      <c r="L620" s="19">
        <f>G620*I620</f>
        <v>12394.2</v>
      </c>
      <c r="M620" s="19">
        <f>SUM(G620:I620)</f>
        <v>2955.2</v>
      </c>
      <c r="N620" s="16" t="s">
        <v>2853</v>
      </c>
      <c r="O620" s="16" t="s">
        <v>2854</v>
      </c>
      <c r="P620" s="16" t="s">
        <v>2855</v>
      </c>
      <c r="Q620" s="16" t="s">
        <v>2856</v>
      </c>
      <c r="R620" s="16" t="s">
        <v>2857</v>
      </c>
      <c r="S620" s="16" t="s">
        <v>2858</v>
      </c>
      <c r="T620" s="16" t="s">
        <v>2859</v>
      </c>
      <c r="U620" s="16" t="s">
        <v>2860</v>
      </c>
    </row>
    <row r="621" spans="1:21" ht="15.75">
      <c r="A621" s="16" t="s">
        <v>7744</v>
      </c>
      <c r="B621" s="16" t="s">
        <v>14507</v>
      </c>
      <c r="C621" s="16" t="s">
        <v>13644</v>
      </c>
      <c r="D621" s="19">
        <v>1199</v>
      </c>
      <c r="E621" s="19">
        <v>2999</v>
      </c>
      <c r="F621" s="52">
        <v>0.6</v>
      </c>
      <c r="G621" s="51">
        <v>4.0999999999999996</v>
      </c>
      <c r="H621" s="52" t="str">
        <f t="shared" si="10"/>
        <v>5.0</v>
      </c>
      <c r="I621" s="16">
        <v>10725</v>
      </c>
      <c r="J621" s="19">
        <f>Transformed_Data!E621*Transformed_Data!I621</f>
        <v>32164275</v>
      </c>
      <c r="K621" s="19" t="str">
        <f>IF(E621&lt;200,"&lt;200",IF(E621&lt;=500,"200–500","&gt;500"))</f>
        <v>&gt;500</v>
      </c>
      <c r="L621" s="19">
        <f>G621*I621</f>
        <v>43972.499999999993</v>
      </c>
      <c r="M621" s="19">
        <f>SUM(G621:I621)</f>
        <v>10729.1</v>
      </c>
      <c r="N621" s="16" t="s">
        <v>7746</v>
      </c>
      <c r="O621" s="16" t="s">
        <v>7747</v>
      </c>
      <c r="P621" s="16" t="s">
        <v>7748</v>
      </c>
      <c r="Q621" s="16" t="s">
        <v>7749</v>
      </c>
      <c r="R621" s="16" t="s">
        <v>7750</v>
      </c>
      <c r="S621" s="16" t="s">
        <v>13419</v>
      </c>
      <c r="T621" s="16" t="s">
        <v>7751</v>
      </c>
      <c r="U621" s="16" t="s">
        <v>7752</v>
      </c>
    </row>
    <row r="622" spans="1:21" ht="15.75">
      <c r="A622" s="16" t="s">
        <v>3503</v>
      </c>
      <c r="B622" s="16" t="s">
        <v>14508</v>
      </c>
      <c r="C622" s="16" t="s">
        <v>13127</v>
      </c>
      <c r="D622" s="19">
        <v>4790</v>
      </c>
      <c r="E622" s="19">
        <v>15990</v>
      </c>
      <c r="F622" s="52">
        <v>0.7</v>
      </c>
      <c r="G622" s="51">
        <v>4</v>
      </c>
      <c r="H622" s="52" t="str">
        <f t="shared" si="10"/>
        <v>4.0</v>
      </c>
      <c r="I622" s="16">
        <v>4390</v>
      </c>
      <c r="J622" s="19">
        <f>Transformed_Data!E622*Transformed_Data!I622</f>
        <v>70196100</v>
      </c>
      <c r="K622" s="19" t="str">
        <f>IF(E622&lt;200,"&lt;200",IF(E622&lt;=500,"200–500","&gt;500"))</f>
        <v>&gt;500</v>
      </c>
      <c r="L622" s="19">
        <f>G622*I622</f>
        <v>17560</v>
      </c>
      <c r="M622" s="19">
        <f>SUM(G622:I622)</f>
        <v>4394</v>
      </c>
      <c r="N622" s="16" t="s">
        <v>3505</v>
      </c>
      <c r="O622" s="16" t="s">
        <v>3506</v>
      </c>
      <c r="P622" s="16" t="s">
        <v>3507</v>
      </c>
      <c r="Q622" s="16" t="s">
        <v>3508</v>
      </c>
      <c r="R622" s="16" t="s">
        <v>3509</v>
      </c>
      <c r="S622" s="16" t="s">
        <v>13420</v>
      </c>
      <c r="T622" s="16" t="s">
        <v>3511</v>
      </c>
      <c r="U622" s="16" t="s">
        <v>3512</v>
      </c>
    </row>
    <row r="623" spans="1:21" ht="15.75">
      <c r="A623" s="16" t="s">
        <v>5131</v>
      </c>
      <c r="B623" s="16" t="s">
        <v>14509</v>
      </c>
      <c r="C623" s="16" t="s">
        <v>13127</v>
      </c>
      <c r="D623" s="19">
        <v>499</v>
      </c>
      <c r="E623" s="19">
        <v>1999</v>
      </c>
      <c r="F623" s="52">
        <v>0.75</v>
      </c>
      <c r="G623" s="51">
        <v>3.7</v>
      </c>
      <c r="H623" s="52" t="str">
        <f t="shared" si="10"/>
        <v>4.0</v>
      </c>
      <c r="I623" s="16">
        <v>3369</v>
      </c>
      <c r="J623" s="19">
        <f>Transformed_Data!E623*Transformed_Data!I623</f>
        <v>6734631</v>
      </c>
      <c r="K623" s="19" t="str">
        <f>IF(E623&lt;200,"&lt;200",IF(E623&lt;=500,"200–500","&gt;500"))</f>
        <v>&gt;500</v>
      </c>
      <c r="L623" s="19">
        <f>G623*I623</f>
        <v>12465.300000000001</v>
      </c>
      <c r="M623" s="19">
        <f>SUM(G623:I623)</f>
        <v>3372.7</v>
      </c>
      <c r="N623" s="16" t="s">
        <v>13421</v>
      </c>
      <c r="O623" s="16" t="s">
        <v>5135</v>
      </c>
      <c r="P623" s="16" t="s">
        <v>5136</v>
      </c>
      <c r="Q623" s="16" t="s">
        <v>5137</v>
      </c>
      <c r="R623" s="16" t="s">
        <v>5138</v>
      </c>
      <c r="S623" s="16" t="s">
        <v>5139</v>
      </c>
      <c r="T623" s="16" t="s">
        <v>5140</v>
      </c>
      <c r="U623" s="16" t="s">
        <v>5141</v>
      </c>
    </row>
    <row r="624" spans="1:21" ht="15.75">
      <c r="A624" s="16" t="s">
        <v>7659</v>
      </c>
      <c r="B624" s="16" t="s">
        <v>14510</v>
      </c>
      <c r="C624" s="16" t="s">
        <v>13127</v>
      </c>
      <c r="D624" s="19">
        <v>649</v>
      </c>
      <c r="E624" s="19">
        <v>2499</v>
      </c>
      <c r="F624" s="52">
        <v>0.74</v>
      </c>
      <c r="G624" s="51">
        <v>3.9</v>
      </c>
      <c r="H624" s="52" t="str">
        <f t="shared" si="10"/>
        <v>4.0</v>
      </c>
      <c r="I624" s="16">
        <v>13049</v>
      </c>
      <c r="J624" s="19">
        <f>Transformed_Data!E624*Transformed_Data!I624</f>
        <v>32609451</v>
      </c>
      <c r="K624" s="19" t="str">
        <f>IF(E624&lt;200,"&lt;200",IF(E624&lt;=500,"200–500","&gt;500"))</f>
        <v>&gt;500</v>
      </c>
      <c r="L624" s="19">
        <f>G624*I624</f>
        <v>50891.1</v>
      </c>
      <c r="M624" s="19">
        <f>SUM(G624:I624)</f>
        <v>13052.9</v>
      </c>
      <c r="N624" s="16" t="s">
        <v>7661</v>
      </c>
      <c r="O624" s="16" t="s">
        <v>7662</v>
      </c>
      <c r="P624" s="16" t="s">
        <v>7663</v>
      </c>
      <c r="Q624" s="16" t="s">
        <v>7664</v>
      </c>
      <c r="R624" s="16" t="s">
        <v>7665</v>
      </c>
      <c r="S624" s="16" t="s">
        <v>13422</v>
      </c>
      <c r="T624" s="16" t="s">
        <v>7666</v>
      </c>
      <c r="U624" s="16" t="s">
        <v>7667</v>
      </c>
    </row>
    <row r="625" spans="1:21" ht="15.75">
      <c r="A625" s="16" t="s">
        <v>7846</v>
      </c>
      <c r="B625" s="16" t="s">
        <v>14511</v>
      </c>
      <c r="C625" s="16" t="s">
        <v>13644</v>
      </c>
      <c r="D625" s="19">
        <v>1199</v>
      </c>
      <c r="E625" s="19">
        <v>1999</v>
      </c>
      <c r="F625" s="52">
        <v>0.4</v>
      </c>
      <c r="G625" s="51">
        <v>4.5</v>
      </c>
      <c r="H625" s="52" t="str">
        <f t="shared" si="10"/>
        <v>5.0</v>
      </c>
      <c r="I625" s="16">
        <v>22420</v>
      </c>
      <c r="J625" s="19">
        <f>Transformed_Data!E625*Transformed_Data!I625</f>
        <v>44817580</v>
      </c>
      <c r="K625" s="19" t="str">
        <f>IF(E625&lt;200,"&lt;200",IF(E625&lt;=500,"200–500","&gt;500"))</f>
        <v>&gt;500</v>
      </c>
      <c r="L625" s="19">
        <f>G625*I625</f>
        <v>100890</v>
      </c>
      <c r="M625" s="19">
        <f>SUM(G625:I625)</f>
        <v>22424.5</v>
      </c>
      <c r="N625" s="16" t="s">
        <v>7849</v>
      </c>
      <c r="O625" s="16" t="s">
        <v>900</v>
      </c>
      <c r="P625" s="16" t="s">
        <v>901</v>
      </c>
      <c r="Q625" s="16" t="s">
        <v>902</v>
      </c>
      <c r="R625" s="16" t="s">
        <v>903</v>
      </c>
      <c r="S625" s="16" t="s">
        <v>13163</v>
      </c>
      <c r="T625" s="16" t="s">
        <v>7850</v>
      </c>
      <c r="U625" s="16" t="s">
        <v>7851</v>
      </c>
    </row>
    <row r="626" spans="1:21" ht="15.75">
      <c r="A626" s="16" t="s">
        <v>2782</v>
      </c>
      <c r="B626" s="16" t="s">
        <v>14512</v>
      </c>
      <c r="C626" s="16" t="s">
        <v>13644</v>
      </c>
      <c r="D626" s="19">
        <v>299</v>
      </c>
      <c r="E626" s="19">
        <v>799</v>
      </c>
      <c r="F626" s="52">
        <v>0.63</v>
      </c>
      <c r="G626" s="51">
        <v>4</v>
      </c>
      <c r="H626" s="52" t="str">
        <f t="shared" si="10"/>
        <v>4.0</v>
      </c>
      <c r="I626" s="16">
        <v>151</v>
      </c>
      <c r="J626" s="19">
        <f>Transformed_Data!E626*Transformed_Data!I626</f>
        <v>120649</v>
      </c>
      <c r="K626" s="19" t="str">
        <f>IF(E626&lt;200,"&lt;200",IF(E626&lt;=500,"200–500","&gt;500"))</f>
        <v>&gt;500</v>
      </c>
      <c r="L626" s="19">
        <f>G626*I626</f>
        <v>604</v>
      </c>
      <c r="M626" s="19">
        <f>SUM(G626:I626)</f>
        <v>155</v>
      </c>
      <c r="N626" s="16" t="s">
        <v>2784</v>
      </c>
      <c r="O626" s="16" t="s">
        <v>2785</v>
      </c>
      <c r="P626" s="16" t="s">
        <v>2786</v>
      </c>
      <c r="Q626" s="16" t="s">
        <v>2787</v>
      </c>
      <c r="R626" s="16" t="s">
        <v>2788</v>
      </c>
      <c r="S626" s="16" t="s">
        <v>2789</v>
      </c>
      <c r="T626" s="16" t="s">
        <v>2790</v>
      </c>
      <c r="U626" s="16" t="s">
        <v>2791</v>
      </c>
    </row>
    <row r="627" spans="1:21" ht="15.75">
      <c r="A627" s="16" t="s">
        <v>3388</v>
      </c>
      <c r="B627" s="16" t="s">
        <v>14513</v>
      </c>
      <c r="C627" s="16" t="s">
        <v>13127</v>
      </c>
      <c r="D627" s="19">
        <v>399</v>
      </c>
      <c r="E627" s="19">
        <v>699</v>
      </c>
      <c r="F627" s="52">
        <v>0.43</v>
      </c>
      <c r="G627" s="51">
        <v>4</v>
      </c>
      <c r="H627" s="52" t="str">
        <f t="shared" si="10"/>
        <v>4.0</v>
      </c>
      <c r="I627" s="16">
        <v>37817</v>
      </c>
      <c r="J627" s="19">
        <f>Transformed_Data!E627*Transformed_Data!I627</f>
        <v>26434083</v>
      </c>
      <c r="K627" s="19" t="str">
        <f>IF(E627&lt;200,"&lt;200",IF(E627&lt;=500,"200–500","&gt;500"))</f>
        <v>&gt;500</v>
      </c>
      <c r="L627" s="19">
        <f>G627*I627</f>
        <v>151268</v>
      </c>
      <c r="M627" s="19">
        <f>SUM(G627:I627)</f>
        <v>37821</v>
      </c>
      <c r="N627" s="16" t="s">
        <v>3390</v>
      </c>
      <c r="O627" s="16" t="s">
        <v>3391</v>
      </c>
      <c r="P627" s="16" t="s">
        <v>3392</v>
      </c>
      <c r="Q627" s="16" t="s">
        <v>3393</v>
      </c>
      <c r="R627" s="16" t="s">
        <v>3394</v>
      </c>
      <c r="S627" s="16" t="s">
        <v>3395</v>
      </c>
      <c r="T627" s="16" t="s">
        <v>3396</v>
      </c>
      <c r="U627" s="16" t="s">
        <v>3397</v>
      </c>
    </row>
    <row r="628" spans="1:21" ht="15.75">
      <c r="A628" s="16" t="s">
        <v>2657</v>
      </c>
      <c r="B628" s="16" t="s">
        <v>14514</v>
      </c>
      <c r="C628" s="16" t="s">
        <v>13644</v>
      </c>
      <c r="D628" s="19">
        <v>218</v>
      </c>
      <c r="E628" s="19">
        <v>999</v>
      </c>
      <c r="F628" s="52">
        <v>0.78</v>
      </c>
      <c r="G628" s="51">
        <v>4.2</v>
      </c>
      <c r="H628" s="52" t="str">
        <f t="shared" si="10"/>
        <v>5.0</v>
      </c>
      <c r="I628" s="16">
        <v>163</v>
      </c>
      <c r="J628" s="19">
        <f>Transformed_Data!E628*Transformed_Data!I628</f>
        <v>162837</v>
      </c>
      <c r="K628" s="19" t="str">
        <f>IF(E628&lt;200,"&lt;200",IF(E628&lt;=500,"200–500","&gt;500"))</f>
        <v>&gt;500</v>
      </c>
      <c r="L628" s="19">
        <f>G628*I628</f>
        <v>684.6</v>
      </c>
      <c r="M628" s="19">
        <f>SUM(G628:I628)</f>
        <v>167.2</v>
      </c>
      <c r="N628" s="16" t="s">
        <v>2659</v>
      </c>
      <c r="O628" s="16" t="s">
        <v>2660</v>
      </c>
      <c r="P628" s="16" t="s">
        <v>2661</v>
      </c>
      <c r="Q628" s="16" t="s">
        <v>2662</v>
      </c>
      <c r="R628" s="16" t="s">
        <v>2663</v>
      </c>
      <c r="S628" s="16" t="s">
        <v>2664</v>
      </c>
      <c r="T628" s="16" t="s">
        <v>2665</v>
      </c>
      <c r="U628" s="16" t="s">
        <v>2666</v>
      </c>
    </row>
    <row r="629" spans="1:21" ht="15.75">
      <c r="A629" s="16" t="s">
        <v>10204</v>
      </c>
      <c r="B629" s="16" t="s">
        <v>14515</v>
      </c>
      <c r="C629" s="16" t="s">
        <v>13645</v>
      </c>
      <c r="D629" s="19">
        <v>3249</v>
      </c>
      <c r="E629" s="19">
        <v>6375</v>
      </c>
      <c r="F629" s="52">
        <v>0.49</v>
      </c>
      <c r="G629" s="51">
        <v>4</v>
      </c>
      <c r="H629" s="52" t="str">
        <f t="shared" si="10"/>
        <v>4.0</v>
      </c>
      <c r="I629" s="16">
        <v>4978</v>
      </c>
      <c r="J629" s="19">
        <f>Transformed_Data!E629*Transformed_Data!I629</f>
        <v>31734750</v>
      </c>
      <c r="K629" s="19" t="str">
        <f>IF(E629&lt;200,"&lt;200",IF(E629&lt;=500,"200–500","&gt;500"))</f>
        <v>&gt;500</v>
      </c>
      <c r="L629" s="19">
        <f>G629*I629</f>
        <v>19912</v>
      </c>
      <c r="M629" s="19">
        <f>SUM(G629:I629)</f>
        <v>4982</v>
      </c>
      <c r="N629" s="16" t="s">
        <v>10206</v>
      </c>
      <c r="O629" s="16" t="s">
        <v>10207</v>
      </c>
      <c r="P629" s="16" t="s">
        <v>10208</v>
      </c>
      <c r="Q629" s="16" t="s">
        <v>10209</v>
      </c>
      <c r="R629" s="16" t="s">
        <v>10210</v>
      </c>
      <c r="S629" s="16" t="s">
        <v>10211</v>
      </c>
      <c r="T629" s="16" t="s">
        <v>10212</v>
      </c>
      <c r="U629" s="16" t="s">
        <v>10213</v>
      </c>
    </row>
    <row r="630" spans="1:21" ht="15.75">
      <c r="A630" s="16" t="s">
        <v>10174</v>
      </c>
      <c r="B630" s="16" t="s">
        <v>14516</v>
      </c>
      <c r="C630" s="16" t="s">
        <v>13645</v>
      </c>
      <c r="D630" s="19">
        <v>14400</v>
      </c>
      <c r="E630" s="19">
        <v>59900</v>
      </c>
      <c r="F630" s="52">
        <v>0.76</v>
      </c>
      <c r="G630" s="51">
        <v>4.4000000000000004</v>
      </c>
      <c r="H630" s="52" t="str">
        <f t="shared" si="10"/>
        <v>5.0</v>
      </c>
      <c r="I630" s="16">
        <v>3837</v>
      </c>
      <c r="J630" s="19">
        <f>Transformed_Data!E630*Transformed_Data!I630</f>
        <v>229836300</v>
      </c>
      <c r="K630" s="19" t="str">
        <f>IF(E630&lt;200,"&lt;200",IF(E630&lt;=500,"200–500","&gt;500"))</f>
        <v>&gt;500</v>
      </c>
      <c r="L630" s="19">
        <f>G630*I630</f>
        <v>16882.800000000003</v>
      </c>
      <c r="M630" s="19">
        <f>SUM(G630:I630)</f>
        <v>3841.4</v>
      </c>
      <c r="N630" s="16" t="s">
        <v>10176</v>
      </c>
      <c r="O630" s="16" t="s">
        <v>10177</v>
      </c>
      <c r="P630" s="16" t="s">
        <v>10178</v>
      </c>
      <c r="Q630" s="16" t="s">
        <v>10179</v>
      </c>
      <c r="R630" s="16" t="s">
        <v>10180</v>
      </c>
      <c r="S630" s="16" t="s">
        <v>13423</v>
      </c>
      <c r="T630" s="16" t="s">
        <v>10182</v>
      </c>
      <c r="U630" s="16" t="s">
        <v>10183</v>
      </c>
    </row>
    <row r="631" spans="1:21" ht="15.75">
      <c r="A631" s="16" t="s">
        <v>1694</v>
      </c>
      <c r="B631" s="16" t="s">
        <v>14517</v>
      </c>
      <c r="C631" s="16" t="s">
        <v>13127</v>
      </c>
      <c r="D631" s="19">
        <v>299</v>
      </c>
      <c r="E631" s="19">
        <v>1199</v>
      </c>
      <c r="F631" s="52">
        <v>0.75</v>
      </c>
      <c r="G631" s="51">
        <v>3.7</v>
      </c>
      <c r="H631" s="52" t="str">
        <f t="shared" si="10"/>
        <v>4.0</v>
      </c>
      <c r="I631" s="16">
        <v>490</v>
      </c>
      <c r="J631" s="19">
        <f>Transformed_Data!E631*Transformed_Data!I631</f>
        <v>587510</v>
      </c>
      <c r="K631" s="19" t="str">
        <f>IF(E631&lt;200,"&lt;200",IF(E631&lt;=500,"200–500","&gt;500"))</f>
        <v>&gt;500</v>
      </c>
      <c r="L631" s="19">
        <f>G631*I631</f>
        <v>1813</v>
      </c>
      <c r="M631" s="19">
        <f>SUM(G631:I631)</f>
        <v>493.7</v>
      </c>
      <c r="N631" s="16" t="s">
        <v>1696</v>
      </c>
      <c r="O631" s="16" t="s">
        <v>1697</v>
      </c>
      <c r="P631" s="16" t="s">
        <v>1698</v>
      </c>
      <c r="Q631" s="16" t="s">
        <v>1699</v>
      </c>
      <c r="R631" s="16" t="s">
        <v>1700</v>
      </c>
      <c r="S631" s="16" t="s">
        <v>1701</v>
      </c>
      <c r="T631" s="16" t="s">
        <v>1702</v>
      </c>
      <c r="U631" s="16" t="s">
        <v>1703</v>
      </c>
    </row>
    <row r="632" spans="1:21" ht="15.75">
      <c r="A632" s="16" t="s">
        <v>10011</v>
      </c>
      <c r="B632" s="16" t="s">
        <v>14518</v>
      </c>
      <c r="C632" s="16" t="s">
        <v>13645</v>
      </c>
      <c r="D632" s="19">
        <v>6990</v>
      </c>
      <c r="E632" s="19">
        <v>14290</v>
      </c>
      <c r="F632" s="52">
        <v>0.51</v>
      </c>
      <c r="G632" s="51">
        <v>4.4000000000000004</v>
      </c>
      <c r="H632" s="52" t="str">
        <f t="shared" si="10"/>
        <v>5.0</v>
      </c>
      <c r="I632" s="16">
        <v>1771</v>
      </c>
      <c r="J632" s="19">
        <f>Transformed_Data!E632*Transformed_Data!I632</f>
        <v>25307590</v>
      </c>
      <c r="K632" s="19" t="str">
        <f>IF(E632&lt;200,"&lt;200",IF(E632&lt;=500,"200–500","&gt;500"))</f>
        <v>&gt;500</v>
      </c>
      <c r="L632" s="19">
        <f>G632*I632</f>
        <v>7792.4000000000005</v>
      </c>
      <c r="M632" s="19">
        <f>SUM(G632:I632)</f>
        <v>1775.4</v>
      </c>
      <c r="N632" s="16" t="s">
        <v>10013</v>
      </c>
      <c r="O632" s="16" t="s">
        <v>10014</v>
      </c>
      <c r="P632" s="16" t="s">
        <v>10015</v>
      </c>
      <c r="Q632" s="16" t="s">
        <v>10016</v>
      </c>
      <c r="R632" s="16" t="s">
        <v>10017</v>
      </c>
      <c r="S632" s="16" t="s">
        <v>13424</v>
      </c>
      <c r="T632" s="16" t="s">
        <v>10019</v>
      </c>
      <c r="U632" s="16" t="s">
        <v>10020</v>
      </c>
    </row>
    <row r="633" spans="1:21" ht="15.75">
      <c r="A633" s="16" t="s">
        <v>9180</v>
      </c>
      <c r="B633" s="16" t="s">
        <v>14519</v>
      </c>
      <c r="C633" s="16" t="s">
        <v>13645</v>
      </c>
      <c r="D633" s="19">
        <v>6199</v>
      </c>
      <c r="E633" s="19">
        <v>10400</v>
      </c>
      <c r="F633" s="52">
        <v>0.4</v>
      </c>
      <c r="G633" s="51">
        <v>4.0999999999999996</v>
      </c>
      <c r="H633" s="52" t="str">
        <f t="shared" si="10"/>
        <v>5.0</v>
      </c>
      <c r="I633" s="16">
        <v>14391</v>
      </c>
      <c r="J633" s="19">
        <f>Transformed_Data!E633*Transformed_Data!I633</f>
        <v>149666400</v>
      </c>
      <c r="K633" s="19" t="str">
        <f>IF(E633&lt;200,"&lt;200",IF(E633&lt;=500,"200–500","&gt;500"))</f>
        <v>&gt;500</v>
      </c>
      <c r="L633" s="19">
        <f>G633*I633</f>
        <v>59003.099999999991</v>
      </c>
      <c r="M633" s="19">
        <f>SUM(G633:I633)</f>
        <v>14395.1</v>
      </c>
      <c r="N633" s="16" t="s">
        <v>9182</v>
      </c>
      <c r="O633" s="16" t="s">
        <v>9183</v>
      </c>
      <c r="P633" s="16" t="s">
        <v>9184</v>
      </c>
      <c r="Q633" s="16" t="s">
        <v>9185</v>
      </c>
      <c r="R633" s="16" t="s">
        <v>9186</v>
      </c>
      <c r="S633" s="16" t="s">
        <v>13425</v>
      </c>
      <c r="T633" s="16" t="s">
        <v>9188</v>
      </c>
      <c r="U633" s="16" t="s">
        <v>9189</v>
      </c>
    </row>
    <row r="634" spans="1:21" ht="15.75">
      <c r="A634" s="16" t="s">
        <v>7825</v>
      </c>
      <c r="B634" s="16" t="s">
        <v>14520</v>
      </c>
      <c r="C634" s="16" t="s">
        <v>13644</v>
      </c>
      <c r="D634" s="19">
        <v>10389</v>
      </c>
      <c r="E634" s="19">
        <v>32000</v>
      </c>
      <c r="F634" s="52">
        <v>0.68</v>
      </c>
      <c r="G634" s="51">
        <v>4.4000000000000004</v>
      </c>
      <c r="H634" s="52" t="str">
        <f t="shared" si="10"/>
        <v>5.0</v>
      </c>
      <c r="I634" s="16">
        <v>41398</v>
      </c>
      <c r="J634" s="19">
        <f>Transformed_Data!E634*Transformed_Data!I634</f>
        <v>1324736000</v>
      </c>
      <c r="K634" s="19" t="str">
        <f>IF(E634&lt;200,"&lt;200",IF(E634&lt;=500,"200–500","&gt;500"))</f>
        <v>&gt;500</v>
      </c>
      <c r="L634" s="19">
        <f>G634*I634</f>
        <v>182151.2</v>
      </c>
      <c r="M634" s="19">
        <f>SUM(G634:I634)</f>
        <v>41402.400000000001</v>
      </c>
      <c r="N634" s="16" t="s">
        <v>7828</v>
      </c>
      <c r="O634" s="16" t="s">
        <v>7829</v>
      </c>
      <c r="P634" s="16" t="s">
        <v>7830</v>
      </c>
      <c r="Q634" s="16" t="s">
        <v>7831</v>
      </c>
      <c r="R634" s="16" t="s">
        <v>7832</v>
      </c>
      <c r="S634" s="16" t="s">
        <v>13426</v>
      </c>
      <c r="T634" s="16" t="s">
        <v>7834</v>
      </c>
      <c r="U634" s="16" t="s">
        <v>7835</v>
      </c>
    </row>
    <row r="635" spans="1:21" ht="15.75">
      <c r="A635" s="16" t="s">
        <v>6513</v>
      </c>
      <c r="B635" s="16" t="s">
        <v>14521</v>
      </c>
      <c r="C635" s="16" t="s">
        <v>13127</v>
      </c>
      <c r="D635" s="19">
        <v>449</v>
      </c>
      <c r="E635" s="19">
        <v>800</v>
      </c>
      <c r="F635" s="52">
        <v>0.44</v>
      </c>
      <c r="G635" s="51">
        <v>4.4000000000000004</v>
      </c>
      <c r="H635" s="52" t="str">
        <f t="shared" si="10"/>
        <v>5.0</v>
      </c>
      <c r="I635" s="16">
        <v>69585</v>
      </c>
      <c r="J635" s="19">
        <f>Transformed_Data!E635*Transformed_Data!I635</f>
        <v>55668000</v>
      </c>
      <c r="K635" s="19" t="str">
        <f>IF(E635&lt;200,"&lt;200",IF(E635&lt;=500,"200–500","&gt;500"))</f>
        <v>&gt;500</v>
      </c>
      <c r="L635" s="19">
        <f>G635*I635</f>
        <v>306174</v>
      </c>
      <c r="M635" s="19">
        <f>SUM(G635:I635)</f>
        <v>69589.399999999994</v>
      </c>
      <c r="N635" s="16" t="s">
        <v>6516</v>
      </c>
      <c r="O635" s="16" t="s">
        <v>6517</v>
      </c>
      <c r="P635" s="16" t="s">
        <v>6518</v>
      </c>
      <c r="Q635" s="16" t="s">
        <v>6519</v>
      </c>
      <c r="R635" s="16" t="s">
        <v>6520</v>
      </c>
      <c r="S635" s="16" t="s">
        <v>6521</v>
      </c>
      <c r="T635" s="16" t="s">
        <v>6522</v>
      </c>
      <c r="U635" s="16" t="s">
        <v>6523</v>
      </c>
    </row>
    <row r="636" spans="1:21" ht="15.75">
      <c r="A636" s="16" t="s">
        <v>4403</v>
      </c>
      <c r="B636" s="16" t="s">
        <v>14522</v>
      </c>
      <c r="C636" s="16" t="s">
        <v>13127</v>
      </c>
      <c r="D636" s="19">
        <v>2599</v>
      </c>
      <c r="E636" s="19">
        <v>2999</v>
      </c>
      <c r="F636" s="52">
        <v>0.13</v>
      </c>
      <c r="G636" s="51">
        <v>3.9</v>
      </c>
      <c r="H636" s="52" t="str">
        <f t="shared" si="10"/>
        <v>4.0</v>
      </c>
      <c r="I636" s="16">
        <v>14266</v>
      </c>
      <c r="J636" s="19">
        <f>Transformed_Data!E636*Transformed_Data!I636</f>
        <v>42783734</v>
      </c>
      <c r="K636" s="19" t="str">
        <f>IF(E636&lt;200,"&lt;200",IF(E636&lt;=500,"200–500","&gt;500"))</f>
        <v>&gt;500</v>
      </c>
      <c r="L636" s="19">
        <f>G636*I636</f>
        <v>55637.4</v>
      </c>
      <c r="M636" s="19">
        <f>SUM(G636:I636)</f>
        <v>14269.9</v>
      </c>
      <c r="N636" s="16" t="s">
        <v>4405</v>
      </c>
      <c r="O636" s="16" t="s">
        <v>4406</v>
      </c>
      <c r="P636" s="16" t="s">
        <v>4407</v>
      </c>
      <c r="Q636" s="16" t="s">
        <v>4408</v>
      </c>
      <c r="R636" s="16" t="s">
        <v>4409</v>
      </c>
      <c r="S636" s="16" t="s">
        <v>4410</v>
      </c>
      <c r="T636" s="16" t="s">
        <v>4411</v>
      </c>
      <c r="U636" s="16" t="s">
        <v>4412</v>
      </c>
    </row>
    <row r="637" spans="1:21" ht="15.75">
      <c r="A637" s="16" t="s">
        <v>2716</v>
      </c>
      <c r="B637" s="16" t="s">
        <v>14523</v>
      </c>
      <c r="C637" s="16" t="s">
        <v>13644</v>
      </c>
      <c r="D637" s="19">
        <v>379</v>
      </c>
      <c r="E637" s="19">
        <v>1099</v>
      </c>
      <c r="F637" s="52">
        <v>0.66</v>
      </c>
      <c r="G637" s="51">
        <v>4.3</v>
      </c>
      <c r="H637" s="52" t="str">
        <f t="shared" si="10"/>
        <v>5.0</v>
      </c>
      <c r="I637" s="16">
        <v>3049</v>
      </c>
      <c r="J637" s="19">
        <f>Transformed_Data!E637*Transformed_Data!I637</f>
        <v>3350851</v>
      </c>
      <c r="K637" s="19" t="str">
        <f>IF(E637&lt;200,"&lt;200",IF(E637&lt;=500,"200–500","&gt;500"))</f>
        <v>&gt;500</v>
      </c>
      <c r="L637" s="19">
        <f>G637*I637</f>
        <v>13110.699999999999</v>
      </c>
      <c r="M637" s="19">
        <f>SUM(G637:I637)</f>
        <v>3053.3</v>
      </c>
      <c r="N637" s="16" t="s">
        <v>13427</v>
      </c>
      <c r="O637" s="16" t="s">
        <v>2719</v>
      </c>
      <c r="P637" s="16" t="s">
        <v>2720</v>
      </c>
      <c r="Q637" s="16" t="s">
        <v>2721</v>
      </c>
      <c r="R637" s="16" t="s">
        <v>2722</v>
      </c>
      <c r="S637" s="16" t="s">
        <v>2723</v>
      </c>
      <c r="T637" s="16" t="s">
        <v>2724</v>
      </c>
      <c r="U637" s="16" t="s">
        <v>2725</v>
      </c>
    </row>
    <row r="638" spans="1:21" ht="15.75">
      <c r="A638" s="16" t="s">
        <v>10305</v>
      </c>
      <c r="B638" s="16" t="s">
        <v>14524</v>
      </c>
      <c r="C638" s="16" t="s">
        <v>13645</v>
      </c>
      <c r="D638" s="19">
        <v>3249</v>
      </c>
      <c r="E638" s="19">
        <v>7795</v>
      </c>
      <c r="F638" s="52">
        <v>0.57999999999999996</v>
      </c>
      <c r="G638" s="51">
        <v>4.2</v>
      </c>
      <c r="H638" s="52" t="str">
        <f t="shared" si="10"/>
        <v>5.0</v>
      </c>
      <c r="I638" s="16">
        <v>4664</v>
      </c>
      <c r="J638" s="19">
        <f>Transformed_Data!E638*Transformed_Data!I638</f>
        <v>36355880</v>
      </c>
      <c r="K638" s="19" t="str">
        <f>IF(E638&lt;200,"&lt;200",IF(E638&lt;=500,"200–500","&gt;500"))</f>
        <v>&gt;500</v>
      </c>
      <c r="L638" s="19">
        <f>G638*I638</f>
        <v>19588.8</v>
      </c>
      <c r="M638" s="19">
        <f>SUM(G638:I638)</f>
        <v>4668.2</v>
      </c>
      <c r="N638" s="16" t="s">
        <v>10307</v>
      </c>
      <c r="O638" s="16" t="s">
        <v>10308</v>
      </c>
      <c r="P638" s="16" t="s">
        <v>10309</v>
      </c>
      <c r="Q638" s="16" t="s">
        <v>10310</v>
      </c>
      <c r="R638" s="16" t="s">
        <v>10311</v>
      </c>
      <c r="S638" s="16" t="s">
        <v>13428</v>
      </c>
      <c r="T638" s="16" t="s">
        <v>10313</v>
      </c>
      <c r="U638" s="16" t="s">
        <v>10314</v>
      </c>
    </row>
    <row r="639" spans="1:21" ht="15.75">
      <c r="A639" s="16" t="s">
        <v>11073</v>
      </c>
      <c r="B639" s="16" t="s">
        <v>14525</v>
      </c>
      <c r="C639" s="16" t="s">
        <v>13645</v>
      </c>
      <c r="D639" s="19">
        <v>3349</v>
      </c>
      <c r="E639" s="19">
        <v>3995</v>
      </c>
      <c r="F639" s="52">
        <v>0.16</v>
      </c>
      <c r="G639" s="51">
        <v>4.3</v>
      </c>
      <c r="H639" s="52" t="str">
        <f t="shared" si="10"/>
        <v>5.0</v>
      </c>
      <c r="I639" s="16">
        <v>1954</v>
      </c>
      <c r="J639" s="19">
        <f>Transformed_Data!E639*Transformed_Data!I639</f>
        <v>7806230</v>
      </c>
      <c r="K639" s="19" t="str">
        <f>IF(E639&lt;200,"&lt;200",IF(E639&lt;=500,"200–500","&gt;500"))</f>
        <v>&gt;500</v>
      </c>
      <c r="L639" s="19">
        <f>G639*I639</f>
        <v>8402.1999999999989</v>
      </c>
      <c r="M639" s="19">
        <f>SUM(G639:I639)</f>
        <v>1958.3</v>
      </c>
      <c r="N639" s="16" t="s">
        <v>11075</v>
      </c>
      <c r="O639" s="16" t="s">
        <v>11076</v>
      </c>
      <c r="P639" s="16" t="s">
        <v>11077</v>
      </c>
      <c r="Q639" s="16" t="s">
        <v>11078</v>
      </c>
      <c r="R639" s="16" t="s">
        <v>11079</v>
      </c>
      <c r="S639" s="16" t="s">
        <v>13429</v>
      </c>
      <c r="T639" s="16" t="s">
        <v>11081</v>
      </c>
      <c r="U639" s="16" t="s">
        <v>11082</v>
      </c>
    </row>
    <row r="640" spans="1:21" ht="15.75">
      <c r="A640" s="16" t="s">
        <v>10880</v>
      </c>
      <c r="B640" s="16" t="s">
        <v>14526</v>
      </c>
      <c r="C640" s="16" t="s">
        <v>13645</v>
      </c>
      <c r="D640" s="19">
        <v>2903</v>
      </c>
      <c r="E640" s="19">
        <v>3295</v>
      </c>
      <c r="F640" s="52">
        <v>0.12</v>
      </c>
      <c r="G640" s="51">
        <v>4.3</v>
      </c>
      <c r="H640" s="52" t="str">
        <f t="shared" si="10"/>
        <v>5.0</v>
      </c>
      <c r="I640" s="16">
        <v>2299</v>
      </c>
      <c r="J640" s="19">
        <f>Transformed_Data!E640*Transformed_Data!I640</f>
        <v>7575205</v>
      </c>
      <c r="K640" s="19" t="str">
        <f>IF(E640&lt;200,"&lt;200",IF(E640&lt;=500,"200–500","&gt;500"))</f>
        <v>&gt;500</v>
      </c>
      <c r="L640" s="19">
        <f>G640*I640</f>
        <v>9885.6999999999989</v>
      </c>
      <c r="M640" s="19">
        <f>SUM(G640:I640)</f>
        <v>2303.3000000000002</v>
      </c>
      <c r="N640" s="16" t="s">
        <v>10882</v>
      </c>
      <c r="O640" s="16" t="s">
        <v>10883</v>
      </c>
      <c r="P640" s="16" t="s">
        <v>10884</v>
      </c>
      <c r="Q640" s="16" t="s">
        <v>10885</v>
      </c>
      <c r="R640" s="16" t="s">
        <v>10886</v>
      </c>
      <c r="S640" s="16" t="s">
        <v>10887</v>
      </c>
      <c r="T640" s="16" t="s">
        <v>10888</v>
      </c>
      <c r="U640" s="16" t="s">
        <v>10889</v>
      </c>
    </row>
    <row r="641" spans="1:21" ht="15.75">
      <c r="A641" s="16" t="s">
        <v>5232</v>
      </c>
      <c r="B641" s="16" t="s">
        <v>14527</v>
      </c>
      <c r="C641" s="16" t="s">
        <v>13127</v>
      </c>
      <c r="D641" s="19">
        <v>455</v>
      </c>
      <c r="E641" s="19">
        <v>1490</v>
      </c>
      <c r="F641" s="52">
        <v>0.69</v>
      </c>
      <c r="G641" s="51">
        <v>4.0999999999999996</v>
      </c>
      <c r="H641" s="52" t="str">
        <f t="shared" si="10"/>
        <v>5.0</v>
      </c>
      <c r="I641" s="16">
        <v>161677</v>
      </c>
      <c r="J641" s="19">
        <f>Transformed_Data!E641*Transformed_Data!I641</f>
        <v>240898730</v>
      </c>
      <c r="K641" s="19" t="str">
        <f>IF(E641&lt;200,"&lt;200",IF(E641&lt;=500,"200–500","&gt;500"))</f>
        <v>&gt;500</v>
      </c>
      <c r="L641" s="19">
        <f>G641*I641</f>
        <v>662875.69999999995</v>
      </c>
      <c r="M641" s="19">
        <f>SUM(G641:I641)</f>
        <v>161681.1</v>
      </c>
      <c r="N641" s="16" t="s">
        <v>5234</v>
      </c>
      <c r="O641" s="16" t="s">
        <v>5235</v>
      </c>
      <c r="P641" s="16" t="s">
        <v>5236</v>
      </c>
      <c r="Q641" s="16" t="s">
        <v>5237</v>
      </c>
      <c r="R641" s="16" t="s">
        <v>5238</v>
      </c>
      <c r="S641" s="16" t="s">
        <v>5239</v>
      </c>
      <c r="T641" s="16" t="s">
        <v>5240</v>
      </c>
      <c r="U641" s="16" t="s">
        <v>5241</v>
      </c>
    </row>
    <row r="642" spans="1:21" ht="15.75">
      <c r="A642" s="16" t="s">
        <v>6360</v>
      </c>
      <c r="B642" s="16" t="s">
        <v>14528</v>
      </c>
      <c r="C642" s="16" t="s">
        <v>13644</v>
      </c>
      <c r="D642" s="19">
        <v>199</v>
      </c>
      <c r="E642" s="19">
        <v>499</v>
      </c>
      <c r="F642" s="52">
        <v>0.6</v>
      </c>
      <c r="G642" s="51">
        <v>3.3</v>
      </c>
      <c r="H642" s="52" t="str">
        <f t="shared" ref="H642:H705" si="11">IF(G642&lt;=1,"1.0",IF(G642&lt;=2,"2.0",IF(G642&lt;=3,"3.0",IF(G642&lt;=4,"4.0","5.0"))))</f>
        <v>4.0</v>
      </c>
      <c r="I642" s="16">
        <v>2804</v>
      </c>
      <c r="J642" s="19">
        <f>Transformed_Data!E642*Transformed_Data!I642</f>
        <v>1399196</v>
      </c>
      <c r="K642" s="19" t="str">
        <f>IF(E642&lt;200,"&lt;200",IF(E642&lt;=500,"200–500","&gt;500"))</f>
        <v>200–500</v>
      </c>
      <c r="L642" s="19">
        <f>G642*I642</f>
        <v>9253.1999999999989</v>
      </c>
      <c r="M642" s="19">
        <f>SUM(G642:I642)</f>
        <v>2807.3</v>
      </c>
      <c r="N642" s="16" t="s">
        <v>6362</v>
      </c>
      <c r="O642" s="16" t="s">
        <v>6363</v>
      </c>
      <c r="P642" s="16" t="s">
        <v>6364</v>
      </c>
      <c r="Q642" s="16" t="s">
        <v>6365</v>
      </c>
      <c r="R642" s="16" t="s">
        <v>6366</v>
      </c>
      <c r="S642" s="16" t="s">
        <v>6367</v>
      </c>
      <c r="T642" s="16" t="s">
        <v>6368</v>
      </c>
      <c r="U642" s="16" t="s">
        <v>6369</v>
      </c>
    </row>
    <row r="643" spans="1:21" ht="15.75">
      <c r="A643" s="16" t="s">
        <v>10930</v>
      </c>
      <c r="B643" s="16" t="s">
        <v>14529</v>
      </c>
      <c r="C643" s="16" t="s">
        <v>13645</v>
      </c>
      <c r="D643" s="19">
        <v>3179</v>
      </c>
      <c r="E643" s="19">
        <v>6999</v>
      </c>
      <c r="F643" s="52">
        <v>0.55000000000000004</v>
      </c>
      <c r="G643" s="51">
        <v>4</v>
      </c>
      <c r="H643" s="52" t="str">
        <f t="shared" si="11"/>
        <v>4.0</v>
      </c>
      <c r="I643" s="16">
        <v>743</v>
      </c>
      <c r="J643" s="19">
        <f>Transformed_Data!E643*Transformed_Data!I643</f>
        <v>5200257</v>
      </c>
      <c r="K643" s="19" t="str">
        <f>IF(E643&lt;200,"&lt;200",IF(E643&lt;=500,"200–500","&gt;500"))</f>
        <v>&gt;500</v>
      </c>
      <c r="L643" s="19">
        <f>G643*I643</f>
        <v>2972</v>
      </c>
      <c r="M643" s="19">
        <f>SUM(G643:I643)</f>
        <v>747</v>
      </c>
      <c r="N643" s="16" t="s">
        <v>13430</v>
      </c>
      <c r="O643" s="16" t="s">
        <v>10933</v>
      </c>
      <c r="P643" s="16" t="s">
        <v>10934</v>
      </c>
      <c r="Q643" s="16" t="s">
        <v>10935</v>
      </c>
      <c r="R643" s="16" t="s">
        <v>10936</v>
      </c>
      <c r="S643" s="16" t="s">
        <v>10937</v>
      </c>
      <c r="T643" s="16" t="s">
        <v>10938</v>
      </c>
      <c r="U643" s="16" t="s">
        <v>10939</v>
      </c>
    </row>
    <row r="644" spans="1:21" ht="15.75">
      <c r="A644" s="16" t="s">
        <v>843</v>
      </c>
      <c r="B644" s="16" t="s">
        <v>14530</v>
      </c>
      <c r="C644" s="16" t="s">
        <v>13644</v>
      </c>
      <c r="D644" s="19">
        <v>299</v>
      </c>
      <c r="E644" s="19">
        <v>699</v>
      </c>
      <c r="F644" s="52">
        <v>0.56999999999999995</v>
      </c>
      <c r="G644" s="51">
        <v>4.2</v>
      </c>
      <c r="H644" s="52" t="str">
        <f t="shared" si="11"/>
        <v>5.0</v>
      </c>
      <c r="I644" s="16">
        <v>94363</v>
      </c>
      <c r="J644" s="19">
        <f>Transformed_Data!E644*Transformed_Data!I644</f>
        <v>65959737</v>
      </c>
      <c r="K644" s="19" t="str">
        <f>IF(E644&lt;200,"&lt;200",IF(E644&lt;=500,"200–500","&gt;500"))</f>
        <v>&gt;500</v>
      </c>
      <c r="L644" s="19">
        <f>G644*I644</f>
        <v>396324.60000000003</v>
      </c>
      <c r="M644" s="19">
        <f>SUM(G644:I644)</f>
        <v>94367.2</v>
      </c>
      <c r="N644" s="16" t="s">
        <v>49</v>
      </c>
      <c r="O644" s="16" t="s">
        <v>50</v>
      </c>
      <c r="P644" s="16" t="s">
        <v>51</v>
      </c>
      <c r="Q644" s="16" t="s">
        <v>52</v>
      </c>
      <c r="R644" s="16" t="s">
        <v>53</v>
      </c>
      <c r="S644" s="16" t="s">
        <v>54</v>
      </c>
      <c r="T644" s="16" t="s">
        <v>845</v>
      </c>
      <c r="U644" s="16" t="s">
        <v>846</v>
      </c>
    </row>
    <row r="645" spans="1:21" ht="15.75">
      <c r="A645" s="16" t="s">
        <v>47</v>
      </c>
      <c r="B645" s="16" t="s">
        <v>14531</v>
      </c>
      <c r="C645" s="16" t="s">
        <v>13644</v>
      </c>
      <c r="D645" s="19">
        <v>329</v>
      </c>
      <c r="E645" s="19">
        <v>699</v>
      </c>
      <c r="F645" s="52">
        <v>0.53</v>
      </c>
      <c r="G645" s="51">
        <v>4.2</v>
      </c>
      <c r="H645" s="52" t="str">
        <f t="shared" si="11"/>
        <v>5.0</v>
      </c>
      <c r="I645" s="16">
        <v>94363</v>
      </c>
      <c r="J645" s="19">
        <f>Transformed_Data!E645*Transformed_Data!I645</f>
        <v>65959737</v>
      </c>
      <c r="K645" s="19" t="str">
        <f>IF(E645&lt;200,"&lt;200",IF(E645&lt;=500,"200–500","&gt;500"))</f>
        <v>&gt;500</v>
      </c>
      <c r="L645" s="19">
        <f>G645*I645</f>
        <v>396324.60000000003</v>
      </c>
      <c r="M645" s="19">
        <f>SUM(G645:I645)</f>
        <v>94367.2</v>
      </c>
      <c r="N645" s="16" t="s">
        <v>49</v>
      </c>
      <c r="O645" s="16" t="s">
        <v>50</v>
      </c>
      <c r="P645" s="16" t="s">
        <v>51</v>
      </c>
      <c r="Q645" s="16" t="s">
        <v>52</v>
      </c>
      <c r="R645" s="16" t="s">
        <v>53</v>
      </c>
      <c r="S645" s="16" t="s">
        <v>54</v>
      </c>
      <c r="T645" s="16" t="s">
        <v>55</v>
      </c>
      <c r="U645" s="16" t="s">
        <v>56</v>
      </c>
    </row>
    <row r="646" spans="1:21" ht="15.75">
      <c r="A646" s="16" t="s">
        <v>4561</v>
      </c>
      <c r="B646" s="16" t="s">
        <v>14532</v>
      </c>
      <c r="C646" s="16" t="s">
        <v>13127</v>
      </c>
      <c r="D646" s="19">
        <v>1599</v>
      </c>
      <c r="E646" s="19">
        <v>3499</v>
      </c>
      <c r="F646" s="52">
        <v>0.54</v>
      </c>
      <c r="G646" s="51">
        <v>4</v>
      </c>
      <c r="H646" s="52" t="str">
        <f t="shared" si="11"/>
        <v>4.0</v>
      </c>
      <c r="I646" s="16">
        <v>36384</v>
      </c>
      <c r="J646" s="19">
        <f>Transformed_Data!E646*Transformed_Data!I646</f>
        <v>127307616</v>
      </c>
      <c r="K646" s="19" t="str">
        <f>IF(E646&lt;200,"&lt;200",IF(E646&lt;=500,"200–500","&gt;500"))</f>
        <v>&gt;500</v>
      </c>
      <c r="L646" s="19">
        <f>G646*I646</f>
        <v>145536</v>
      </c>
      <c r="M646" s="19">
        <f>SUM(G646:I646)</f>
        <v>36388</v>
      </c>
      <c r="N646" s="16" t="s">
        <v>4563</v>
      </c>
      <c r="O646" s="16" t="s">
        <v>4564</v>
      </c>
      <c r="P646" s="16" t="s">
        <v>4565</v>
      </c>
      <c r="Q646" s="16" t="s">
        <v>4566</v>
      </c>
      <c r="R646" s="16" t="s">
        <v>4567</v>
      </c>
      <c r="S646" s="16" t="s">
        <v>4568</v>
      </c>
      <c r="T646" s="16" t="s">
        <v>4569</v>
      </c>
      <c r="U646" s="16" t="s">
        <v>4570</v>
      </c>
    </row>
    <row r="647" spans="1:21" ht="15.75">
      <c r="A647" s="16" t="s">
        <v>10509</v>
      </c>
      <c r="B647" s="16" t="s">
        <v>14533</v>
      </c>
      <c r="C647" s="16" t="s">
        <v>13645</v>
      </c>
      <c r="D647" s="19">
        <v>1182</v>
      </c>
      <c r="E647" s="19">
        <v>2995</v>
      </c>
      <c r="F647" s="52">
        <v>0.61</v>
      </c>
      <c r="G647" s="51">
        <v>4.2</v>
      </c>
      <c r="H647" s="52" t="str">
        <f t="shared" si="11"/>
        <v>5.0</v>
      </c>
      <c r="I647" s="16">
        <v>5178</v>
      </c>
      <c r="J647" s="19">
        <f>Transformed_Data!E647*Transformed_Data!I647</f>
        <v>15508110</v>
      </c>
      <c r="K647" s="19" t="str">
        <f>IF(E647&lt;200,"&lt;200",IF(E647&lt;=500,"200–500","&gt;500"))</f>
        <v>&gt;500</v>
      </c>
      <c r="L647" s="19">
        <f>G647*I647</f>
        <v>21747.600000000002</v>
      </c>
      <c r="M647" s="19">
        <f>SUM(G647:I647)</f>
        <v>5182.2</v>
      </c>
      <c r="N647" s="16" t="s">
        <v>10511</v>
      </c>
      <c r="O647" s="16" t="s">
        <v>10512</v>
      </c>
      <c r="P647" s="16" t="s">
        <v>10513</v>
      </c>
      <c r="Q647" s="16" t="s">
        <v>10514</v>
      </c>
      <c r="R647" s="16" t="s">
        <v>10515</v>
      </c>
      <c r="S647" s="16" t="s">
        <v>13431</v>
      </c>
      <c r="T647" s="16" t="s">
        <v>10517</v>
      </c>
      <c r="U647" s="16" t="s">
        <v>10518</v>
      </c>
    </row>
    <row r="648" spans="1:21" ht="15.75">
      <c r="A648" s="16" t="s">
        <v>5430</v>
      </c>
      <c r="B648" s="16" t="s">
        <v>14534</v>
      </c>
      <c r="C648" s="16" t="s">
        <v>13644</v>
      </c>
      <c r="D648" s="19">
        <v>1199</v>
      </c>
      <c r="E648" s="19">
        <v>3490</v>
      </c>
      <c r="F648" s="52">
        <v>0.66</v>
      </c>
      <c r="G648" s="51">
        <v>4.0999999999999996</v>
      </c>
      <c r="H648" s="52" t="str">
        <f t="shared" si="11"/>
        <v>5.0</v>
      </c>
      <c r="I648" s="16">
        <v>11716</v>
      </c>
      <c r="J648" s="19">
        <f>Transformed_Data!E648*Transformed_Data!I648</f>
        <v>40888840</v>
      </c>
      <c r="K648" s="19" t="str">
        <f>IF(E648&lt;200,"&lt;200",IF(E648&lt;=500,"200–500","&gt;500"))</f>
        <v>&gt;500</v>
      </c>
      <c r="L648" s="19">
        <f>G648*I648</f>
        <v>48035.6</v>
      </c>
      <c r="M648" s="19">
        <f>SUM(G648:I648)</f>
        <v>11720.1</v>
      </c>
      <c r="N648" s="16" t="s">
        <v>13432</v>
      </c>
      <c r="O648" s="16" t="s">
        <v>5434</v>
      </c>
      <c r="P648" s="16" t="s">
        <v>5435</v>
      </c>
      <c r="Q648" s="16" t="s">
        <v>5436</v>
      </c>
      <c r="R648" s="16" t="s">
        <v>5437</v>
      </c>
      <c r="S648" s="16" t="s">
        <v>13433</v>
      </c>
      <c r="T648" s="16" t="s">
        <v>5439</v>
      </c>
      <c r="U648" s="16" t="s">
        <v>5440</v>
      </c>
    </row>
    <row r="649" spans="1:21" ht="15.75">
      <c r="A649" s="16" t="s">
        <v>6875</v>
      </c>
      <c r="B649" s="16" t="s">
        <v>14535</v>
      </c>
      <c r="C649" s="16" t="s">
        <v>13644</v>
      </c>
      <c r="D649" s="19">
        <v>599</v>
      </c>
      <c r="E649" s="19">
        <v>599</v>
      </c>
      <c r="F649" s="52">
        <v>0</v>
      </c>
      <c r="G649" s="51">
        <v>4</v>
      </c>
      <c r="H649" s="52" t="str">
        <f t="shared" si="11"/>
        <v>4.0</v>
      </c>
      <c r="I649" s="16">
        <v>26423</v>
      </c>
      <c r="J649" s="19">
        <f>Transformed_Data!E649*Transformed_Data!I649</f>
        <v>15827377</v>
      </c>
      <c r="K649" s="19" t="str">
        <f>IF(E649&lt;200,"&lt;200",IF(E649&lt;=500,"200–500","&gt;500"))</f>
        <v>&gt;500</v>
      </c>
      <c r="L649" s="19">
        <f>G649*I649</f>
        <v>105692</v>
      </c>
      <c r="M649" s="19">
        <f>SUM(G649:I649)</f>
        <v>26427</v>
      </c>
      <c r="N649" s="16" t="s">
        <v>13434</v>
      </c>
      <c r="O649" s="16" t="s">
        <v>6878</v>
      </c>
      <c r="P649" s="16" t="s">
        <v>6879</v>
      </c>
      <c r="Q649" s="16" t="s">
        <v>6880</v>
      </c>
      <c r="R649" s="16" t="s">
        <v>6881</v>
      </c>
      <c r="S649" s="16" t="s">
        <v>6882</v>
      </c>
      <c r="T649" s="16" t="s">
        <v>6883</v>
      </c>
      <c r="U649" s="16" t="s">
        <v>6884</v>
      </c>
    </row>
    <row r="650" spans="1:21" ht="15.75">
      <c r="A650" s="16" t="s">
        <v>4214</v>
      </c>
      <c r="B650" s="16" t="s">
        <v>14536</v>
      </c>
      <c r="C650" s="16" t="s">
        <v>13127</v>
      </c>
      <c r="D650" s="19">
        <v>1499</v>
      </c>
      <c r="E650" s="19">
        <v>4999</v>
      </c>
      <c r="F650" s="52">
        <v>0.7</v>
      </c>
      <c r="G650" s="51">
        <v>4</v>
      </c>
      <c r="H650" s="52" t="str">
        <f t="shared" si="11"/>
        <v>4.0</v>
      </c>
      <c r="I650" s="16">
        <v>92588</v>
      </c>
      <c r="J650" s="19">
        <f>Transformed_Data!E650*Transformed_Data!I650</f>
        <v>462847412</v>
      </c>
      <c r="K650" s="19" t="str">
        <f>IF(E650&lt;200,"&lt;200",IF(E650&lt;=500,"200–500","&gt;500"))</f>
        <v>&gt;500</v>
      </c>
      <c r="L650" s="19">
        <f>G650*I650</f>
        <v>370352</v>
      </c>
      <c r="M650" s="19">
        <f>SUM(G650:I650)</f>
        <v>92592</v>
      </c>
      <c r="N650" s="16" t="s">
        <v>4216</v>
      </c>
      <c r="O650" s="16" t="s">
        <v>4217</v>
      </c>
      <c r="P650" s="16" t="s">
        <v>4218</v>
      </c>
      <c r="Q650" s="16" t="s">
        <v>4219</v>
      </c>
      <c r="R650" s="16" t="s">
        <v>4220</v>
      </c>
      <c r="S650" s="16" t="s">
        <v>4221</v>
      </c>
      <c r="T650" s="16" t="s">
        <v>4222</v>
      </c>
      <c r="U650" s="16" t="s">
        <v>4223</v>
      </c>
    </row>
    <row r="651" spans="1:21" ht="15.75">
      <c r="A651" s="16" t="s">
        <v>2977</v>
      </c>
      <c r="B651" s="16" t="s">
        <v>14537</v>
      </c>
      <c r="C651" s="16" t="s">
        <v>13127</v>
      </c>
      <c r="D651" s="19">
        <v>2049</v>
      </c>
      <c r="E651" s="19">
        <v>2199</v>
      </c>
      <c r="F651" s="52">
        <v>7.0000000000000007E-2</v>
      </c>
      <c r="G651" s="51">
        <v>4.3</v>
      </c>
      <c r="H651" s="52" t="str">
        <f t="shared" si="11"/>
        <v>5.0</v>
      </c>
      <c r="I651" s="16">
        <v>178912</v>
      </c>
      <c r="J651" s="19">
        <f>Transformed_Data!E651*Transformed_Data!I651</f>
        <v>393427488</v>
      </c>
      <c r="K651" s="19" t="str">
        <f>IF(E651&lt;200,"&lt;200",IF(E651&lt;=500,"200–500","&gt;500"))</f>
        <v>&gt;500</v>
      </c>
      <c r="L651" s="19">
        <f>G651*I651</f>
        <v>769321.6</v>
      </c>
      <c r="M651" s="19">
        <f>SUM(G651:I651)</f>
        <v>178916.3</v>
      </c>
      <c r="N651" s="16" t="s">
        <v>2980</v>
      </c>
      <c r="O651" s="16" t="s">
        <v>2981</v>
      </c>
      <c r="P651" s="16" t="s">
        <v>2982</v>
      </c>
      <c r="Q651" s="16" t="s">
        <v>2983</v>
      </c>
      <c r="R651" s="16" t="s">
        <v>2984</v>
      </c>
      <c r="S651" s="16" t="s">
        <v>13435</v>
      </c>
      <c r="T651" s="16" t="s">
        <v>2986</v>
      </c>
      <c r="U651" s="16" t="s">
        <v>2987</v>
      </c>
    </row>
    <row r="652" spans="1:21" ht="15.75">
      <c r="A652" s="16" t="s">
        <v>3745</v>
      </c>
      <c r="B652" s="16" t="s">
        <v>14538</v>
      </c>
      <c r="C652" s="16" t="s">
        <v>13127</v>
      </c>
      <c r="D652" s="19">
        <v>1149</v>
      </c>
      <c r="E652" s="19">
        <v>2199</v>
      </c>
      <c r="F652" s="52">
        <v>0.48</v>
      </c>
      <c r="G652" s="51">
        <v>4.3</v>
      </c>
      <c r="H652" s="52" t="str">
        <f t="shared" si="11"/>
        <v>5.0</v>
      </c>
      <c r="I652" s="16">
        <v>178912</v>
      </c>
      <c r="J652" s="19">
        <f>Transformed_Data!E652*Transformed_Data!I652</f>
        <v>393427488</v>
      </c>
      <c r="K652" s="19" t="str">
        <f>IF(E652&lt;200,"&lt;200",IF(E652&lt;=500,"200–500","&gt;500"))</f>
        <v>&gt;500</v>
      </c>
      <c r="L652" s="19">
        <f>G652*I652</f>
        <v>769321.6</v>
      </c>
      <c r="M652" s="19">
        <f>SUM(G652:I652)</f>
        <v>178916.3</v>
      </c>
      <c r="N652" s="16" t="s">
        <v>3747</v>
      </c>
      <c r="O652" s="16" t="s">
        <v>2981</v>
      </c>
      <c r="P652" s="16" t="s">
        <v>2982</v>
      </c>
      <c r="Q652" s="16" t="s">
        <v>2983</v>
      </c>
      <c r="R652" s="16" t="s">
        <v>2984</v>
      </c>
      <c r="S652" s="16" t="s">
        <v>13435</v>
      </c>
      <c r="T652" s="16" t="s">
        <v>3748</v>
      </c>
      <c r="U652" s="16" t="s">
        <v>3749</v>
      </c>
    </row>
    <row r="653" spans="1:21" ht="15.75">
      <c r="A653" s="16" t="s">
        <v>3144</v>
      </c>
      <c r="B653" s="16" t="s">
        <v>14539</v>
      </c>
      <c r="C653" s="16" t="s">
        <v>13127</v>
      </c>
      <c r="D653" s="19">
        <v>1149</v>
      </c>
      <c r="E653" s="19">
        <v>2199</v>
      </c>
      <c r="F653" s="52">
        <v>0.48</v>
      </c>
      <c r="G653" s="51">
        <v>4.3</v>
      </c>
      <c r="H653" s="52" t="str">
        <f t="shared" si="11"/>
        <v>5.0</v>
      </c>
      <c r="I653" s="16">
        <v>178912</v>
      </c>
      <c r="J653" s="19">
        <f>Transformed_Data!E653*Transformed_Data!I653</f>
        <v>393427488</v>
      </c>
      <c r="K653" s="19" t="str">
        <f>IF(E653&lt;200,"&lt;200",IF(E653&lt;=500,"200–500","&gt;500"))</f>
        <v>&gt;500</v>
      </c>
      <c r="L653" s="19">
        <f>G653*I653</f>
        <v>769321.6</v>
      </c>
      <c r="M653" s="19">
        <f>SUM(G653:I653)</f>
        <v>178916.3</v>
      </c>
      <c r="N653" s="16" t="s">
        <v>3146</v>
      </c>
      <c r="O653" s="16" t="s">
        <v>2981</v>
      </c>
      <c r="P653" s="16" t="s">
        <v>2982</v>
      </c>
      <c r="Q653" s="16" t="s">
        <v>2983</v>
      </c>
      <c r="R653" s="16" t="s">
        <v>2984</v>
      </c>
      <c r="S653" s="16" t="s">
        <v>13435</v>
      </c>
      <c r="T653" s="16" t="s">
        <v>3147</v>
      </c>
      <c r="U653" s="16" t="s">
        <v>3148</v>
      </c>
    </row>
    <row r="654" spans="1:21" ht="15.75">
      <c r="A654" s="16" t="s">
        <v>7764</v>
      </c>
      <c r="B654" s="16" t="s">
        <v>14540</v>
      </c>
      <c r="C654" s="16" t="s">
        <v>13644</v>
      </c>
      <c r="D654" s="19">
        <v>699</v>
      </c>
      <c r="E654" s="19">
        <v>1490</v>
      </c>
      <c r="F654" s="52">
        <v>0.53</v>
      </c>
      <c r="G654" s="51">
        <v>4</v>
      </c>
      <c r="H654" s="52" t="str">
        <f t="shared" si="11"/>
        <v>4.0</v>
      </c>
      <c r="I654" s="16">
        <v>5736</v>
      </c>
      <c r="J654" s="19">
        <f>Transformed_Data!E654*Transformed_Data!I654</f>
        <v>8546640</v>
      </c>
      <c r="K654" s="19" t="str">
        <f>IF(E654&lt;200,"&lt;200",IF(E654&lt;=500,"200–500","&gt;500"))</f>
        <v>&gt;500</v>
      </c>
      <c r="L654" s="19">
        <f>G654*I654</f>
        <v>22944</v>
      </c>
      <c r="M654" s="19">
        <f>SUM(G654:I654)</f>
        <v>5740</v>
      </c>
      <c r="N654" s="16" t="s">
        <v>7766</v>
      </c>
      <c r="O654" s="16" t="s">
        <v>7767</v>
      </c>
      <c r="P654" s="16" t="s">
        <v>7768</v>
      </c>
      <c r="Q654" s="16" t="s">
        <v>7769</v>
      </c>
      <c r="R654" s="16" t="s">
        <v>7770</v>
      </c>
      <c r="S654" s="16" t="s">
        <v>13436</v>
      </c>
      <c r="T654" s="16" t="s">
        <v>7772</v>
      </c>
      <c r="U654" s="16" t="s">
        <v>7773</v>
      </c>
    </row>
    <row r="655" spans="1:21" ht="15.75">
      <c r="A655" s="16" t="s">
        <v>10479</v>
      </c>
      <c r="B655" s="16" t="s">
        <v>14541</v>
      </c>
      <c r="C655" s="16" t="s">
        <v>13645</v>
      </c>
      <c r="D655" s="19">
        <v>6999</v>
      </c>
      <c r="E655" s="19">
        <v>14999</v>
      </c>
      <c r="F655" s="52">
        <v>0.53</v>
      </c>
      <c r="G655" s="51">
        <v>4.0999999999999996</v>
      </c>
      <c r="H655" s="52" t="str">
        <f t="shared" si="11"/>
        <v>5.0</v>
      </c>
      <c r="I655" s="16">
        <v>1728</v>
      </c>
      <c r="J655" s="19">
        <f>Transformed_Data!E655*Transformed_Data!I655</f>
        <v>25918272</v>
      </c>
      <c r="K655" s="19" t="str">
        <f>IF(E655&lt;200,"&lt;200",IF(E655&lt;=500,"200–500","&gt;500"))</f>
        <v>&gt;500</v>
      </c>
      <c r="L655" s="19">
        <f>G655*I655</f>
        <v>7084.7999999999993</v>
      </c>
      <c r="M655" s="19">
        <f>SUM(G655:I655)</f>
        <v>1732.1</v>
      </c>
      <c r="N655" s="16" t="s">
        <v>10481</v>
      </c>
      <c r="O655" s="16" t="s">
        <v>10482</v>
      </c>
      <c r="P655" s="16" t="s">
        <v>10483</v>
      </c>
      <c r="Q655" s="16" t="s">
        <v>10484</v>
      </c>
      <c r="R655" s="16" t="s">
        <v>10485</v>
      </c>
      <c r="S655" s="16" t="s">
        <v>10486</v>
      </c>
      <c r="T655" s="16" t="s">
        <v>10487</v>
      </c>
      <c r="U655" s="16" t="s">
        <v>10488</v>
      </c>
    </row>
    <row r="656" spans="1:21" ht="15.75">
      <c r="A656" s="16" t="s">
        <v>7712</v>
      </c>
      <c r="B656" s="16" t="s">
        <v>14542</v>
      </c>
      <c r="C656" s="16" t="s">
        <v>13644</v>
      </c>
      <c r="D656" s="19">
        <v>10099</v>
      </c>
      <c r="E656" s="19">
        <v>19110</v>
      </c>
      <c r="F656" s="52">
        <v>0.47</v>
      </c>
      <c r="G656" s="51">
        <v>4.3</v>
      </c>
      <c r="H656" s="52" t="str">
        <f t="shared" si="11"/>
        <v>5.0</v>
      </c>
      <c r="I656" s="16">
        <v>2623</v>
      </c>
      <c r="J656" s="19">
        <f>Transformed_Data!E656*Transformed_Data!I656</f>
        <v>50125530</v>
      </c>
      <c r="K656" s="19" t="str">
        <f>IF(E656&lt;200,"&lt;200",IF(E656&lt;=500,"200–500","&gt;500"))</f>
        <v>&gt;500</v>
      </c>
      <c r="L656" s="19">
        <f>G656*I656</f>
        <v>11278.9</v>
      </c>
      <c r="M656" s="19">
        <f>SUM(G656:I656)</f>
        <v>2627.3</v>
      </c>
      <c r="N656" s="16" t="s">
        <v>7714</v>
      </c>
      <c r="O656" s="16" t="s">
        <v>7715</v>
      </c>
      <c r="P656" s="16" t="s">
        <v>7716</v>
      </c>
      <c r="Q656" s="16" t="s">
        <v>7717</v>
      </c>
      <c r="R656" s="16" t="s">
        <v>7718</v>
      </c>
      <c r="S656" s="16" t="s">
        <v>13437</v>
      </c>
      <c r="T656" s="16" t="s">
        <v>7720</v>
      </c>
      <c r="U656" s="16" t="s">
        <v>7721</v>
      </c>
    </row>
    <row r="657" spans="1:21" ht="15.75">
      <c r="A657" s="16" t="s">
        <v>6950</v>
      </c>
      <c r="B657" s="16" t="s">
        <v>14543</v>
      </c>
      <c r="C657" s="16" t="s">
        <v>13644</v>
      </c>
      <c r="D657" s="19">
        <v>349</v>
      </c>
      <c r="E657" s="19">
        <v>450</v>
      </c>
      <c r="F657" s="52">
        <v>0.22</v>
      </c>
      <c r="G657" s="51">
        <v>4.0999999999999996</v>
      </c>
      <c r="H657" s="52" t="str">
        <f t="shared" si="11"/>
        <v>5.0</v>
      </c>
      <c r="I657" s="16">
        <v>18656</v>
      </c>
      <c r="J657" s="19">
        <f>Transformed_Data!E657*Transformed_Data!I657</f>
        <v>8395200</v>
      </c>
      <c r="K657" s="19" t="str">
        <f>IF(E657&lt;200,"&lt;200",IF(E657&lt;=500,"200–500","&gt;500"))</f>
        <v>200–500</v>
      </c>
      <c r="L657" s="19">
        <f>G657*I657</f>
        <v>76489.599999999991</v>
      </c>
      <c r="M657" s="19">
        <f>SUM(G657:I657)</f>
        <v>18660.099999999999</v>
      </c>
      <c r="N657" s="16" t="s">
        <v>6952</v>
      </c>
      <c r="O657" s="16" t="s">
        <v>6953</v>
      </c>
      <c r="P657" s="16" t="s">
        <v>6954</v>
      </c>
      <c r="Q657" s="16" t="s">
        <v>6955</v>
      </c>
      <c r="R657" s="16" t="s">
        <v>6956</v>
      </c>
      <c r="S657" s="16" t="s">
        <v>6957</v>
      </c>
      <c r="T657" s="16" t="s">
        <v>6958</v>
      </c>
      <c r="U657" s="16" t="s">
        <v>6959</v>
      </c>
    </row>
    <row r="658" spans="1:21" ht="15.75">
      <c r="A658" s="16" t="s">
        <v>12120</v>
      </c>
      <c r="B658" s="16" t="s">
        <v>14544</v>
      </c>
      <c r="C658" s="16" t="s">
        <v>13645</v>
      </c>
      <c r="D658" s="19">
        <v>279</v>
      </c>
      <c r="E658" s="19">
        <v>699</v>
      </c>
      <c r="F658" s="52">
        <v>0.6</v>
      </c>
      <c r="G658" s="51">
        <v>4.3</v>
      </c>
      <c r="H658" s="52" t="str">
        <f t="shared" si="11"/>
        <v>5.0</v>
      </c>
      <c r="I658" s="16">
        <v>2326</v>
      </c>
      <c r="J658" s="19">
        <f>Transformed_Data!E658*Transformed_Data!I658</f>
        <v>1625874</v>
      </c>
      <c r="K658" s="19" t="str">
        <f>IF(E658&lt;200,"&lt;200",IF(E658&lt;=500,"200–500","&gt;500"))</f>
        <v>&gt;500</v>
      </c>
      <c r="L658" s="19">
        <f>G658*I658</f>
        <v>10001.799999999999</v>
      </c>
      <c r="M658" s="19">
        <f>SUM(G658:I658)</f>
        <v>2330.3000000000002</v>
      </c>
      <c r="N658" s="16" t="s">
        <v>12123</v>
      </c>
      <c r="O658" s="16" t="s">
        <v>12124</v>
      </c>
      <c r="P658" s="16" t="s">
        <v>12125</v>
      </c>
      <c r="Q658" s="16" t="s">
        <v>12126</v>
      </c>
      <c r="R658" s="16" t="s">
        <v>12127</v>
      </c>
      <c r="S658" s="16" t="s">
        <v>12128</v>
      </c>
      <c r="T658" s="16" t="s">
        <v>12129</v>
      </c>
      <c r="U658" s="16" t="s">
        <v>12130</v>
      </c>
    </row>
    <row r="659" spans="1:21" ht="15.75">
      <c r="A659" s="16" t="s">
        <v>6690</v>
      </c>
      <c r="B659" s="16" t="s">
        <v>14545</v>
      </c>
      <c r="C659" s="16" t="s">
        <v>13127</v>
      </c>
      <c r="D659" s="19">
        <v>999</v>
      </c>
      <c r="E659" s="19">
        <v>2490</v>
      </c>
      <c r="F659" s="52">
        <v>0.6</v>
      </c>
      <c r="G659" s="51">
        <v>4.0999999999999996</v>
      </c>
      <c r="H659" s="52" t="str">
        <f t="shared" si="11"/>
        <v>5.0</v>
      </c>
      <c r="I659" s="16">
        <v>18331</v>
      </c>
      <c r="J659" s="19">
        <f>Transformed_Data!E659*Transformed_Data!I659</f>
        <v>45644190</v>
      </c>
      <c r="K659" s="19" t="str">
        <f>IF(E659&lt;200,"&lt;200",IF(E659&lt;=500,"200–500","&gt;500"))</f>
        <v>&gt;500</v>
      </c>
      <c r="L659" s="19">
        <f>G659*I659</f>
        <v>75157.099999999991</v>
      </c>
      <c r="M659" s="19">
        <f>SUM(G659:I659)</f>
        <v>18335.099999999999</v>
      </c>
      <c r="N659" s="16" t="s">
        <v>6692</v>
      </c>
      <c r="O659" s="16" t="s">
        <v>6693</v>
      </c>
      <c r="P659" s="16" t="s">
        <v>6694</v>
      </c>
      <c r="Q659" s="16" t="s">
        <v>6695</v>
      </c>
      <c r="R659" s="16" t="s">
        <v>6696</v>
      </c>
      <c r="S659" s="16" t="s">
        <v>6697</v>
      </c>
      <c r="T659" s="16" t="s">
        <v>6698</v>
      </c>
      <c r="U659" s="16" t="s">
        <v>6699</v>
      </c>
    </row>
    <row r="660" spans="1:21" ht="15.75">
      <c r="A660" s="16" t="s">
        <v>4865</v>
      </c>
      <c r="B660" s="16" t="s">
        <v>14546</v>
      </c>
      <c r="C660" s="16" t="s">
        <v>13127</v>
      </c>
      <c r="D660" s="19">
        <v>1299</v>
      </c>
      <c r="E660" s="19">
        <v>2990</v>
      </c>
      <c r="F660" s="52">
        <v>0.56999999999999995</v>
      </c>
      <c r="G660" s="51">
        <v>3.8</v>
      </c>
      <c r="H660" s="52" t="str">
        <f t="shared" si="11"/>
        <v>4.0</v>
      </c>
      <c r="I660" s="16">
        <v>180998</v>
      </c>
      <c r="J660" s="19">
        <f>Transformed_Data!E660*Transformed_Data!I660</f>
        <v>541184020</v>
      </c>
      <c r="K660" s="19" t="str">
        <f>IF(E660&lt;200,"&lt;200",IF(E660&lt;=500,"200–500","&gt;500"))</f>
        <v>&gt;500</v>
      </c>
      <c r="L660" s="19">
        <f>G660*I660</f>
        <v>687792.4</v>
      </c>
      <c r="M660" s="19">
        <f>SUM(G660:I660)</f>
        <v>181001.8</v>
      </c>
      <c r="N660" s="16" t="s">
        <v>4867</v>
      </c>
      <c r="O660" s="16" t="s">
        <v>4868</v>
      </c>
      <c r="P660" s="16" t="s">
        <v>4869</v>
      </c>
      <c r="Q660" s="16" t="s">
        <v>4870</v>
      </c>
      <c r="R660" s="16" t="s">
        <v>4871</v>
      </c>
      <c r="S660" s="16" t="s">
        <v>13438</v>
      </c>
      <c r="T660" s="16" t="s">
        <v>4872</v>
      </c>
      <c r="U660" s="16" t="s">
        <v>4873</v>
      </c>
    </row>
    <row r="661" spans="1:21" ht="15.75">
      <c r="A661" s="16" t="s">
        <v>10356</v>
      </c>
      <c r="B661" s="16" t="s">
        <v>14547</v>
      </c>
      <c r="C661" s="16" t="s">
        <v>13645</v>
      </c>
      <c r="D661" s="19">
        <v>474</v>
      </c>
      <c r="E661" s="19">
        <v>1299</v>
      </c>
      <c r="F661" s="52">
        <v>0.64</v>
      </c>
      <c r="G661" s="51">
        <v>4.0999999999999996</v>
      </c>
      <c r="H661" s="52" t="str">
        <f t="shared" si="11"/>
        <v>5.0</v>
      </c>
      <c r="I661" s="16">
        <v>550</v>
      </c>
      <c r="J661" s="19">
        <f>Transformed_Data!E661*Transformed_Data!I661</f>
        <v>714450</v>
      </c>
      <c r="K661" s="19" t="str">
        <f>IF(E661&lt;200,"&lt;200",IF(E661&lt;=500,"200–500","&gt;500"))</f>
        <v>&gt;500</v>
      </c>
      <c r="L661" s="19">
        <f>G661*I661</f>
        <v>2255</v>
      </c>
      <c r="M661" s="19">
        <f>SUM(G661:I661)</f>
        <v>554.1</v>
      </c>
      <c r="N661" s="16" t="s">
        <v>10359</v>
      </c>
      <c r="O661" s="16" t="s">
        <v>10360</v>
      </c>
      <c r="P661" s="16" t="s">
        <v>10361</v>
      </c>
      <c r="Q661" s="16" t="s">
        <v>10362</v>
      </c>
      <c r="R661" s="16" t="s">
        <v>10363</v>
      </c>
      <c r="S661" s="16" t="s">
        <v>10364</v>
      </c>
      <c r="T661" s="16" t="s">
        <v>10365</v>
      </c>
      <c r="U661" s="16" t="s">
        <v>10366</v>
      </c>
    </row>
    <row r="662" spans="1:21" ht="15.75">
      <c r="A662" s="16" t="s">
        <v>4378</v>
      </c>
      <c r="B662" s="16" t="s">
        <v>14548</v>
      </c>
      <c r="C662" s="16" t="s">
        <v>13127</v>
      </c>
      <c r="D662" s="19">
        <v>2179</v>
      </c>
      <c r="E662" s="19">
        <v>3999</v>
      </c>
      <c r="F662" s="52">
        <v>0.46</v>
      </c>
      <c r="G662" s="51">
        <v>4</v>
      </c>
      <c r="H662" s="52" t="str">
        <f t="shared" si="11"/>
        <v>4.0</v>
      </c>
      <c r="I662" s="16">
        <v>8380</v>
      </c>
      <c r="J662" s="19">
        <f>Transformed_Data!E662*Transformed_Data!I662</f>
        <v>33511620</v>
      </c>
      <c r="K662" s="19" t="str">
        <f>IF(E662&lt;200,"&lt;200",IF(E662&lt;=500,"200–500","&gt;500"))</f>
        <v>&gt;500</v>
      </c>
      <c r="L662" s="19">
        <f>G662*I662</f>
        <v>33520</v>
      </c>
      <c r="M662" s="19">
        <f>SUM(G662:I662)</f>
        <v>8384</v>
      </c>
      <c r="N662" s="16" t="s">
        <v>4380</v>
      </c>
      <c r="O662" s="16" t="s">
        <v>4381</v>
      </c>
      <c r="P662" s="16" t="s">
        <v>4382</v>
      </c>
      <c r="Q662" s="16" t="s">
        <v>4383</v>
      </c>
      <c r="R662" s="16" t="s">
        <v>4384</v>
      </c>
      <c r="S662" s="16" t="s">
        <v>13439</v>
      </c>
      <c r="T662" s="16" t="s">
        <v>4386</v>
      </c>
      <c r="U662" s="16" t="s">
        <v>4387</v>
      </c>
    </row>
    <row r="663" spans="1:21" ht="15.75">
      <c r="A663" s="16" t="s">
        <v>12070</v>
      </c>
      <c r="B663" s="16" t="s">
        <v>14549</v>
      </c>
      <c r="C663" s="16" t="s">
        <v>13645</v>
      </c>
      <c r="D663" s="19">
        <v>499</v>
      </c>
      <c r="E663" s="19">
        <v>999</v>
      </c>
      <c r="F663" s="52">
        <v>0.5</v>
      </c>
      <c r="G663" s="51">
        <v>4.3</v>
      </c>
      <c r="H663" s="52" t="str">
        <f t="shared" si="11"/>
        <v>5.0</v>
      </c>
      <c r="I663" s="16">
        <v>1436</v>
      </c>
      <c r="J663" s="19">
        <f>Transformed_Data!E663*Transformed_Data!I663</f>
        <v>1434564</v>
      </c>
      <c r="K663" s="19" t="str">
        <f>IF(E663&lt;200,"&lt;200",IF(E663&lt;=500,"200–500","&gt;500"))</f>
        <v>&gt;500</v>
      </c>
      <c r="L663" s="19">
        <f>G663*I663</f>
        <v>6174.8</v>
      </c>
      <c r="M663" s="19">
        <f>SUM(G663:I663)</f>
        <v>1440.3</v>
      </c>
      <c r="N663" s="16" t="s">
        <v>12072</v>
      </c>
      <c r="O663" s="16" t="s">
        <v>12073</v>
      </c>
      <c r="P663" s="16" t="s">
        <v>12074</v>
      </c>
      <c r="Q663" s="16" t="s">
        <v>12075</v>
      </c>
      <c r="R663" s="16" t="s">
        <v>12076</v>
      </c>
      <c r="S663" s="16" t="s">
        <v>12077</v>
      </c>
      <c r="T663" s="16" t="s">
        <v>12078</v>
      </c>
      <c r="U663" s="16" t="s">
        <v>12079</v>
      </c>
    </row>
    <row r="664" spans="1:21" ht="15.75">
      <c r="A664" s="16" t="s">
        <v>4009</v>
      </c>
      <c r="B664" s="16" t="s">
        <v>14550</v>
      </c>
      <c r="C664" s="16" t="s">
        <v>13127</v>
      </c>
      <c r="D664" s="19">
        <v>349</v>
      </c>
      <c r="E664" s="19">
        <v>999</v>
      </c>
      <c r="F664" s="52">
        <v>0.65</v>
      </c>
      <c r="G664" s="51">
        <v>3.8</v>
      </c>
      <c r="H664" s="52" t="str">
        <f t="shared" si="11"/>
        <v>4.0</v>
      </c>
      <c r="I664" s="16">
        <v>16557</v>
      </c>
      <c r="J664" s="19">
        <f>Transformed_Data!E664*Transformed_Data!I664</f>
        <v>16540443</v>
      </c>
      <c r="K664" s="19" t="str">
        <f>IF(E664&lt;200,"&lt;200",IF(E664&lt;=500,"200–500","&gt;500"))</f>
        <v>&gt;500</v>
      </c>
      <c r="L664" s="19">
        <f>G664*I664</f>
        <v>62916.6</v>
      </c>
      <c r="M664" s="19">
        <f>SUM(G664:I664)</f>
        <v>16560.8</v>
      </c>
      <c r="N664" s="16" t="s">
        <v>13440</v>
      </c>
      <c r="O664" s="16" t="s">
        <v>4012</v>
      </c>
      <c r="P664" s="16" t="s">
        <v>4013</v>
      </c>
      <c r="Q664" s="16" t="s">
        <v>4014</v>
      </c>
      <c r="R664" s="16" t="s">
        <v>4015</v>
      </c>
      <c r="S664" s="16" t="s">
        <v>4016</v>
      </c>
      <c r="T664" s="16" t="s">
        <v>4017</v>
      </c>
      <c r="U664" s="16" t="s">
        <v>4018</v>
      </c>
    </row>
    <row r="665" spans="1:21" ht="15.75">
      <c r="A665" s="16" t="s">
        <v>4021</v>
      </c>
      <c r="B665" s="16" t="s">
        <v>14550</v>
      </c>
      <c r="C665" s="16" t="s">
        <v>13127</v>
      </c>
      <c r="D665" s="19">
        <v>349</v>
      </c>
      <c r="E665" s="19">
        <v>999</v>
      </c>
      <c r="F665" s="52">
        <v>0.65</v>
      </c>
      <c r="G665" s="51">
        <v>3.8</v>
      </c>
      <c r="H665" s="52" t="str">
        <f t="shared" si="11"/>
        <v>4.0</v>
      </c>
      <c r="I665" s="16">
        <v>16557</v>
      </c>
      <c r="J665" s="19">
        <f>Transformed_Data!E665*Transformed_Data!I665</f>
        <v>16540443</v>
      </c>
      <c r="K665" s="19" t="str">
        <f>IF(E665&lt;200,"&lt;200",IF(E665&lt;=500,"200–500","&gt;500"))</f>
        <v>&gt;500</v>
      </c>
      <c r="L665" s="19">
        <f>G665*I665</f>
        <v>62916.6</v>
      </c>
      <c r="M665" s="19">
        <f>SUM(G665:I665)</f>
        <v>16560.8</v>
      </c>
      <c r="N665" s="16" t="s">
        <v>13441</v>
      </c>
      <c r="O665" s="16" t="s">
        <v>4012</v>
      </c>
      <c r="P665" s="16" t="s">
        <v>4013</v>
      </c>
      <c r="Q665" s="16" t="s">
        <v>4014</v>
      </c>
      <c r="R665" s="16" t="s">
        <v>4015</v>
      </c>
      <c r="S665" s="16" t="s">
        <v>4016</v>
      </c>
      <c r="T665" s="16" t="s">
        <v>4024</v>
      </c>
      <c r="U665" s="16" t="s">
        <v>4025</v>
      </c>
    </row>
    <row r="666" spans="1:21" ht="15.75">
      <c r="A666" s="16" t="s">
        <v>7024</v>
      </c>
      <c r="B666" s="16" t="s">
        <v>14551</v>
      </c>
      <c r="C666" s="16" t="s">
        <v>13644</v>
      </c>
      <c r="D666" s="19">
        <v>849</v>
      </c>
      <c r="E666" s="19">
        <v>1499</v>
      </c>
      <c r="F666" s="52">
        <v>0.43</v>
      </c>
      <c r="G666" s="51">
        <v>4</v>
      </c>
      <c r="H666" s="52" t="str">
        <f t="shared" si="11"/>
        <v>4.0</v>
      </c>
      <c r="I666" s="16">
        <v>7352</v>
      </c>
      <c r="J666" s="19">
        <f>Transformed_Data!E666*Transformed_Data!I666</f>
        <v>11020648</v>
      </c>
      <c r="K666" s="19" t="str">
        <f>IF(E666&lt;200,"&lt;200",IF(E666&lt;=500,"200–500","&gt;500"))</f>
        <v>&gt;500</v>
      </c>
      <c r="L666" s="19">
        <f>G666*I666</f>
        <v>29408</v>
      </c>
      <c r="M666" s="19">
        <f>SUM(G666:I666)</f>
        <v>7356</v>
      </c>
      <c r="N666" s="16" t="s">
        <v>7027</v>
      </c>
      <c r="O666" s="16" t="s">
        <v>7028</v>
      </c>
      <c r="P666" s="16" t="s">
        <v>7029</v>
      </c>
      <c r="Q666" s="16" t="s">
        <v>7030</v>
      </c>
      <c r="R666" s="16" t="s">
        <v>7031</v>
      </c>
      <c r="S666" s="16" t="s">
        <v>7032</v>
      </c>
      <c r="T666" s="16" t="s">
        <v>7033</v>
      </c>
      <c r="U666" s="16" t="s">
        <v>7034</v>
      </c>
    </row>
    <row r="667" spans="1:21" ht="15.75">
      <c r="A667" s="16" t="s">
        <v>8708</v>
      </c>
      <c r="B667" s="16" t="s">
        <v>14552</v>
      </c>
      <c r="C667" s="16" t="s">
        <v>13645</v>
      </c>
      <c r="D667" s="19">
        <v>1290</v>
      </c>
      <c r="E667" s="19">
        <v>2500</v>
      </c>
      <c r="F667" s="52">
        <v>0.48</v>
      </c>
      <c r="G667" s="51">
        <v>4</v>
      </c>
      <c r="H667" s="52" t="str">
        <f t="shared" si="11"/>
        <v>4.0</v>
      </c>
      <c r="I667" s="16">
        <v>6530</v>
      </c>
      <c r="J667" s="19">
        <f>Transformed_Data!E667*Transformed_Data!I667</f>
        <v>16325000</v>
      </c>
      <c r="K667" s="19" t="str">
        <f>IF(E667&lt;200,"&lt;200",IF(E667&lt;=500,"200–500","&gt;500"))</f>
        <v>&gt;500</v>
      </c>
      <c r="L667" s="19">
        <f>G667*I667</f>
        <v>26120</v>
      </c>
      <c r="M667" s="19">
        <f>SUM(G667:I667)</f>
        <v>6534</v>
      </c>
      <c r="N667" s="16" t="s">
        <v>8711</v>
      </c>
      <c r="O667" s="16" t="s">
        <v>8712</v>
      </c>
      <c r="P667" s="16" t="s">
        <v>8713</v>
      </c>
      <c r="Q667" s="16" t="s">
        <v>8714</v>
      </c>
      <c r="R667" s="16" t="s">
        <v>8715</v>
      </c>
      <c r="S667" s="16" t="s">
        <v>8716</v>
      </c>
      <c r="T667" s="16" t="s">
        <v>8717</v>
      </c>
      <c r="U667" s="16" t="s">
        <v>8718</v>
      </c>
    </row>
    <row r="668" spans="1:21" ht="15.75">
      <c r="A668" s="16" t="s">
        <v>6895</v>
      </c>
      <c r="B668" s="16" t="s">
        <v>14553</v>
      </c>
      <c r="C668" s="16" t="s">
        <v>13644</v>
      </c>
      <c r="D668" s="19">
        <v>2099</v>
      </c>
      <c r="E668" s="19">
        <v>3250</v>
      </c>
      <c r="F668" s="52">
        <v>0.35</v>
      </c>
      <c r="G668" s="51">
        <v>3.8</v>
      </c>
      <c r="H668" s="52" t="str">
        <f t="shared" si="11"/>
        <v>4.0</v>
      </c>
      <c r="I668" s="16">
        <v>11213</v>
      </c>
      <c r="J668" s="19">
        <f>Transformed_Data!E668*Transformed_Data!I668</f>
        <v>36442250</v>
      </c>
      <c r="K668" s="19" t="str">
        <f>IF(E668&lt;200,"&lt;200",IF(E668&lt;=500,"200–500","&gt;500"))</f>
        <v>&gt;500</v>
      </c>
      <c r="L668" s="19">
        <f>G668*I668</f>
        <v>42609.4</v>
      </c>
      <c r="M668" s="19">
        <f>SUM(G668:I668)</f>
        <v>11216.8</v>
      </c>
      <c r="N668" s="16" t="s">
        <v>6898</v>
      </c>
      <c r="O668" s="16" t="s">
        <v>6899</v>
      </c>
      <c r="P668" s="16" t="s">
        <v>6900</v>
      </c>
      <c r="Q668" s="16" t="s">
        <v>6901</v>
      </c>
      <c r="R668" s="16" t="s">
        <v>6902</v>
      </c>
      <c r="S668" s="16" t="s">
        <v>6903</v>
      </c>
      <c r="T668" s="16" t="s">
        <v>6904</v>
      </c>
      <c r="U668" s="16" t="s">
        <v>6905</v>
      </c>
    </row>
    <row r="669" spans="1:21" ht="15.75">
      <c r="A669" s="16" t="s">
        <v>7481</v>
      </c>
      <c r="B669" s="16" t="s">
        <v>14554</v>
      </c>
      <c r="C669" s="16" t="s">
        <v>13127</v>
      </c>
      <c r="D669" s="19">
        <v>2025</v>
      </c>
      <c r="E669" s="19">
        <v>5999</v>
      </c>
      <c r="F669" s="52">
        <v>0.66</v>
      </c>
      <c r="G669" s="51">
        <v>4.2</v>
      </c>
      <c r="H669" s="52" t="str">
        <f t="shared" si="11"/>
        <v>5.0</v>
      </c>
      <c r="I669" s="16">
        <v>6233</v>
      </c>
      <c r="J669" s="19">
        <f>Transformed_Data!E669*Transformed_Data!I669</f>
        <v>37391767</v>
      </c>
      <c r="K669" s="19" t="str">
        <f>IF(E669&lt;200,"&lt;200",IF(E669&lt;=500,"200–500","&gt;500"))</f>
        <v>&gt;500</v>
      </c>
      <c r="L669" s="19">
        <f>G669*I669</f>
        <v>26178.600000000002</v>
      </c>
      <c r="M669" s="19">
        <f>SUM(G669:I669)</f>
        <v>6237.2</v>
      </c>
      <c r="N669" s="16" t="s">
        <v>13442</v>
      </c>
      <c r="O669" s="16" t="s">
        <v>7484</v>
      </c>
      <c r="P669" s="16" t="s">
        <v>7485</v>
      </c>
      <c r="Q669" s="16" t="s">
        <v>7486</v>
      </c>
      <c r="R669" s="16" t="s">
        <v>7487</v>
      </c>
      <c r="S669" s="16" t="s">
        <v>7488</v>
      </c>
      <c r="T669" s="16" t="s">
        <v>7489</v>
      </c>
      <c r="U669" s="16" t="s">
        <v>7490</v>
      </c>
    </row>
    <row r="670" spans="1:21" ht="15.75">
      <c r="A670" s="16" t="s">
        <v>12049</v>
      </c>
      <c r="B670" s="16" t="s">
        <v>14555</v>
      </c>
      <c r="C670" s="16" t="s">
        <v>13645</v>
      </c>
      <c r="D670" s="19">
        <v>293</v>
      </c>
      <c r="E670" s="19">
        <v>499</v>
      </c>
      <c r="F670" s="52">
        <v>0.41</v>
      </c>
      <c r="G670" s="51">
        <v>4.0999999999999996</v>
      </c>
      <c r="H670" s="52" t="str">
        <f t="shared" si="11"/>
        <v>5.0</v>
      </c>
      <c r="I670" s="16">
        <v>1456</v>
      </c>
      <c r="J670" s="19">
        <f>Transformed_Data!E670*Transformed_Data!I670</f>
        <v>726544</v>
      </c>
      <c r="K670" s="19" t="str">
        <f>IF(E670&lt;200,"&lt;200",IF(E670&lt;=500,"200–500","&gt;500"))</f>
        <v>200–500</v>
      </c>
      <c r="L670" s="19">
        <f>G670*I670</f>
        <v>5969.5999999999995</v>
      </c>
      <c r="M670" s="19">
        <f>SUM(G670:I670)</f>
        <v>1460.1</v>
      </c>
      <c r="N670" s="16" t="s">
        <v>12051</v>
      </c>
      <c r="O670" s="16" t="s">
        <v>12052</v>
      </c>
      <c r="P670" s="16" t="s">
        <v>12053</v>
      </c>
      <c r="Q670" s="16" t="s">
        <v>12054</v>
      </c>
      <c r="R670" s="16" t="s">
        <v>12055</v>
      </c>
      <c r="S670" s="16" t="s">
        <v>13443</v>
      </c>
      <c r="T670" s="16" t="s">
        <v>12057</v>
      </c>
      <c r="U670" s="16" t="s">
        <v>12058</v>
      </c>
    </row>
    <row r="671" spans="1:21" ht="15.75">
      <c r="A671" s="16" t="s">
        <v>11154</v>
      </c>
      <c r="B671" s="16" t="s">
        <v>14556</v>
      </c>
      <c r="C671" s="16" t="s">
        <v>13645</v>
      </c>
      <c r="D671" s="19">
        <v>2099</v>
      </c>
      <c r="E671" s="19">
        <v>2499</v>
      </c>
      <c r="F671" s="52">
        <v>0.16</v>
      </c>
      <c r="G671" s="51">
        <v>0</v>
      </c>
      <c r="H671" s="52" t="str">
        <f t="shared" si="11"/>
        <v>1.0</v>
      </c>
      <c r="I671" s="16">
        <v>992</v>
      </c>
      <c r="J671" s="19">
        <f>Transformed_Data!E671*Transformed_Data!I671</f>
        <v>2479008</v>
      </c>
      <c r="K671" s="19" t="str">
        <f>IF(E671&lt;200,"&lt;200",IF(E671&lt;=500,"200–500","&gt;500"))</f>
        <v>&gt;500</v>
      </c>
      <c r="L671" s="19">
        <f>G671*I671</f>
        <v>0</v>
      </c>
      <c r="M671" s="19">
        <f>SUM(G671:I671)</f>
        <v>992</v>
      </c>
      <c r="N671" s="16" t="s">
        <v>11157</v>
      </c>
      <c r="O671" s="16" t="s">
        <v>11158</v>
      </c>
      <c r="P671" s="16" t="s">
        <v>11159</v>
      </c>
      <c r="Q671" s="16" t="s">
        <v>11160</v>
      </c>
      <c r="R671" s="16" t="s">
        <v>11161</v>
      </c>
      <c r="S671" s="16" t="s">
        <v>13444</v>
      </c>
      <c r="T671" s="16" t="s">
        <v>11163</v>
      </c>
      <c r="U671" s="16" t="s">
        <v>11164</v>
      </c>
    </row>
    <row r="672" spans="1:21" ht="15.75">
      <c r="A672" s="16" t="s">
        <v>1191</v>
      </c>
      <c r="B672" s="16" t="s">
        <v>14557</v>
      </c>
      <c r="C672" s="16" t="s">
        <v>13127</v>
      </c>
      <c r="D672" s="19">
        <v>349</v>
      </c>
      <c r="E672" s="19">
        <v>1299</v>
      </c>
      <c r="F672" s="52">
        <v>0.73</v>
      </c>
      <c r="G672" s="51">
        <v>4</v>
      </c>
      <c r="H672" s="52" t="str">
        <f t="shared" si="11"/>
        <v>4.0</v>
      </c>
      <c r="I672" s="16">
        <v>3295</v>
      </c>
      <c r="J672" s="19">
        <f>Transformed_Data!E672*Transformed_Data!I672</f>
        <v>4280205</v>
      </c>
      <c r="K672" s="19" t="str">
        <f>IF(E672&lt;200,"&lt;200",IF(E672&lt;=500,"200–500","&gt;500"))</f>
        <v>&gt;500</v>
      </c>
      <c r="L672" s="19">
        <f>G672*I672</f>
        <v>13180</v>
      </c>
      <c r="M672" s="19">
        <f>SUM(G672:I672)</f>
        <v>3299</v>
      </c>
      <c r="N672" s="16" t="s">
        <v>1194</v>
      </c>
      <c r="O672" s="16" t="s">
        <v>1195</v>
      </c>
      <c r="P672" s="16" t="s">
        <v>1196</v>
      </c>
      <c r="Q672" s="16" t="s">
        <v>1197</v>
      </c>
      <c r="R672" s="16" t="s">
        <v>1198</v>
      </c>
      <c r="S672" s="16" t="s">
        <v>13445</v>
      </c>
      <c r="T672" s="16" t="s">
        <v>1200</v>
      </c>
      <c r="U672" s="16" t="s">
        <v>1201</v>
      </c>
    </row>
    <row r="673" spans="1:21" ht="15.75">
      <c r="A673" s="16" t="s">
        <v>4434</v>
      </c>
      <c r="B673" s="16" t="s">
        <v>14558</v>
      </c>
      <c r="C673" s="16" t="s">
        <v>13127</v>
      </c>
      <c r="D673" s="19">
        <v>649</v>
      </c>
      <c r="E673" s="19">
        <v>2400</v>
      </c>
      <c r="F673" s="52">
        <v>0.73</v>
      </c>
      <c r="G673" s="51">
        <v>4.4000000000000004</v>
      </c>
      <c r="H673" s="52" t="str">
        <f t="shared" si="11"/>
        <v>5.0</v>
      </c>
      <c r="I673" s="16">
        <v>67260</v>
      </c>
      <c r="J673" s="19">
        <f>Transformed_Data!E673*Transformed_Data!I673</f>
        <v>161424000</v>
      </c>
      <c r="K673" s="19" t="str">
        <f>IF(E673&lt;200,"&lt;200",IF(E673&lt;=500,"200–500","&gt;500"))</f>
        <v>&gt;500</v>
      </c>
      <c r="L673" s="19">
        <f>G673*I673</f>
        <v>295944</v>
      </c>
      <c r="M673" s="19">
        <f>SUM(G673:I673)</f>
        <v>67264.399999999994</v>
      </c>
      <c r="N673" s="16" t="s">
        <v>4436</v>
      </c>
      <c r="O673" s="16" t="s">
        <v>3026</v>
      </c>
      <c r="P673" s="16" t="s">
        <v>3027</v>
      </c>
      <c r="Q673" s="16" t="s">
        <v>3028</v>
      </c>
      <c r="R673" s="16" t="s">
        <v>3029</v>
      </c>
      <c r="S673" s="16" t="s">
        <v>3030</v>
      </c>
      <c r="T673" s="16" t="s">
        <v>3031</v>
      </c>
      <c r="U673" s="16" t="s">
        <v>4437</v>
      </c>
    </row>
    <row r="674" spans="1:21" ht="15.75">
      <c r="A674" s="16" t="s">
        <v>3201</v>
      </c>
      <c r="B674" s="16" t="s">
        <v>14558</v>
      </c>
      <c r="C674" s="16" t="s">
        <v>13127</v>
      </c>
      <c r="D674" s="19">
        <v>369</v>
      </c>
      <c r="E674" s="19">
        <v>700</v>
      </c>
      <c r="F674" s="52">
        <v>0.47</v>
      </c>
      <c r="G674" s="51">
        <v>4.4000000000000004</v>
      </c>
      <c r="H674" s="52" t="str">
        <f t="shared" si="11"/>
        <v>5.0</v>
      </c>
      <c r="I674" s="16">
        <v>67259</v>
      </c>
      <c r="J674" s="19">
        <f>Transformed_Data!E674*Transformed_Data!I674</f>
        <v>47081300</v>
      </c>
      <c r="K674" s="19" t="str">
        <f>IF(E674&lt;200,"&lt;200",IF(E674&lt;=500,"200–500","&gt;500"))</f>
        <v>&gt;500</v>
      </c>
      <c r="L674" s="19">
        <f>G674*I674</f>
        <v>295939.60000000003</v>
      </c>
      <c r="M674" s="19">
        <f>SUM(G674:I674)</f>
        <v>67263.399999999994</v>
      </c>
      <c r="N674" s="16" t="s">
        <v>3203</v>
      </c>
      <c r="O674" s="16" t="s">
        <v>3026</v>
      </c>
      <c r="P674" s="16" t="s">
        <v>3027</v>
      </c>
      <c r="Q674" s="16" t="s">
        <v>3028</v>
      </c>
      <c r="R674" s="16" t="s">
        <v>3029</v>
      </c>
      <c r="S674" s="16" t="s">
        <v>3030</v>
      </c>
      <c r="T674" s="16" t="s">
        <v>3204</v>
      </c>
      <c r="U674" s="16" t="s">
        <v>3205</v>
      </c>
    </row>
    <row r="675" spans="1:21" ht="15.75">
      <c r="A675" s="16" t="s">
        <v>12974</v>
      </c>
      <c r="B675" s="16" t="s">
        <v>14559</v>
      </c>
      <c r="C675" s="16" t="s">
        <v>13645</v>
      </c>
      <c r="D675" s="19">
        <v>379</v>
      </c>
      <c r="E675" s="19">
        <v>919</v>
      </c>
      <c r="F675" s="52">
        <v>0.59</v>
      </c>
      <c r="G675" s="51">
        <v>4</v>
      </c>
      <c r="H675" s="52" t="str">
        <f t="shared" si="11"/>
        <v>4.0</v>
      </c>
      <c r="I675" s="16">
        <v>1090</v>
      </c>
      <c r="J675" s="19">
        <f>Transformed_Data!E675*Transformed_Data!I675</f>
        <v>1001710</v>
      </c>
      <c r="K675" s="19" t="str">
        <f>IF(E675&lt;200,"&lt;200",IF(E675&lt;=500,"200–500","&gt;500"))</f>
        <v>&gt;500</v>
      </c>
      <c r="L675" s="19">
        <f>G675*I675</f>
        <v>4360</v>
      </c>
      <c r="M675" s="19">
        <f>SUM(G675:I675)</f>
        <v>1094</v>
      </c>
      <c r="N675" s="16" t="s">
        <v>12976</v>
      </c>
      <c r="O675" s="16" t="s">
        <v>12977</v>
      </c>
      <c r="P675" s="16" t="s">
        <v>12978</v>
      </c>
      <c r="Q675" s="16" t="s">
        <v>12979</v>
      </c>
      <c r="R675" s="16" t="s">
        <v>12980</v>
      </c>
      <c r="S675" s="16" t="s">
        <v>12981</v>
      </c>
      <c r="T675" s="16" t="s">
        <v>12982</v>
      </c>
      <c r="U675" s="16" t="s">
        <v>12983</v>
      </c>
    </row>
    <row r="676" spans="1:21" ht="15.75">
      <c r="A676" s="16" t="s">
        <v>5816</v>
      </c>
      <c r="B676" s="16" t="s">
        <v>14560</v>
      </c>
      <c r="C676" s="16" t="s">
        <v>13644</v>
      </c>
      <c r="D676" s="19">
        <v>6299</v>
      </c>
      <c r="E676" s="19">
        <v>13750</v>
      </c>
      <c r="F676" s="52">
        <v>0.54</v>
      </c>
      <c r="G676" s="51">
        <v>4.2</v>
      </c>
      <c r="H676" s="52" t="str">
        <f t="shared" si="11"/>
        <v>5.0</v>
      </c>
      <c r="I676" s="16">
        <v>2014</v>
      </c>
      <c r="J676" s="19">
        <f>Transformed_Data!E676*Transformed_Data!I676</f>
        <v>27692500</v>
      </c>
      <c r="K676" s="19" t="str">
        <f>IF(E676&lt;200,"&lt;200",IF(E676&lt;=500,"200–500","&gt;500"))</f>
        <v>&gt;500</v>
      </c>
      <c r="L676" s="19">
        <f>G676*I676</f>
        <v>8458.8000000000011</v>
      </c>
      <c r="M676" s="19">
        <f>SUM(G676:I676)</f>
        <v>2018.2</v>
      </c>
      <c r="N676" s="16" t="s">
        <v>5819</v>
      </c>
      <c r="O676" s="16" t="s">
        <v>5820</v>
      </c>
      <c r="P676" s="16" t="s">
        <v>5821</v>
      </c>
      <c r="Q676" s="16" t="s">
        <v>5822</v>
      </c>
      <c r="R676" s="16" t="s">
        <v>5823</v>
      </c>
      <c r="S676" s="16" t="s">
        <v>5824</v>
      </c>
      <c r="T676" s="16" t="s">
        <v>5825</v>
      </c>
      <c r="U676" s="16" t="s">
        <v>5826</v>
      </c>
    </row>
    <row r="677" spans="1:21" ht="15.75">
      <c r="A677" s="16" t="s">
        <v>6555</v>
      </c>
      <c r="B677" s="16" t="s">
        <v>14561</v>
      </c>
      <c r="C677" s="16" t="s">
        <v>13644</v>
      </c>
      <c r="D677" s="19">
        <v>599</v>
      </c>
      <c r="E677" s="19">
        <v>1999</v>
      </c>
      <c r="F677" s="52">
        <v>0.7</v>
      </c>
      <c r="G677" s="51">
        <v>4.4000000000000004</v>
      </c>
      <c r="H677" s="52" t="str">
        <f t="shared" si="11"/>
        <v>5.0</v>
      </c>
      <c r="I677" s="16">
        <v>4736</v>
      </c>
      <c r="J677" s="19">
        <f>Transformed_Data!E677*Transformed_Data!I677</f>
        <v>9467264</v>
      </c>
      <c r="K677" s="19" t="str">
        <f>IF(E677&lt;200,"&lt;200",IF(E677&lt;=500,"200–500","&gt;500"))</f>
        <v>&gt;500</v>
      </c>
      <c r="L677" s="19">
        <f>G677*I677</f>
        <v>20838.400000000001</v>
      </c>
      <c r="M677" s="19">
        <f>SUM(G677:I677)</f>
        <v>4740.3999999999996</v>
      </c>
      <c r="N677" s="16" t="s">
        <v>13446</v>
      </c>
      <c r="O677" s="16" t="s">
        <v>6558</v>
      </c>
      <c r="P677" s="16" t="s">
        <v>6559</v>
      </c>
      <c r="Q677" s="16" t="s">
        <v>6560</v>
      </c>
      <c r="R677" s="16" t="s">
        <v>6561</v>
      </c>
      <c r="S677" s="16" t="s">
        <v>13447</v>
      </c>
      <c r="T677" s="16" t="s">
        <v>6563</v>
      </c>
      <c r="U677" s="16" t="s">
        <v>6564</v>
      </c>
    </row>
    <row r="678" spans="1:21" ht="15.75">
      <c r="A678" s="16" t="s">
        <v>887</v>
      </c>
      <c r="B678" s="16" t="s">
        <v>14562</v>
      </c>
      <c r="C678" s="16" t="s">
        <v>13644</v>
      </c>
      <c r="D678" s="19">
        <v>345</v>
      </c>
      <c r="E678" s="19">
        <v>999</v>
      </c>
      <c r="F678" s="52">
        <v>0.65</v>
      </c>
      <c r="G678" s="51">
        <v>3.7</v>
      </c>
      <c r="H678" s="52" t="str">
        <f t="shared" si="11"/>
        <v>4.0</v>
      </c>
      <c r="I678" s="16">
        <v>1097</v>
      </c>
      <c r="J678" s="19">
        <f>Transformed_Data!E678*Transformed_Data!I678</f>
        <v>1095903</v>
      </c>
      <c r="K678" s="19" t="str">
        <f>IF(E678&lt;200,"&lt;200",IF(E678&lt;=500,"200–500","&gt;500"))</f>
        <v>&gt;500</v>
      </c>
      <c r="L678" s="19">
        <f>G678*I678</f>
        <v>4058.9</v>
      </c>
      <c r="M678" s="19">
        <f>SUM(G678:I678)</f>
        <v>1100.7</v>
      </c>
      <c r="N678" s="16" t="s">
        <v>889</v>
      </c>
      <c r="O678" s="16" t="s">
        <v>890</v>
      </c>
      <c r="P678" s="16" t="s">
        <v>891</v>
      </c>
      <c r="Q678" s="16" t="s">
        <v>892</v>
      </c>
      <c r="R678" s="16" t="s">
        <v>893</v>
      </c>
      <c r="S678" s="16" t="s">
        <v>894</v>
      </c>
      <c r="T678" s="16" t="s">
        <v>895</v>
      </c>
      <c r="U678" s="16" t="s">
        <v>896</v>
      </c>
    </row>
    <row r="679" spans="1:21" ht="15.75">
      <c r="A679" s="16" t="s">
        <v>5242</v>
      </c>
      <c r="B679" s="16" t="s">
        <v>14563</v>
      </c>
      <c r="C679" s="16" t="s">
        <v>13127</v>
      </c>
      <c r="D679" s="19">
        <v>399</v>
      </c>
      <c r="E679" s="19">
        <v>995</v>
      </c>
      <c r="F679" s="52">
        <v>0.6</v>
      </c>
      <c r="G679" s="51">
        <v>3.9</v>
      </c>
      <c r="H679" s="52" t="str">
        <f t="shared" si="11"/>
        <v>4.0</v>
      </c>
      <c r="I679" s="16">
        <v>21372</v>
      </c>
      <c r="J679" s="19">
        <f>Transformed_Data!E679*Transformed_Data!I679</f>
        <v>21265140</v>
      </c>
      <c r="K679" s="19" t="str">
        <f>IF(E679&lt;200,"&lt;200",IF(E679&lt;=500,"200–500","&gt;500"))</f>
        <v>&gt;500</v>
      </c>
      <c r="L679" s="19">
        <f>G679*I679</f>
        <v>83350.8</v>
      </c>
      <c r="M679" s="19">
        <f>SUM(G679:I679)</f>
        <v>21375.9</v>
      </c>
      <c r="N679" s="16" t="s">
        <v>13448</v>
      </c>
      <c r="O679" s="16" t="s">
        <v>5246</v>
      </c>
      <c r="P679" s="16" t="s">
        <v>5247</v>
      </c>
      <c r="Q679" s="16" t="s">
        <v>5248</v>
      </c>
      <c r="R679" s="16" t="s">
        <v>5249</v>
      </c>
      <c r="S679" s="16" t="s">
        <v>13449</v>
      </c>
      <c r="T679" s="16" t="s">
        <v>5250</v>
      </c>
      <c r="U679" s="16" t="s">
        <v>5251</v>
      </c>
    </row>
    <row r="680" spans="1:21" ht="15.75">
      <c r="A680" s="16" t="s">
        <v>7491</v>
      </c>
      <c r="B680" s="16" t="s">
        <v>14564</v>
      </c>
      <c r="C680" s="16" t="s">
        <v>13644</v>
      </c>
      <c r="D680" s="19">
        <v>1495</v>
      </c>
      <c r="E680" s="19">
        <v>1995</v>
      </c>
      <c r="F680" s="52">
        <v>0.25</v>
      </c>
      <c r="G680" s="51">
        <v>4.5</v>
      </c>
      <c r="H680" s="52" t="str">
        <f t="shared" si="11"/>
        <v>5.0</v>
      </c>
      <c r="I680" s="16">
        <v>10541</v>
      </c>
      <c r="J680" s="19">
        <f>Transformed_Data!E680*Transformed_Data!I680</f>
        <v>21029295</v>
      </c>
      <c r="K680" s="19" t="str">
        <f>IF(E680&lt;200,"&lt;200",IF(E680&lt;=500,"200–500","&gt;500"))</f>
        <v>&gt;500</v>
      </c>
      <c r="L680" s="19">
        <f>G680*I680</f>
        <v>47434.5</v>
      </c>
      <c r="M680" s="19">
        <f>SUM(G680:I680)</f>
        <v>10545.5</v>
      </c>
      <c r="N680" s="16" t="s">
        <v>7493</v>
      </c>
      <c r="O680" s="16" t="s">
        <v>7494</v>
      </c>
      <c r="P680" s="16" t="s">
        <v>7495</v>
      </c>
      <c r="Q680" s="16" t="s">
        <v>7496</v>
      </c>
      <c r="R680" s="16" t="s">
        <v>7497</v>
      </c>
      <c r="S680" s="16" t="s">
        <v>13450</v>
      </c>
      <c r="T680" s="16" t="s">
        <v>7499</v>
      </c>
      <c r="U680" s="16" t="s">
        <v>7500</v>
      </c>
    </row>
    <row r="681" spans="1:21" ht="15.75">
      <c r="A681" s="16" t="s">
        <v>12281</v>
      </c>
      <c r="B681" s="16" t="s">
        <v>14565</v>
      </c>
      <c r="C681" s="16" t="s">
        <v>13645</v>
      </c>
      <c r="D681" s="19">
        <v>929</v>
      </c>
      <c r="E681" s="19">
        <v>1300</v>
      </c>
      <c r="F681" s="52">
        <v>0.28999999999999998</v>
      </c>
      <c r="G681" s="51">
        <v>3.9</v>
      </c>
      <c r="H681" s="52" t="str">
        <f t="shared" si="11"/>
        <v>4.0</v>
      </c>
      <c r="I681" s="16">
        <v>1672</v>
      </c>
      <c r="J681" s="19">
        <f>Transformed_Data!E681*Transformed_Data!I681</f>
        <v>2173600</v>
      </c>
      <c r="K681" s="19" t="str">
        <f>IF(E681&lt;200,"&lt;200",IF(E681&lt;=500,"200–500","&gt;500"))</f>
        <v>&gt;500</v>
      </c>
      <c r="L681" s="19">
        <f>G681*I681</f>
        <v>6520.8</v>
      </c>
      <c r="M681" s="19">
        <f>SUM(G681:I681)</f>
        <v>1675.9</v>
      </c>
      <c r="N681" s="16" t="s">
        <v>12283</v>
      </c>
      <c r="O681" s="16" t="s">
        <v>12284</v>
      </c>
      <c r="P681" s="16" t="s">
        <v>12285</v>
      </c>
      <c r="Q681" s="16" t="s">
        <v>12286</v>
      </c>
      <c r="R681" s="16" t="s">
        <v>12287</v>
      </c>
      <c r="S681" s="16" t="s">
        <v>13451</v>
      </c>
      <c r="T681" s="16" t="s">
        <v>12289</v>
      </c>
      <c r="U681" s="16" t="s">
        <v>12290</v>
      </c>
    </row>
    <row r="682" spans="1:21" ht="15.75">
      <c r="A682" s="16" t="s">
        <v>7223</v>
      </c>
      <c r="B682" s="16" t="s">
        <v>14566</v>
      </c>
      <c r="C682" s="16" t="s">
        <v>13644</v>
      </c>
      <c r="D682" s="19">
        <v>1439</v>
      </c>
      <c r="E682" s="19">
        <v>2890</v>
      </c>
      <c r="F682" s="52">
        <v>0.5</v>
      </c>
      <c r="G682" s="51">
        <v>4.5</v>
      </c>
      <c r="H682" s="52" t="str">
        <f t="shared" si="11"/>
        <v>5.0</v>
      </c>
      <c r="I682" s="16">
        <v>4099</v>
      </c>
      <c r="J682" s="19">
        <f>Transformed_Data!E682*Transformed_Data!I682</f>
        <v>11846110</v>
      </c>
      <c r="K682" s="19" t="str">
        <f>IF(E682&lt;200,"&lt;200",IF(E682&lt;=500,"200–500","&gt;500"))</f>
        <v>&gt;500</v>
      </c>
      <c r="L682" s="19">
        <f>G682*I682</f>
        <v>18445.5</v>
      </c>
      <c r="M682" s="19">
        <f>SUM(G682:I682)</f>
        <v>4103.5</v>
      </c>
      <c r="N682" s="16" t="s">
        <v>13452</v>
      </c>
      <c r="O682" s="16" t="s">
        <v>7226</v>
      </c>
      <c r="P682" s="16" t="s">
        <v>7227</v>
      </c>
      <c r="Q682" s="16" t="s">
        <v>7228</v>
      </c>
      <c r="R682" s="16" t="s">
        <v>7229</v>
      </c>
      <c r="S682" s="16" t="s">
        <v>7230</v>
      </c>
      <c r="T682" s="16" t="s">
        <v>7231</v>
      </c>
      <c r="U682" s="16" t="s">
        <v>7232</v>
      </c>
    </row>
    <row r="683" spans="1:21" ht="15.75">
      <c r="A683" s="16" t="s">
        <v>4531</v>
      </c>
      <c r="B683" s="16" t="s">
        <v>14567</v>
      </c>
      <c r="C683" s="16" t="s">
        <v>13127</v>
      </c>
      <c r="D683" s="19">
        <v>299</v>
      </c>
      <c r="E683" s="19">
        <v>599</v>
      </c>
      <c r="F683" s="52">
        <v>0.5</v>
      </c>
      <c r="G683" s="51">
        <v>4.3</v>
      </c>
      <c r="H683" s="52" t="str">
        <f t="shared" si="11"/>
        <v>5.0</v>
      </c>
      <c r="I683" s="16">
        <v>4674</v>
      </c>
      <c r="J683" s="19">
        <f>Transformed_Data!E683*Transformed_Data!I683</f>
        <v>2799726</v>
      </c>
      <c r="K683" s="19" t="str">
        <f>IF(E683&lt;200,"&lt;200",IF(E683&lt;=500,"200–500","&gt;500"))</f>
        <v>&gt;500</v>
      </c>
      <c r="L683" s="19">
        <f>G683*I683</f>
        <v>20098.2</v>
      </c>
      <c r="M683" s="19">
        <f>SUM(G683:I683)</f>
        <v>4678.3</v>
      </c>
      <c r="N683" s="16" t="s">
        <v>4533</v>
      </c>
      <c r="O683" s="16" t="s">
        <v>4534</v>
      </c>
      <c r="P683" s="16" t="s">
        <v>4535</v>
      </c>
      <c r="Q683" s="16" t="s">
        <v>4536</v>
      </c>
      <c r="R683" s="16" t="s">
        <v>4537</v>
      </c>
      <c r="S683" s="16" t="s">
        <v>13453</v>
      </c>
      <c r="T683" s="16" t="s">
        <v>4539</v>
      </c>
      <c r="U683" s="16" t="s">
        <v>4540</v>
      </c>
    </row>
    <row r="684" spans="1:21" ht="15.75">
      <c r="A684" s="16" t="s">
        <v>3134</v>
      </c>
      <c r="B684" s="16" t="s">
        <v>14568</v>
      </c>
      <c r="C684" s="16" t="s">
        <v>13127</v>
      </c>
      <c r="D684" s="19">
        <v>1499</v>
      </c>
      <c r="E684" s="19">
        <v>2499</v>
      </c>
      <c r="F684" s="52">
        <v>0.4</v>
      </c>
      <c r="G684" s="51">
        <v>4.3</v>
      </c>
      <c r="H684" s="52" t="str">
        <f t="shared" si="11"/>
        <v>5.0</v>
      </c>
      <c r="I684" s="16">
        <v>15970</v>
      </c>
      <c r="J684" s="19">
        <f>Transformed_Data!E684*Transformed_Data!I684</f>
        <v>39909030</v>
      </c>
      <c r="K684" s="19" t="str">
        <f>IF(E684&lt;200,"&lt;200",IF(E684&lt;=500,"200–500","&gt;500"))</f>
        <v>&gt;500</v>
      </c>
      <c r="L684" s="19">
        <f>G684*I684</f>
        <v>68671</v>
      </c>
      <c r="M684" s="19">
        <f>SUM(G684:I684)</f>
        <v>15974.3</v>
      </c>
      <c r="N684" s="16" t="s">
        <v>3136</v>
      </c>
      <c r="O684" s="16" t="s">
        <v>3137</v>
      </c>
      <c r="P684" s="16" t="s">
        <v>3138</v>
      </c>
      <c r="Q684" s="16" t="s">
        <v>3139</v>
      </c>
      <c r="R684" s="16" t="s">
        <v>3140</v>
      </c>
      <c r="S684" s="16" t="s">
        <v>13454</v>
      </c>
      <c r="T684" s="16" t="s">
        <v>3142</v>
      </c>
      <c r="U684" s="16" t="s">
        <v>3143</v>
      </c>
    </row>
    <row r="685" spans="1:21" ht="15.75">
      <c r="A685" s="16" t="s">
        <v>5410</v>
      </c>
      <c r="B685" s="16" t="s">
        <v>14569</v>
      </c>
      <c r="C685" s="16" t="s">
        <v>13127</v>
      </c>
      <c r="D685" s="19">
        <v>799</v>
      </c>
      <c r="E685" s="19">
        <v>1999</v>
      </c>
      <c r="F685" s="52">
        <v>0.6</v>
      </c>
      <c r="G685" s="51">
        <v>3.8</v>
      </c>
      <c r="H685" s="52" t="str">
        <f t="shared" si="11"/>
        <v>4.0</v>
      </c>
      <c r="I685" s="16">
        <v>12958</v>
      </c>
      <c r="J685" s="19">
        <f>Transformed_Data!E685*Transformed_Data!I685</f>
        <v>25903042</v>
      </c>
      <c r="K685" s="19" t="str">
        <f>IF(E685&lt;200,"&lt;200",IF(E685&lt;=500,"200–500","&gt;500"))</f>
        <v>&gt;500</v>
      </c>
      <c r="L685" s="19">
        <f>G685*I685</f>
        <v>49240.399999999994</v>
      </c>
      <c r="M685" s="19">
        <f>SUM(G685:I685)</f>
        <v>12961.8</v>
      </c>
      <c r="N685" s="16" t="s">
        <v>13455</v>
      </c>
      <c r="O685" s="16" t="s">
        <v>5414</v>
      </c>
      <c r="P685" s="16" t="s">
        <v>5415</v>
      </c>
      <c r="Q685" s="16" t="s">
        <v>5416</v>
      </c>
      <c r="R685" s="16" t="s">
        <v>5417</v>
      </c>
      <c r="S685" s="16" t="s">
        <v>5418</v>
      </c>
      <c r="T685" s="16" t="s">
        <v>5419</v>
      </c>
      <c r="U685" s="16" t="s">
        <v>5420</v>
      </c>
    </row>
    <row r="686" spans="1:21" ht="15.75">
      <c r="A686" s="16" t="s">
        <v>3636</v>
      </c>
      <c r="B686" s="16" t="s">
        <v>14570</v>
      </c>
      <c r="C686" s="16" t="s">
        <v>13127</v>
      </c>
      <c r="D686" s="19">
        <v>119</v>
      </c>
      <c r="E686" s="19">
        <v>299</v>
      </c>
      <c r="F686" s="52">
        <v>0.6</v>
      </c>
      <c r="G686" s="51">
        <v>4.0999999999999996</v>
      </c>
      <c r="H686" s="52" t="str">
        <f t="shared" si="11"/>
        <v>5.0</v>
      </c>
      <c r="I686" s="16">
        <v>5999</v>
      </c>
      <c r="J686" s="19">
        <f>Transformed_Data!E686*Transformed_Data!I686</f>
        <v>1793701</v>
      </c>
      <c r="K686" s="19" t="str">
        <f>IF(E686&lt;200,"&lt;200",IF(E686&lt;=500,"200–500","&gt;500"))</f>
        <v>200–500</v>
      </c>
      <c r="L686" s="19">
        <f>G686*I686</f>
        <v>24595.899999999998</v>
      </c>
      <c r="M686" s="19">
        <f>SUM(G686:I686)</f>
        <v>6003.1</v>
      </c>
      <c r="N686" s="16" t="s">
        <v>13456</v>
      </c>
      <c r="O686" s="16" t="s">
        <v>3640</v>
      </c>
      <c r="P686" s="16" t="s">
        <v>3641</v>
      </c>
      <c r="Q686" s="16" t="s">
        <v>3642</v>
      </c>
      <c r="R686" s="16" t="s">
        <v>3643</v>
      </c>
      <c r="S686" s="16" t="s">
        <v>3644</v>
      </c>
      <c r="T686" s="16" t="s">
        <v>3645</v>
      </c>
      <c r="U686" s="16" t="s">
        <v>3646</v>
      </c>
    </row>
    <row r="687" spans="1:21" ht="15.75">
      <c r="A687" s="16" t="s">
        <v>7619</v>
      </c>
      <c r="B687" s="16" t="s">
        <v>14571</v>
      </c>
      <c r="C687" s="16" t="s">
        <v>13127</v>
      </c>
      <c r="D687" s="19">
        <v>399</v>
      </c>
      <c r="E687" s="19">
        <v>1290</v>
      </c>
      <c r="F687" s="52">
        <v>0.69</v>
      </c>
      <c r="G687" s="51">
        <v>4.2</v>
      </c>
      <c r="H687" s="52" t="str">
        <f t="shared" si="11"/>
        <v>5.0</v>
      </c>
      <c r="I687" s="16">
        <v>76042</v>
      </c>
      <c r="J687" s="19">
        <f>Transformed_Data!E687*Transformed_Data!I687</f>
        <v>98094180</v>
      </c>
      <c r="K687" s="19" t="str">
        <f>IF(E687&lt;200,"&lt;200",IF(E687&lt;=500,"200–500","&gt;500"))</f>
        <v>&gt;500</v>
      </c>
      <c r="L687" s="19">
        <f>G687*I687</f>
        <v>319376.40000000002</v>
      </c>
      <c r="M687" s="19">
        <f>SUM(G687:I687)</f>
        <v>76046.2</v>
      </c>
      <c r="N687" s="16" t="s">
        <v>7621</v>
      </c>
      <c r="O687" s="16" t="s">
        <v>7622</v>
      </c>
      <c r="P687" s="16" t="s">
        <v>7623</v>
      </c>
      <c r="Q687" s="16" t="s">
        <v>7624</v>
      </c>
      <c r="R687" s="16" t="s">
        <v>7625</v>
      </c>
      <c r="S687" s="16" t="s">
        <v>7626</v>
      </c>
      <c r="T687" s="16" t="s">
        <v>7627</v>
      </c>
      <c r="U687" s="16" t="s">
        <v>7628</v>
      </c>
    </row>
    <row r="688" spans="1:21" ht="15.75">
      <c r="A688" s="16" t="s">
        <v>9375</v>
      </c>
      <c r="B688" s="16" t="s">
        <v>14572</v>
      </c>
      <c r="C688" s="16" t="s">
        <v>13645</v>
      </c>
      <c r="D688" s="19">
        <v>653</v>
      </c>
      <c r="E688" s="19">
        <v>1020</v>
      </c>
      <c r="F688" s="52">
        <v>0.36</v>
      </c>
      <c r="G688" s="51">
        <v>4.0999999999999996</v>
      </c>
      <c r="H688" s="52" t="str">
        <f t="shared" si="11"/>
        <v>5.0</v>
      </c>
      <c r="I688" s="16">
        <v>3366</v>
      </c>
      <c r="J688" s="19">
        <f>Transformed_Data!E688*Transformed_Data!I688</f>
        <v>3433320</v>
      </c>
      <c r="K688" s="19" t="str">
        <f>IF(E688&lt;200,"&lt;200",IF(E688&lt;=500,"200–500","&gt;500"))</f>
        <v>&gt;500</v>
      </c>
      <c r="L688" s="19">
        <f>G688*I688</f>
        <v>13800.599999999999</v>
      </c>
      <c r="M688" s="19">
        <f>SUM(G688:I688)</f>
        <v>3370.1</v>
      </c>
      <c r="N688" s="16" t="s">
        <v>9377</v>
      </c>
      <c r="O688" s="16" t="s">
        <v>9378</v>
      </c>
      <c r="P688" s="16" t="s">
        <v>9379</v>
      </c>
      <c r="Q688" s="16" t="s">
        <v>9380</v>
      </c>
      <c r="R688" s="16" t="s">
        <v>9381</v>
      </c>
      <c r="S688" s="16" t="s">
        <v>13065</v>
      </c>
      <c r="T688" s="16" t="s">
        <v>9382</v>
      </c>
      <c r="U688" s="16" t="s">
        <v>9383</v>
      </c>
    </row>
    <row r="689" spans="1:21" ht="15.75">
      <c r="A689" s="16" t="s">
        <v>9467</v>
      </c>
      <c r="B689" s="16" t="s">
        <v>14573</v>
      </c>
      <c r="C689" s="16" t="s">
        <v>13645</v>
      </c>
      <c r="D689" s="19">
        <v>1498</v>
      </c>
      <c r="E689" s="19">
        <v>2300</v>
      </c>
      <c r="F689" s="52">
        <v>0.35</v>
      </c>
      <c r="G689" s="51">
        <v>3.8</v>
      </c>
      <c r="H689" s="52" t="str">
        <f t="shared" si="11"/>
        <v>4.0</v>
      </c>
      <c r="I689" s="16">
        <v>95</v>
      </c>
      <c r="J689" s="19">
        <f>Transformed_Data!E689*Transformed_Data!I689</f>
        <v>218500</v>
      </c>
      <c r="K689" s="19" t="str">
        <f>IF(E689&lt;200,"&lt;200",IF(E689&lt;=500,"200–500","&gt;500"))</f>
        <v>&gt;500</v>
      </c>
      <c r="L689" s="19">
        <f>G689*I689</f>
        <v>361</v>
      </c>
      <c r="M689" s="19">
        <f>SUM(G689:I689)</f>
        <v>98.8</v>
      </c>
      <c r="N689" s="16" t="s">
        <v>9469</v>
      </c>
      <c r="O689" s="16" t="s">
        <v>9470</v>
      </c>
      <c r="P689" s="16" t="s">
        <v>9471</v>
      </c>
      <c r="Q689" s="16" t="s">
        <v>9472</v>
      </c>
      <c r="R689" s="16" t="s">
        <v>9473</v>
      </c>
      <c r="S689" s="16" t="s">
        <v>9474</v>
      </c>
      <c r="T689" s="16" t="s">
        <v>9475</v>
      </c>
      <c r="U689" s="16" t="s">
        <v>9476</v>
      </c>
    </row>
    <row r="690" spans="1:21" ht="15.75">
      <c r="A690" s="16" t="s">
        <v>11275</v>
      </c>
      <c r="B690" s="16" t="s">
        <v>14574</v>
      </c>
      <c r="C690" s="16" t="s">
        <v>13645</v>
      </c>
      <c r="D690" s="19">
        <v>2590</v>
      </c>
      <c r="E690" s="19">
        <v>4200</v>
      </c>
      <c r="F690" s="52">
        <v>0.38</v>
      </c>
      <c r="G690" s="51">
        <v>4.0999999999999996</v>
      </c>
      <c r="H690" s="52" t="str">
        <f t="shared" si="11"/>
        <v>5.0</v>
      </c>
      <c r="I690" s="16">
        <v>63</v>
      </c>
      <c r="J690" s="19">
        <f>Transformed_Data!E690*Transformed_Data!I690</f>
        <v>264600</v>
      </c>
      <c r="K690" s="19" t="str">
        <f>IF(E690&lt;200,"&lt;200",IF(E690&lt;=500,"200–500","&gt;500"))</f>
        <v>&gt;500</v>
      </c>
      <c r="L690" s="19">
        <f>G690*I690</f>
        <v>258.29999999999995</v>
      </c>
      <c r="M690" s="19">
        <f>SUM(G690:I690)</f>
        <v>67.099999999999994</v>
      </c>
      <c r="N690" s="16" t="s">
        <v>11277</v>
      </c>
      <c r="O690" s="16" t="s">
        <v>11278</v>
      </c>
      <c r="P690" s="16" t="s">
        <v>11279</v>
      </c>
      <c r="Q690" s="16" t="s">
        <v>11280</v>
      </c>
      <c r="R690" s="16" t="s">
        <v>11281</v>
      </c>
      <c r="S690" s="16" t="s">
        <v>11282</v>
      </c>
      <c r="T690" s="16" t="s">
        <v>11283</v>
      </c>
      <c r="U690" s="16" t="s">
        <v>11284</v>
      </c>
    </row>
    <row r="691" spans="1:21" ht="15.75">
      <c r="A691" s="16" t="s">
        <v>8207</v>
      </c>
      <c r="B691" s="16" t="s">
        <v>14575</v>
      </c>
      <c r="C691" s="16" t="s">
        <v>13127</v>
      </c>
      <c r="D691" s="19">
        <v>279</v>
      </c>
      <c r="E691" s="19">
        <v>1299</v>
      </c>
      <c r="F691" s="52">
        <v>0.79</v>
      </c>
      <c r="G691" s="51">
        <v>4</v>
      </c>
      <c r="H691" s="52" t="str">
        <f t="shared" si="11"/>
        <v>4.0</v>
      </c>
      <c r="I691" s="16">
        <v>5072</v>
      </c>
      <c r="J691" s="19">
        <f>Transformed_Data!E691*Transformed_Data!I691</f>
        <v>6588528</v>
      </c>
      <c r="K691" s="19" t="str">
        <f>IF(E691&lt;200,"&lt;200",IF(E691&lt;=500,"200–500","&gt;500"))</f>
        <v>&gt;500</v>
      </c>
      <c r="L691" s="19">
        <f>G691*I691</f>
        <v>20288</v>
      </c>
      <c r="M691" s="19">
        <f>SUM(G691:I691)</f>
        <v>5076</v>
      </c>
      <c r="N691" s="16" t="s">
        <v>13457</v>
      </c>
      <c r="O691" s="16" t="s">
        <v>8210</v>
      </c>
      <c r="P691" s="16" t="s">
        <v>8211</v>
      </c>
      <c r="Q691" s="16" t="s">
        <v>8212</v>
      </c>
      <c r="R691" s="16" t="s">
        <v>8213</v>
      </c>
      <c r="S691" s="16" t="s">
        <v>8214</v>
      </c>
      <c r="T691" s="16" t="s">
        <v>8215</v>
      </c>
      <c r="U691" s="16" t="s">
        <v>8216</v>
      </c>
    </row>
    <row r="692" spans="1:21" ht="15.75">
      <c r="A692" s="16" t="s">
        <v>11467</v>
      </c>
      <c r="B692" s="16" t="s">
        <v>14576</v>
      </c>
      <c r="C692" s="16" t="s">
        <v>13645</v>
      </c>
      <c r="D692" s="19">
        <v>2449</v>
      </c>
      <c r="E692" s="19">
        <v>3390</v>
      </c>
      <c r="F692" s="52">
        <v>0.28000000000000003</v>
      </c>
      <c r="G692" s="51">
        <v>4</v>
      </c>
      <c r="H692" s="52" t="str">
        <f t="shared" si="11"/>
        <v>4.0</v>
      </c>
      <c r="I692" s="16">
        <v>5206</v>
      </c>
      <c r="J692" s="19">
        <f>Transformed_Data!E692*Transformed_Data!I692</f>
        <v>17648340</v>
      </c>
      <c r="K692" s="19" t="str">
        <f>IF(E692&lt;200,"&lt;200",IF(E692&lt;=500,"200–500","&gt;500"))</f>
        <v>&gt;500</v>
      </c>
      <c r="L692" s="19">
        <f>G692*I692</f>
        <v>20824</v>
      </c>
      <c r="M692" s="19">
        <f>SUM(G692:I692)</f>
        <v>5210</v>
      </c>
      <c r="N692" s="16" t="s">
        <v>11469</v>
      </c>
      <c r="O692" s="16" t="s">
        <v>11470</v>
      </c>
      <c r="P692" s="16" t="s">
        <v>11471</v>
      </c>
      <c r="Q692" s="16" t="s">
        <v>11472</v>
      </c>
      <c r="R692" s="16" t="s">
        <v>11473</v>
      </c>
      <c r="S692" s="16" t="s">
        <v>11474</v>
      </c>
      <c r="T692" s="16" t="s">
        <v>11475</v>
      </c>
      <c r="U692" s="16" t="s">
        <v>11476</v>
      </c>
    </row>
    <row r="693" spans="1:21" ht="15.75">
      <c r="A693" s="16" t="s">
        <v>10439</v>
      </c>
      <c r="B693" s="16" t="s">
        <v>14577</v>
      </c>
      <c r="C693" s="16" t="s">
        <v>13645</v>
      </c>
      <c r="D693" s="19">
        <v>12499</v>
      </c>
      <c r="E693" s="19">
        <v>19825</v>
      </c>
      <c r="F693" s="52">
        <v>0.37</v>
      </c>
      <c r="G693" s="51">
        <v>4.0999999999999996</v>
      </c>
      <c r="H693" s="52" t="str">
        <f t="shared" si="11"/>
        <v>5.0</v>
      </c>
      <c r="I693" s="16">
        <v>322</v>
      </c>
      <c r="J693" s="19">
        <f>Transformed_Data!E693*Transformed_Data!I693</f>
        <v>6383650</v>
      </c>
      <c r="K693" s="19" t="str">
        <f>IF(E693&lt;200,"&lt;200",IF(E693&lt;=500,"200–500","&gt;500"))</f>
        <v>&gt;500</v>
      </c>
      <c r="L693" s="19">
        <f>G693*I693</f>
        <v>1320.1999999999998</v>
      </c>
      <c r="M693" s="19">
        <f>SUM(G693:I693)</f>
        <v>326.10000000000002</v>
      </c>
      <c r="N693" s="16" t="s">
        <v>10441</v>
      </c>
      <c r="O693" s="16" t="s">
        <v>10442</v>
      </c>
      <c r="P693" s="16" t="s">
        <v>10443</v>
      </c>
      <c r="Q693" s="16" t="s">
        <v>10444</v>
      </c>
      <c r="R693" s="16" t="s">
        <v>10445</v>
      </c>
      <c r="S693" s="16" t="s">
        <v>13458</v>
      </c>
      <c r="T693" s="16" t="s">
        <v>10447</v>
      </c>
      <c r="U693" s="16" t="s">
        <v>10448</v>
      </c>
    </row>
    <row r="694" spans="1:21" ht="15.75">
      <c r="A694" s="16" t="s">
        <v>6048</v>
      </c>
      <c r="B694" s="16" t="s">
        <v>14578</v>
      </c>
      <c r="C694" s="16" t="s">
        <v>13644</v>
      </c>
      <c r="D694" s="19">
        <v>849</v>
      </c>
      <c r="E694" s="19">
        <v>4999</v>
      </c>
      <c r="F694" s="52">
        <v>0.83</v>
      </c>
      <c r="G694" s="51">
        <v>4</v>
      </c>
      <c r="H694" s="52" t="str">
        <f t="shared" si="11"/>
        <v>4.0</v>
      </c>
      <c r="I694" s="16">
        <v>20457</v>
      </c>
      <c r="J694" s="19">
        <f>Transformed_Data!E694*Transformed_Data!I694</f>
        <v>102264543</v>
      </c>
      <c r="K694" s="19" t="str">
        <f>IF(E694&lt;200,"&lt;200",IF(E694&lt;=500,"200–500","&gt;500"))</f>
        <v>&gt;500</v>
      </c>
      <c r="L694" s="19">
        <f>G694*I694</f>
        <v>81828</v>
      </c>
      <c r="M694" s="19">
        <f>SUM(G694:I694)</f>
        <v>20461</v>
      </c>
      <c r="N694" s="16" t="s">
        <v>13459</v>
      </c>
      <c r="O694" s="16" t="s">
        <v>6051</v>
      </c>
      <c r="P694" s="16" t="s">
        <v>6052</v>
      </c>
      <c r="Q694" s="16" t="s">
        <v>6053</v>
      </c>
      <c r="R694" s="16" t="s">
        <v>6054</v>
      </c>
      <c r="S694" s="16" t="s">
        <v>6055</v>
      </c>
      <c r="T694" s="16" t="s">
        <v>6056</v>
      </c>
      <c r="U694" s="16" t="s">
        <v>6057</v>
      </c>
    </row>
    <row r="695" spans="1:21" ht="15.75">
      <c r="A695" s="16" t="s">
        <v>2241</v>
      </c>
      <c r="B695" s="16" t="s">
        <v>14579</v>
      </c>
      <c r="C695" s="16" t="s">
        <v>13644</v>
      </c>
      <c r="D695" s="19">
        <v>182</v>
      </c>
      <c r="E695" s="19">
        <v>599</v>
      </c>
      <c r="F695" s="52">
        <v>0.7</v>
      </c>
      <c r="G695" s="51">
        <v>4</v>
      </c>
      <c r="H695" s="52" t="str">
        <f t="shared" si="11"/>
        <v>4.0</v>
      </c>
      <c r="I695" s="16">
        <v>9378</v>
      </c>
      <c r="J695" s="19">
        <f>Transformed_Data!E695*Transformed_Data!I695</f>
        <v>5617422</v>
      </c>
      <c r="K695" s="19" t="str">
        <f>IF(E695&lt;200,"&lt;200",IF(E695&lt;=500,"200–500","&gt;500"))</f>
        <v>&gt;500</v>
      </c>
      <c r="L695" s="19">
        <f>G695*I695</f>
        <v>37512</v>
      </c>
      <c r="M695" s="19">
        <f>SUM(G695:I695)</f>
        <v>9382</v>
      </c>
      <c r="N695" s="16" t="s">
        <v>2243</v>
      </c>
      <c r="O695" s="16" t="s">
        <v>236</v>
      </c>
      <c r="P695" s="16" t="s">
        <v>237</v>
      </c>
      <c r="Q695" s="16" t="s">
        <v>238</v>
      </c>
      <c r="R695" s="16" t="s">
        <v>239</v>
      </c>
      <c r="S695" s="16" t="s">
        <v>1573</v>
      </c>
      <c r="T695" s="16" t="s">
        <v>2244</v>
      </c>
      <c r="U695" s="16" t="s">
        <v>2245</v>
      </c>
    </row>
    <row r="696" spans="1:21" ht="15.75">
      <c r="A696" s="16" t="s">
        <v>12752</v>
      </c>
      <c r="B696" s="16" t="s">
        <v>14580</v>
      </c>
      <c r="C696" s="16" t="s">
        <v>13645</v>
      </c>
      <c r="D696" s="19">
        <v>6790</v>
      </c>
      <c r="E696" s="19">
        <v>10995</v>
      </c>
      <c r="F696" s="52">
        <v>0.38</v>
      </c>
      <c r="G696" s="51">
        <v>4.5</v>
      </c>
      <c r="H696" s="52" t="str">
        <f t="shared" si="11"/>
        <v>5.0</v>
      </c>
      <c r="I696" s="16">
        <v>3192</v>
      </c>
      <c r="J696" s="19">
        <f>Transformed_Data!E696*Transformed_Data!I696</f>
        <v>35096040</v>
      </c>
      <c r="K696" s="19" t="str">
        <f>IF(E696&lt;200,"&lt;200",IF(E696&lt;=500,"200–500","&gt;500"))</f>
        <v>&gt;500</v>
      </c>
      <c r="L696" s="19">
        <f>G696*I696</f>
        <v>14364</v>
      </c>
      <c r="M696" s="19">
        <f>SUM(G696:I696)</f>
        <v>3196.5</v>
      </c>
      <c r="N696" s="16" t="s">
        <v>13460</v>
      </c>
      <c r="O696" s="16" t="s">
        <v>12755</v>
      </c>
      <c r="P696" s="16" t="s">
        <v>12756</v>
      </c>
      <c r="Q696" s="16" t="s">
        <v>12757</v>
      </c>
      <c r="R696" s="16" t="s">
        <v>12758</v>
      </c>
      <c r="S696" s="16" t="s">
        <v>13461</v>
      </c>
      <c r="T696" s="16" t="s">
        <v>12760</v>
      </c>
      <c r="U696" s="16" t="s">
        <v>12761</v>
      </c>
    </row>
    <row r="697" spans="1:21" ht="15.75">
      <c r="A697" s="16" t="s">
        <v>2177</v>
      </c>
      <c r="B697" s="16" t="s">
        <v>14581</v>
      </c>
      <c r="C697" s="16" t="s">
        <v>13644</v>
      </c>
      <c r="D697" s="19">
        <v>299</v>
      </c>
      <c r="E697" s="19">
        <v>798</v>
      </c>
      <c r="F697" s="52">
        <v>0.63</v>
      </c>
      <c r="G697" s="51">
        <v>4.4000000000000004</v>
      </c>
      <c r="H697" s="52" t="str">
        <f t="shared" si="11"/>
        <v>5.0</v>
      </c>
      <c r="I697" s="16">
        <v>28791</v>
      </c>
      <c r="J697" s="19">
        <f>Transformed_Data!E697*Transformed_Data!I697</f>
        <v>22975218</v>
      </c>
      <c r="K697" s="19" t="str">
        <f>IF(E697&lt;200,"&lt;200",IF(E697&lt;=500,"200–500","&gt;500"))</f>
        <v>&gt;500</v>
      </c>
      <c r="L697" s="19">
        <f>G697*I697</f>
        <v>126680.40000000001</v>
      </c>
      <c r="M697" s="19">
        <f>SUM(G697:I697)</f>
        <v>28795.4</v>
      </c>
      <c r="N697" s="16" t="s">
        <v>2179</v>
      </c>
      <c r="O697" s="16" t="s">
        <v>781</v>
      </c>
      <c r="P697" s="16" t="s">
        <v>782</v>
      </c>
      <c r="Q697" s="16" t="s">
        <v>783</v>
      </c>
      <c r="R697" s="16" t="s">
        <v>784</v>
      </c>
      <c r="S697" s="16" t="s">
        <v>785</v>
      </c>
      <c r="T697" s="16" t="s">
        <v>786</v>
      </c>
      <c r="U697" s="16" t="s">
        <v>2180</v>
      </c>
    </row>
    <row r="698" spans="1:21" ht="15.75">
      <c r="A698" s="16" t="s">
        <v>2762</v>
      </c>
      <c r="B698" s="16" t="s">
        <v>14582</v>
      </c>
      <c r="C698" s="16" t="s">
        <v>13644</v>
      </c>
      <c r="D698" s="19">
        <v>389</v>
      </c>
      <c r="E698" s="19">
        <v>999</v>
      </c>
      <c r="F698" s="52">
        <v>0.61</v>
      </c>
      <c r="G698" s="51">
        <v>4.3</v>
      </c>
      <c r="H698" s="52" t="str">
        <f t="shared" si="11"/>
        <v>5.0</v>
      </c>
      <c r="I698" s="16">
        <v>838</v>
      </c>
      <c r="J698" s="19">
        <f>Transformed_Data!E698*Transformed_Data!I698</f>
        <v>837162</v>
      </c>
      <c r="K698" s="19" t="str">
        <f>IF(E698&lt;200,"&lt;200",IF(E698&lt;=500,"200–500","&gt;500"))</f>
        <v>&gt;500</v>
      </c>
      <c r="L698" s="19">
        <f>G698*I698</f>
        <v>3603.3999999999996</v>
      </c>
      <c r="M698" s="19">
        <f>SUM(G698:I698)</f>
        <v>842.3</v>
      </c>
      <c r="N698" s="16" t="s">
        <v>13462</v>
      </c>
      <c r="O698" s="16" t="s">
        <v>2765</v>
      </c>
      <c r="P698" s="16" t="s">
        <v>2766</v>
      </c>
      <c r="Q698" s="16" t="s">
        <v>2767</v>
      </c>
      <c r="R698" s="16" t="s">
        <v>2768</v>
      </c>
      <c r="S698" s="16" t="s">
        <v>2769</v>
      </c>
      <c r="T698" s="16" t="s">
        <v>2770</v>
      </c>
      <c r="U698" s="16" t="s">
        <v>2771</v>
      </c>
    </row>
    <row r="699" spans="1:21" ht="15.75">
      <c r="A699" s="16" t="s">
        <v>1724</v>
      </c>
      <c r="B699" s="16" t="s">
        <v>14583</v>
      </c>
      <c r="C699" s="16" t="s">
        <v>13644</v>
      </c>
      <c r="D699" s="19">
        <v>129</v>
      </c>
      <c r="E699" s="19">
        <v>249</v>
      </c>
      <c r="F699" s="52">
        <v>0.48</v>
      </c>
      <c r="G699" s="51">
        <v>4</v>
      </c>
      <c r="H699" s="52" t="str">
        <f t="shared" si="11"/>
        <v>4.0</v>
      </c>
      <c r="I699" s="16">
        <v>9378</v>
      </c>
      <c r="J699" s="19">
        <f>Transformed_Data!E699*Transformed_Data!I699</f>
        <v>2335122</v>
      </c>
      <c r="K699" s="19" t="str">
        <f>IF(E699&lt;200,"&lt;200",IF(E699&lt;=500,"200–500","&gt;500"))</f>
        <v>200–500</v>
      </c>
      <c r="L699" s="19">
        <f>G699*I699</f>
        <v>37512</v>
      </c>
      <c r="M699" s="19">
        <f>SUM(G699:I699)</f>
        <v>9382</v>
      </c>
      <c r="N699" s="16" t="s">
        <v>1726</v>
      </c>
      <c r="O699" s="16" t="s">
        <v>236</v>
      </c>
      <c r="P699" s="16" t="s">
        <v>237</v>
      </c>
      <c r="Q699" s="16" t="s">
        <v>238</v>
      </c>
      <c r="R699" s="16" t="s">
        <v>239</v>
      </c>
      <c r="S699" s="16" t="s">
        <v>240</v>
      </c>
      <c r="T699" s="16" t="s">
        <v>1727</v>
      </c>
      <c r="U699" s="16" t="s">
        <v>1728</v>
      </c>
    </row>
    <row r="700" spans="1:21" ht="15.75">
      <c r="A700" s="16" t="s">
        <v>6241</v>
      </c>
      <c r="B700" s="16" t="s">
        <v>14584</v>
      </c>
      <c r="C700" s="16" t="s">
        <v>13644</v>
      </c>
      <c r="D700" s="19">
        <v>299</v>
      </c>
      <c r="E700" s="19">
        <v>1499</v>
      </c>
      <c r="F700" s="52">
        <v>0.8</v>
      </c>
      <c r="G700" s="51">
        <v>4.2</v>
      </c>
      <c r="H700" s="52" t="str">
        <f t="shared" si="11"/>
        <v>5.0</v>
      </c>
      <c r="I700" s="16">
        <v>903</v>
      </c>
      <c r="J700" s="19">
        <f>Transformed_Data!E700*Transformed_Data!I700</f>
        <v>1353597</v>
      </c>
      <c r="K700" s="19" t="str">
        <f>IF(E700&lt;200,"&lt;200",IF(E700&lt;=500,"200–500","&gt;500"))</f>
        <v>&gt;500</v>
      </c>
      <c r="L700" s="19">
        <f>G700*I700</f>
        <v>3792.6000000000004</v>
      </c>
      <c r="M700" s="19">
        <f>SUM(G700:I700)</f>
        <v>907.2</v>
      </c>
      <c r="N700" s="16" t="s">
        <v>6243</v>
      </c>
      <c r="O700" s="16" t="s">
        <v>6244</v>
      </c>
      <c r="P700" s="16" t="s">
        <v>6245</v>
      </c>
      <c r="Q700" s="16" t="s">
        <v>6246</v>
      </c>
      <c r="R700" s="16" t="s">
        <v>6247</v>
      </c>
      <c r="S700" s="16" t="s">
        <v>6248</v>
      </c>
      <c r="T700" s="16" t="s">
        <v>6249</v>
      </c>
      <c r="U700" s="16" t="s">
        <v>6250</v>
      </c>
    </row>
    <row r="701" spans="1:21" ht="15.75">
      <c r="A701" s="16" t="s">
        <v>2896</v>
      </c>
      <c r="B701" s="16" t="s">
        <v>14585</v>
      </c>
      <c r="C701" s="16" t="s">
        <v>13127</v>
      </c>
      <c r="D701" s="19">
        <v>197</v>
      </c>
      <c r="E701" s="19">
        <v>499</v>
      </c>
      <c r="F701" s="52">
        <v>0.61</v>
      </c>
      <c r="G701" s="51">
        <v>3.8</v>
      </c>
      <c r="H701" s="52" t="str">
        <f t="shared" si="11"/>
        <v>4.0</v>
      </c>
      <c r="I701" s="16">
        <v>136</v>
      </c>
      <c r="J701" s="19">
        <f>Transformed_Data!E701*Transformed_Data!I701</f>
        <v>67864</v>
      </c>
      <c r="K701" s="19" t="str">
        <f>IF(E701&lt;200,"&lt;200",IF(E701&lt;=500,"200–500","&gt;500"))</f>
        <v>200–500</v>
      </c>
      <c r="L701" s="19">
        <f>G701*I701</f>
        <v>516.79999999999995</v>
      </c>
      <c r="M701" s="19">
        <f>SUM(G701:I701)</f>
        <v>139.80000000000001</v>
      </c>
      <c r="N701" s="16" t="s">
        <v>2898</v>
      </c>
      <c r="O701" s="16" t="s">
        <v>2899</v>
      </c>
      <c r="P701" s="16" t="s">
        <v>2900</v>
      </c>
      <c r="Q701" s="16" t="s">
        <v>2901</v>
      </c>
      <c r="R701" s="16" t="s">
        <v>2902</v>
      </c>
      <c r="S701" s="16" t="s">
        <v>13463</v>
      </c>
      <c r="T701" s="16" t="s">
        <v>2904</v>
      </c>
      <c r="U701" s="16" t="s">
        <v>2905</v>
      </c>
    </row>
    <row r="702" spans="1:21" ht="15.75">
      <c r="A702" s="16" t="s">
        <v>1918</v>
      </c>
      <c r="B702" s="16" t="s">
        <v>14586</v>
      </c>
      <c r="C702" s="16" t="s">
        <v>13127</v>
      </c>
      <c r="D702" s="19">
        <v>173</v>
      </c>
      <c r="E702" s="19">
        <v>999</v>
      </c>
      <c r="F702" s="52">
        <v>0.83</v>
      </c>
      <c r="G702" s="51">
        <v>4.3</v>
      </c>
      <c r="H702" s="52" t="str">
        <f t="shared" si="11"/>
        <v>5.0</v>
      </c>
      <c r="I702" s="16">
        <v>1237</v>
      </c>
      <c r="J702" s="19">
        <f>Transformed_Data!E702*Transformed_Data!I702</f>
        <v>1235763</v>
      </c>
      <c r="K702" s="19" t="str">
        <f>IF(E702&lt;200,"&lt;200",IF(E702&lt;=500,"200–500","&gt;500"))</f>
        <v>&gt;500</v>
      </c>
      <c r="L702" s="19">
        <f>G702*I702</f>
        <v>5319.0999999999995</v>
      </c>
      <c r="M702" s="19">
        <f>SUM(G702:I702)</f>
        <v>1241.3</v>
      </c>
      <c r="N702" s="16" t="s">
        <v>1920</v>
      </c>
      <c r="O702" s="16" t="s">
        <v>1921</v>
      </c>
      <c r="P702" s="16" t="s">
        <v>1922</v>
      </c>
      <c r="Q702" s="16" t="s">
        <v>1923</v>
      </c>
      <c r="R702" s="16" t="s">
        <v>1924</v>
      </c>
      <c r="S702" s="16" t="s">
        <v>1925</v>
      </c>
      <c r="T702" s="16" t="s">
        <v>1926</v>
      </c>
      <c r="U702" s="16" t="s">
        <v>1927</v>
      </c>
    </row>
    <row r="703" spans="1:21" ht="15.75">
      <c r="A703" s="16" t="s">
        <v>1262</v>
      </c>
      <c r="B703" s="16" t="s">
        <v>14582</v>
      </c>
      <c r="C703" s="16" t="s">
        <v>13644</v>
      </c>
      <c r="D703" s="19">
        <v>399</v>
      </c>
      <c r="E703" s="19">
        <v>1099</v>
      </c>
      <c r="F703" s="52">
        <v>0.64</v>
      </c>
      <c r="G703" s="51">
        <v>4.0999999999999996</v>
      </c>
      <c r="H703" s="52" t="str">
        <f t="shared" si="11"/>
        <v>5.0</v>
      </c>
      <c r="I703" s="16">
        <v>2685</v>
      </c>
      <c r="J703" s="19">
        <f>Transformed_Data!E703*Transformed_Data!I703</f>
        <v>2950815</v>
      </c>
      <c r="K703" s="19" t="str">
        <f>IF(E703&lt;200,"&lt;200",IF(E703&lt;=500,"200–500","&gt;500"))</f>
        <v>&gt;500</v>
      </c>
      <c r="L703" s="19">
        <f>G703*I703</f>
        <v>11008.499999999998</v>
      </c>
      <c r="M703" s="19">
        <f>SUM(G703:I703)</f>
        <v>2689.1</v>
      </c>
      <c r="N703" s="16" t="s">
        <v>13464</v>
      </c>
      <c r="O703" s="16" t="s">
        <v>1265</v>
      </c>
      <c r="P703" s="16" t="s">
        <v>1266</v>
      </c>
      <c r="Q703" s="16" t="s">
        <v>1267</v>
      </c>
      <c r="R703" s="16" t="s">
        <v>1268</v>
      </c>
      <c r="S703" s="16" t="s">
        <v>13465</v>
      </c>
      <c r="T703" s="16" t="s">
        <v>1270</v>
      </c>
      <c r="U703" s="16" t="s">
        <v>1271</v>
      </c>
    </row>
    <row r="704" spans="1:21" ht="15.75">
      <c r="A704" s="16" t="s">
        <v>1576</v>
      </c>
      <c r="B704" s="16" t="s">
        <v>14582</v>
      </c>
      <c r="C704" s="16" t="s">
        <v>13644</v>
      </c>
      <c r="D704" s="19">
        <v>399</v>
      </c>
      <c r="E704" s="19">
        <v>1099</v>
      </c>
      <c r="F704" s="52">
        <v>0.64</v>
      </c>
      <c r="G704" s="51">
        <v>4.0999999999999996</v>
      </c>
      <c r="H704" s="52" t="str">
        <f t="shared" si="11"/>
        <v>5.0</v>
      </c>
      <c r="I704" s="16">
        <v>2685</v>
      </c>
      <c r="J704" s="19">
        <f>Transformed_Data!E704*Transformed_Data!I704</f>
        <v>2950815</v>
      </c>
      <c r="K704" s="19" t="str">
        <f>IF(E704&lt;200,"&lt;200",IF(E704&lt;=500,"200–500","&gt;500"))</f>
        <v>&gt;500</v>
      </c>
      <c r="L704" s="19">
        <f>G704*I704</f>
        <v>11008.499999999998</v>
      </c>
      <c r="M704" s="19">
        <f>SUM(G704:I704)</f>
        <v>2689.1</v>
      </c>
      <c r="N704" s="16" t="s">
        <v>13466</v>
      </c>
      <c r="O704" s="16" t="s">
        <v>1265</v>
      </c>
      <c r="P704" s="16" t="s">
        <v>1266</v>
      </c>
      <c r="Q704" s="16" t="s">
        <v>1267</v>
      </c>
      <c r="R704" s="16" t="s">
        <v>1268</v>
      </c>
      <c r="S704" s="16" t="s">
        <v>13465</v>
      </c>
      <c r="T704" s="16" t="s">
        <v>1579</v>
      </c>
      <c r="U704" s="16" t="s">
        <v>1580</v>
      </c>
    </row>
    <row r="705" spans="1:21" ht="15.75">
      <c r="A705" s="16" t="s">
        <v>1367</v>
      </c>
      <c r="B705" s="16" t="s">
        <v>14587</v>
      </c>
      <c r="C705" s="16" t="s">
        <v>13127</v>
      </c>
      <c r="D705" s="19">
        <v>15490</v>
      </c>
      <c r="E705" s="19">
        <v>20900</v>
      </c>
      <c r="F705" s="52">
        <v>0.26</v>
      </c>
      <c r="G705" s="51">
        <v>4.3</v>
      </c>
      <c r="H705" s="52" t="str">
        <f t="shared" si="11"/>
        <v>5.0</v>
      </c>
      <c r="I705" s="16">
        <v>16299</v>
      </c>
      <c r="J705" s="19">
        <f>Transformed_Data!E705*Transformed_Data!I705</f>
        <v>340649100</v>
      </c>
      <c r="K705" s="19" t="str">
        <f>IF(E705&lt;200,"&lt;200",IF(E705&lt;=500,"200–500","&gt;500"))</f>
        <v>&gt;500</v>
      </c>
      <c r="L705" s="19">
        <f>G705*I705</f>
        <v>70085.7</v>
      </c>
      <c r="M705" s="19">
        <f>SUM(G705:I705)</f>
        <v>16303.3</v>
      </c>
      <c r="N705" s="16" t="s">
        <v>13467</v>
      </c>
      <c r="O705" s="16" t="s">
        <v>226</v>
      </c>
      <c r="P705" s="16" t="s">
        <v>227</v>
      </c>
      <c r="Q705" s="16" t="s">
        <v>228</v>
      </c>
      <c r="R705" s="16" t="s">
        <v>229</v>
      </c>
      <c r="S705" s="16" t="s">
        <v>230</v>
      </c>
      <c r="T705" s="16" t="s">
        <v>1370</v>
      </c>
      <c r="U705" s="16" t="s">
        <v>1371</v>
      </c>
    </row>
    <row r="706" spans="1:21" ht="15.75">
      <c r="A706" s="16" t="s">
        <v>2397</v>
      </c>
      <c r="B706" s="16" t="s">
        <v>14588</v>
      </c>
      <c r="C706" s="16" t="s">
        <v>13127</v>
      </c>
      <c r="D706" s="19">
        <v>8999</v>
      </c>
      <c r="E706" s="19">
        <v>18999</v>
      </c>
      <c r="F706" s="52">
        <v>0.53</v>
      </c>
      <c r="G706" s="51">
        <v>4</v>
      </c>
      <c r="H706" s="52" t="str">
        <f t="shared" ref="H706:H769" si="12">IF(G706&lt;=1,"1.0",IF(G706&lt;=2,"2.0",IF(G706&lt;=3,"3.0",IF(G706&lt;=4,"4.0","5.0"))))</f>
        <v>4.0</v>
      </c>
      <c r="I706" s="16">
        <v>6347</v>
      </c>
      <c r="J706" s="19">
        <f>Transformed_Data!E706*Transformed_Data!I706</f>
        <v>120586653</v>
      </c>
      <c r="K706" s="19" t="str">
        <f>IF(E706&lt;200,"&lt;200",IF(E706&lt;=500,"200–500","&gt;500"))</f>
        <v>&gt;500</v>
      </c>
      <c r="L706" s="19">
        <f>G706*I706</f>
        <v>25388</v>
      </c>
      <c r="M706" s="19">
        <f>SUM(G706:I706)</f>
        <v>6351</v>
      </c>
      <c r="N706" s="16" t="s">
        <v>2399</v>
      </c>
      <c r="O706" s="16" t="s">
        <v>2400</v>
      </c>
      <c r="P706" s="16" t="s">
        <v>2401</v>
      </c>
      <c r="Q706" s="16" t="s">
        <v>2402</v>
      </c>
      <c r="R706" s="16" t="s">
        <v>2403</v>
      </c>
      <c r="S706" s="16" t="s">
        <v>2404</v>
      </c>
      <c r="T706" s="16" t="s">
        <v>2405</v>
      </c>
      <c r="U706" s="16" t="s">
        <v>2406</v>
      </c>
    </row>
    <row r="707" spans="1:21" ht="15.75">
      <c r="A707" s="16" t="s">
        <v>6282</v>
      </c>
      <c r="B707" s="16" t="s">
        <v>14589</v>
      </c>
      <c r="C707" s="16" t="s">
        <v>13127</v>
      </c>
      <c r="D707" s="19">
        <v>190</v>
      </c>
      <c r="E707" s="19">
        <v>220</v>
      </c>
      <c r="F707" s="52">
        <v>0.14000000000000001</v>
      </c>
      <c r="G707" s="51">
        <v>4.4000000000000004</v>
      </c>
      <c r="H707" s="52" t="str">
        <f t="shared" si="12"/>
        <v>5.0</v>
      </c>
      <c r="I707" s="16">
        <v>2866</v>
      </c>
      <c r="J707" s="19">
        <f>Transformed_Data!E707*Transformed_Data!I707</f>
        <v>630520</v>
      </c>
      <c r="K707" s="19" t="str">
        <f>IF(E707&lt;200,"&lt;200",IF(E707&lt;=500,"200–500","&gt;500"))</f>
        <v>200–500</v>
      </c>
      <c r="L707" s="19">
        <f>G707*I707</f>
        <v>12610.400000000001</v>
      </c>
      <c r="M707" s="19">
        <f>SUM(G707:I707)</f>
        <v>2870.4</v>
      </c>
      <c r="N707" s="16" t="s">
        <v>6284</v>
      </c>
      <c r="O707" s="16" t="s">
        <v>6285</v>
      </c>
      <c r="P707" s="16" t="s">
        <v>6286</v>
      </c>
      <c r="Q707" s="16" t="s">
        <v>6287</v>
      </c>
      <c r="R707" s="16" t="s">
        <v>6288</v>
      </c>
      <c r="S707" s="16" t="s">
        <v>6289</v>
      </c>
      <c r="T707" s="16" t="s">
        <v>6290</v>
      </c>
      <c r="U707" s="16" t="s">
        <v>6291</v>
      </c>
    </row>
    <row r="708" spans="1:21" ht="15.75">
      <c r="A708" s="16" t="s">
        <v>11968</v>
      </c>
      <c r="B708" s="16" t="s">
        <v>14590</v>
      </c>
      <c r="C708" s="16" t="s">
        <v>13645</v>
      </c>
      <c r="D708" s="19">
        <v>6850</v>
      </c>
      <c r="E708" s="19">
        <v>11990</v>
      </c>
      <c r="F708" s="52">
        <v>0.43</v>
      </c>
      <c r="G708" s="51">
        <v>3.9</v>
      </c>
      <c r="H708" s="52" t="str">
        <f t="shared" si="12"/>
        <v>4.0</v>
      </c>
      <c r="I708" s="16">
        <v>144</v>
      </c>
      <c r="J708" s="19">
        <f>Transformed_Data!E708*Transformed_Data!I708</f>
        <v>1726560</v>
      </c>
      <c r="K708" s="19" t="str">
        <f>IF(E708&lt;200,"&lt;200",IF(E708&lt;=500,"200–500","&gt;500"))</f>
        <v>&gt;500</v>
      </c>
      <c r="L708" s="19">
        <f>G708*I708</f>
        <v>561.6</v>
      </c>
      <c r="M708" s="19">
        <f>SUM(G708:I708)</f>
        <v>147.9</v>
      </c>
      <c r="N708" s="16" t="s">
        <v>11970</v>
      </c>
      <c r="O708" s="16" t="s">
        <v>11971</v>
      </c>
      <c r="P708" s="16" t="s">
        <v>11972</v>
      </c>
      <c r="Q708" s="16" t="s">
        <v>11973</v>
      </c>
      <c r="R708" s="16" t="s">
        <v>11974</v>
      </c>
      <c r="S708" s="16" t="s">
        <v>11975</v>
      </c>
      <c r="T708" s="16" t="s">
        <v>11976</v>
      </c>
      <c r="U708" s="16" t="s">
        <v>11977</v>
      </c>
    </row>
    <row r="709" spans="1:21" ht="15.75">
      <c r="A709" s="16" t="s">
        <v>5561</v>
      </c>
      <c r="B709" s="16" t="s">
        <v>14591</v>
      </c>
      <c r="C709" s="16" t="s">
        <v>13644</v>
      </c>
      <c r="D709" s="19">
        <v>169</v>
      </c>
      <c r="E709" s="19">
        <v>299</v>
      </c>
      <c r="F709" s="52">
        <v>0.43</v>
      </c>
      <c r="G709" s="51">
        <v>4.4000000000000004</v>
      </c>
      <c r="H709" s="52" t="str">
        <f t="shared" si="12"/>
        <v>5.0</v>
      </c>
      <c r="I709" s="16">
        <v>5176</v>
      </c>
      <c r="J709" s="19">
        <f>Transformed_Data!E709*Transformed_Data!I709</f>
        <v>1547624</v>
      </c>
      <c r="K709" s="19" t="str">
        <f>IF(E709&lt;200,"&lt;200",IF(E709&lt;=500,"200–500","&gt;500"))</f>
        <v>200–500</v>
      </c>
      <c r="L709" s="19">
        <f>G709*I709</f>
        <v>22774.400000000001</v>
      </c>
      <c r="M709" s="19">
        <f>SUM(G709:I709)</f>
        <v>5180.3999999999996</v>
      </c>
      <c r="N709" s="16" t="s">
        <v>5563</v>
      </c>
      <c r="O709" s="16" t="s">
        <v>5564</v>
      </c>
      <c r="P709" s="16" t="s">
        <v>5565</v>
      </c>
      <c r="Q709" s="16" t="s">
        <v>5566</v>
      </c>
      <c r="R709" s="16" t="s">
        <v>5567</v>
      </c>
      <c r="S709" s="16" t="s">
        <v>5568</v>
      </c>
      <c r="T709" s="16" t="s">
        <v>5569</v>
      </c>
      <c r="U709" s="16" t="s">
        <v>5570</v>
      </c>
    </row>
    <row r="710" spans="1:21" ht="15.75">
      <c r="A710" s="16" t="s">
        <v>320</v>
      </c>
      <c r="B710" s="16" t="s">
        <v>14592</v>
      </c>
      <c r="C710" s="16" t="s">
        <v>13644</v>
      </c>
      <c r="D710" s="19">
        <v>389</v>
      </c>
      <c r="E710" s="19">
        <v>1099</v>
      </c>
      <c r="F710" s="52">
        <v>0.65</v>
      </c>
      <c r="G710" s="51">
        <v>4.3</v>
      </c>
      <c r="H710" s="52" t="str">
        <f t="shared" si="12"/>
        <v>5.0</v>
      </c>
      <c r="I710" s="16">
        <v>974</v>
      </c>
      <c r="J710" s="19">
        <f>Transformed_Data!E710*Transformed_Data!I710</f>
        <v>1070426</v>
      </c>
      <c r="K710" s="19" t="str">
        <f>IF(E710&lt;200,"&lt;200",IF(E710&lt;=500,"200–500","&gt;500"))</f>
        <v>&gt;500</v>
      </c>
      <c r="L710" s="19">
        <f>G710*I710</f>
        <v>4188.2</v>
      </c>
      <c r="M710" s="19">
        <f>SUM(G710:I710)</f>
        <v>978.3</v>
      </c>
      <c r="N710" s="16" t="s">
        <v>322</v>
      </c>
      <c r="O710" s="16" t="s">
        <v>323</v>
      </c>
      <c r="P710" s="16" t="s">
        <v>324</v>
      </c>
      <c r="Q710" s="16" t="s">
        <v>325</v>
      </c>
      <c r="R710" s="16" t="s">
        <v>326</v>
      </c>
      <c r="S710" s="16" t="s">
        <v>327</v>
      </c>
      <c r="T710" s="16" t="s">
        <v>328</v>
      </c>
      <c r="U710" s="16" t="s">
        <v>329</v>
      </c>
    </row>
    <row r="711" spans="1:21" ht="15.75">
      <c r="A711" s="16" t="s">
        <v>1362</v>
      </c>
      <c r="B711" s="16" t="s">
        <v>14592</v>
      </c>
      <c r="C711" s="16" t="s">
        <v>13644</v>
      </c>
      <c r="D711" s="19">
        <v>339</v>
      </c>
      <c r="E711" s="19">
        <v>1099</v>
      </c>
      <c r="F711" s="52">
        <v>0.69</v>
      </c>
      <c r="G711" s="51">
        <v>4.3</v>
      </c>
      <c r="H711" s="52" t="str">
        <f t="shared" si="12"/>
        <v>5.0</v>
      </c>
      <c r="I711" s="16">
        <v>974</v>
      </c>
      <c r="J711" s="19">
        <f>Transformed_Data!E711*Transformed_Data!I711</f>
        <v>1070426</v>
      </c>
      <c r="K711" s="19" t="str">
        <f>IF(E711&lt;200,"&lt;200",IF(E711&lt;=500,"200–500","&gt;500"))</f>
        <v>&gt;500</v>
      </c>
      <c r="L711" s="19">
        <f>G711*I711</f>
        <v>4188.2</v>
      </c>
      <c r="M711" s="19">
        <f>SUM(G711:I711)</f>
        <v>978.3</v>
      </c>
      <c r="N711" s="16" t="s">
        <v>1364</v>
      </c>
      <c r="O711" s="16" t="s">
        <v>323</v>
      </c>
      <c r="P711" s="16" t="s">
        <v>324</v>
      </c>
      <c r="Q711" s="16" t="s">
        <v>325</v>
      </c>
      <c r="R711" s="16" t="s">
        <v>326</v>
      </c>
      <c r="S711" s="16" t="s">
        <v>327</v>
      </c>
      <c r="T711" s="16" t="s">
        <v>1365</v>
      </c>
      <c r="U711" s="16" t="s">
        <v>1366</v>
      </c>
    </row>
    <row r="712" spans="1:21" ht="15.75">
      <c r="A712" s="16" t="s">
        <v>9992</v>
      </c>
      <c r="B712" s="16" t="s">
        <v>14593</v>
      </c>
      <c r="C712" s="16" t="s">
        <v>13645</v>
      </c>
      <c r="D712" s="19">
        <v>1448</v>
      </c>
      <c r="E712" s="19">
        <v>2999</v>
      </c>
      <c r="F712" s="52">
        <v>0.52</v>
      </c>
      <c r="G712" s="51">
        <v>4.5</v>
      </c>
      <c r="H712" s="52" t="str">
        <f t="shared" si="12"/>
        <v>5.0</v>
      </c>
      <c r="I712" s="16">
        <v>19</v>
      </c>
      <c r="J712" s="19">
        <f>Transformed_Data!E712*Transformed_Data!I712</f>
        <v>56981</v>
      </c>
      <c r="K712" s="19" t="str">
        <f>IF(E712&lt;200,"&lt;200",IF(E712&lt;=500,"200–500","&gt;500"))</f>
        <v>&gt;500</v>
      </c>
      <c r="L712" s="19">
        <f>G712*I712</f>
        <v>85.5</v>
      </c>
      <c r="M712" s="19">
        <f>SUM(G712:I712)</f>
        <v>23.5</v>
      </c>
      <c r="N712" s="16" t="s">
        <v>9994</v>
      </c>
      <c r="O712" s="16" t="s">
        <v>9995</v>
      </c>
      <c r="P712" s="16" t="s">
        <v>9996</v>
      </c>
      <c r="Q712" s="16" t="s">
        <v>9997</v>
      </c>
      <c r="R712" s="16" t="s">
        <v>9998</v>
      </c>
      <c r="S712" s="16" t="s">
        <v>9999</v>
      </c>
      <c r="T712" s="16" t="s">
        <v>10000</v>
      </c>
      <c r="U712" s="16" t="s">
        <v>10001</v>
      </c>
    </row>
    <row r="713" spans="1:21" ht="15.75">
      <c r="A713" s="16" t="s">
        <v>768</v>
      </c>
      <c r="B713" s="16" t="s">
        <v>14594</v>
      </c>
      <c r="C713" s="16" t="s">
        <v>13127</v>
      </c>
      <c r="D713" s="19">
        <v>7299</v>
      </c>
      <c r="E713" s="19">
        <v>19125</v>
      </c>
      <c r="F713" s="52">
        <v>0.62</v>
      </c>
      <c r="G713" s="51">
        <v>3.4</v>
      </c>
      <c r="H713" s="52" t="str">
        <f t="shared" si="12"/>
        <v>4.0</v>
      </c>
      <c r="I713" s="16">
        <v>902</v>
      </c>
      <c r="J713" s="19">
        <f>Transformed_Data!E713*Transformed_Data!I713</f>
        <v>17250750</v>
      </c>
      <c r="K713" s="19" t="str">
        <f>IF(E713&lt;200,"&lt;200",IF(E713&lt;=500,"200–500","&gt;500"))</f>
        <v>&gt;500</v>
      </c>
      <c r="L713" s="19">
        <f>G713*I713</f>
        <v>3066.7999999999997</v>
      </c>
      <c r="M713" s="19">
        <f>SUM(G713:I713)</f>
        <v>905.4</v>
      </c>
      <c r="N713" s="16" t="s">
        <v>13468</v>
      </c>
      <c r="O713" s="16" t="s">
        <v>771</v>
      </c>
      <c r="P713" s="16" t="s">
        <v>772</v>
      </c>
      <c r="Q713" s="16" t="s">
        <v>773</v>
      </c>
      <c r="R713" s="16" t="s">
        <v>774</v>
      </c>
      <c r="S713" s="16" t="s">
        <v>775</v>
      </c>
      <c r="T713" s="16" t="s">
        <v>776</v>
      </c>
      <c r="U713" s="16" t="s">
        <v>777</v>
      </c>
    </row>
    <row r="714" spans="1:21" ht="15.75">
      <c r="A714" s="16" t="s">
        <v>687</v>
      </c>
      <c r="B714" s="16" t="s">
        <v>14595</v>
      </c>
      <c r="C714" s="16" t="s">
        <v>13644</v>
      </c>
      <c r="D714" s="19">
        <v>115</v>
      </c>
      <c r="E714" s="19">
        <v>499</v>
      </c>
      <c r="F714" s="52">
        <v>0.77</v>
      </c>
      <c r="G714" s="51">
        <v>4</v>
      </c>
      <c r="H714" s="52" t="str">
        <f t="shared" si="12"/>
        <v>4.0</v>
      </c>
      <c r="I714" s="16">
        <v>7732</v>
      </c>
      <c r="J714" s="19">
        <f>Transformed_Data!E714*Transformed_Data!I714</f>
        <v>3858268</v>
      </c>
      <c r="K714" s="19" t="str">
        <f>IF(E714&lt;200,"&lt;200",IF(E714&lt;=500,"200–500","&gt;500"))</f>
        <v>200–500</v>
      </c>
      <c r="L714" s="19">
        <f>G714*I714</f>
        <v>30928</v>
      </c>
      <c r="M714" s="19">
        <f>SUM(G714:I714)</f>
        <v>7736</v>
      </c>
      <c r="N714" s="16" t="s">
        <v>689</v>
      </c>
      <c r="O714" s="16" t="s">
        <v>690</v>
      </c>
      <c r="P714" s="16" t="s">
        <v>691</v>
      </c>
      <c r="Q714" s="16" t="s">
        <v>692</v>
      </c>
      <c r="R714" s="16" t="s">
        <v>693</v>
      </c>
      <c r="S714" s="16" t="s">
        <v>694</v>
      </c>
      <c r="T714" s="16" t="s">
        <v>695</v>
      </c>
      <c r="U714" s="16" t="s">
        <v>696</v>
      </c>
    </row>
    <row r="715" spans="1:21" ht="15.75">
      <c r="A715" s="16" t="s">
        <v>1452</v>
      </c>
      <c r="B715" s="16" t="s">
        <v>14596</v>
      </c>
      <c r="C715" s="16" t="s">
        <v>13644</v>
      </c>
      <c r="D715" s="19">
        <v>149</v>
      </c>
      <c r="E715" s="19">
        <v>499</v>
      </c>
      <c r="F715" s="52">
        <v>0.7</v>
      </c>
      <c r="G715" s="51">
        <v>4</v>
      </c>
      <c r="H715" s="52" t="str">
        <f t="shared" si="12"/>
        <v>4.0</v>
      </c>
      <c r="I715" s="16">
        <v>7732</v>
      </c>
      <c r="J715" s="19">
        <f>Transformed_Data!E715*Transformed_Data!I715</f>
        <v>3858268</v>
      </c>
      <c r="K715" s="19" t="str">
        <f>IF(E715&lt;200,"&lt;200",IF(E715&lt;=500,"200–500","&gt;500"))</f>
        <v>200–500</v>
      </c>
      <c r="L715" s="19">
        <f>G715*I715</f>
        <v>30928</v>
      </c>
      <c r="M715" s="19">
        <f>SUM(G715:I715)</f>
        <v>7736</v>
      </c>
      <c r="N715" s="16" t="s">
        <v>1454</v>
      </c>
      <c r="O715" s="16" t="s">
        <v>690</v>
      </c>
      <c r="P715" s="16" t="s">
        <v>691</v>
      </c>
      <c r="Q715" s="16" t="s">
        <v>692</v>
      </c>
      <c r="R715" s="16" t="s">
        <v>693</v>
      </c>
      <c r="S715" s="16" t="s">
        <v>694</v>
      </c>
      <c r="T715" s="16" t="s">
        <v>1455</v>
      </c>
      <c r="U715" s="16" t="s">
        <v>1456</v>
      </c>
    </row>
    <row r="716" spans="1:21" ht="15.75">
      <c r="A716" s="16" t="s">
        <v>12311</v>
      </c>
      <c r="B716" s="16" t="s">
        <v>14597</v>
      </c>
      <c r="C716" s="16" t="s">
        <v>13645</v>
      </c>
      <c r="D716" s="19">
        <v>549</v>
      </c>
      <c r="E716" s="19">
        <v>999</v>
      </c>
      <c r="F716" s="52">
        <v>0.45</v>
      </c>
      <c r="G716" s="51">
        <v>4</v>
      </c>
      <c r="H716" s="52" t="str">
        <f t="shared" si="12"/>
        <v>4.0</v>
      </c>
      <c r="I716" s="16">
        <v>1313</v>
      </c>
      <c r="J716" s="19">
        <f>Transformed_Data!E716*Transformed_Data!I716</f>
        <v>1311687</v>
      </c>
      <c r="K716" s="19" t="str">
        <f>IF(E716&lt;200,"&lt;200",IF(E716&lt;=500,"200–500","&gt;500"))</f>
        <v>&gt;500</v>
      </c>
      <c r="L716" s="19">
        <f>G716*I716</f>
        <v>5252</v>
      </c>
      <c r="M716" s="19">
        <f>SUM(G716:I716)</f>
        <v>1317</v>
      </c>
      <c r="N716" s="16" t="s">
        <v>12313</v>
      </c>
      <c r="O716" s="16" t="s">
        <v>12314</v>
      </c>
      <c r="P716" s="16" t="s">
        <v>12315</v>
      </c>
      <c r="Q716" s="16" t="s">
        <v>12316</v>
      </c>
      <c r="R716" s="16" t="s">
        <v>12317</v>
      </c>
      <c r="S716" s="16" t="s">
        <v>12318</v>
      </c>
      <c r="T716" s="16" t="s">
        <v>12319</v>
      </c>
      <c r="U716" s="16" t="s">
        <v>12320</v>
      </c>
    </row>
    <row r="717" spans="1:21" ht="15.75">
      <c r="A717" s="16" t="s">
        <v>1863</v>
      </c>
      <c r="B717" s="16" t="s">
        <v>14598</v>
      </c>
      <c r="C717" s="16" t="s">
        <v>13127</v>
      </c>
      <c r="D717" s="19">
        <v>235</v>
      </c>
      <c r="E717" s="19">
        <v>599</v>
      </c>
      <c r="F717" s="52">
        <v>0.61</v>
      </c>
      <c r="G717" s="51">
        <v>3.5</v>
      </c>
      <c r="H717" s="52" t="str">
        <f t="shared" si="12"/>
        <v>4.0</v>
      </c>
      <c r="I717" s="16">
        <v>197</v>
      </c>
      <c r="J717" s="19">
        <f>Transformed_Data!E717*Transformed_Data!I717</f>
        <v>118003</v>
      </c>
      <c r="K717" s="19" t="str">
        <f>IF(E717&lt;200,"&lt;200",IF(E717&lt;=500,"200–500","&gt;500"))</f>
        <v>&gt;500</v>
      </c>
      <c r="L717" s="19">
        <f>G717*I717</f>
        <v>689.5</v>
      </c>
      <c r="M717" s="19">
        <f>SUM(G717:I717)</f>
        <v>200.5</v>
      </c>
      <c r="N717" s="16" t="s">
        <v>1865</v>
      </c>
      <c r="O717" s="16" t="s">
        <v>1866</v>
      </c>
      <c r="P717" s="16" t="s">
        <v>1867</v>
      </c>
      <c r="Q717" s="16" t="s">
        <v>1868</v>
      </c>
      <c r="R717" s="16" t="s">
        <v>1869</v>
      </c>
      <c r="S717" s="16" t="s">
        <v>1870</v>
      </c>
      <c r="T717" s="16" t="s">
        <v>1871</v>
      </c>
      <c r="U717" s="16" t="s">
        <v>1872</v>
      </c>
    </row>
    <row r="718" spans="1:21" ht="15.75">
      <c r="A718" s="16" t="s">
        <v>1061</v>
      </c>
      <c r="B718" s="16" t="s">
        <v>14599</v>
      </c>
      <c r="C718" s="16" t="s">
        <v>13644</v>
      </c>
      <c r="D718" s="19">
        <v>347</v>
      </c>
      <c r="E718" s="19">
        <v>999</v>
      </c>
      <c r="F718" s="52">
        <v>0.65</v>
      </c>
      <c r="G718" s="51">
        <v>3.5</v>
      </c>
      <c r="H718" s="52" t="str">
        <f t="shared" si="12"/>
        <v>4.0</v>
      </c>
      <c r="I718" s="16">
        <v>1121</v>
      </c>
      <c r="J718" s="19">
        <f>Transformed_Data!E718*Transformed_Data!I718</f>
        <v>1119879</v>
      </c>
      <c r="K718" s="19" t="str">
        <f>IF(E718&lt;200,"&lt;200",IF(E718&lt;=500,"200–500","&gt;500"))</f>
        <v>&gt;500</v>
      </c>
      <c r="L718" s="19">
        <f>G718*I718</f>
        <v>3923.5</v>
      </c>
      <c r="M718" s="19">
        <f>SUM(G718:I718)</f>
        <v>1124.5</v>
      </c>
      <c r="N718" s="16" t="s">
        <v>1063</v>
      </c>
      <c r="O718" s="16" t="s">
        <v>1064</v>
      </c>
      <c r="P718" s="16" t="s">
        <v>1065</v>
      </c>
      <c r="Q718" s="16" t="s">
        <v>1066</v>
      </c>
      <c r="R718" s="16" t="s">
        <v>1067</v>
      </c>
      <c r="S718" s="16" t="s">
        <v>1068</v>
      </c>
      <c r="T718" s="16" t="s">
        <v>1069</v>
      </c>
      <c r="U718" s="16" t="s">
        <v>1070</v>
      </c>
    </row>
    <row r="719" spans="1:21" ht="15.75">
      <c r="A719" s="16" t="s">
        <v>1423</v>
      </c>
      <c r="B719" s="16" t="s">
        <v>14600</v>
      </c>
      <c r="C719" s="16" t="s">
        <v>13127</v>
      </c>
      <c r="D719" s="19">
        <v>399</v>
      </c>
      <c r="E719" s="19">
        <v>899</v>
      </c>
      <c r="F719" s="52">
        <v>0.56000000000000005</v>
      </c>
      <c r="G719" s="51">
        <v>3.9</v>
      </c>
      <c r="H719" s="52" t="str">
        <f t="shared" si="12"/>
        <v>4.0</v>
      </c>
      <c r="I719" s="16">
        <v>254</v>
      </c>
      <c r="J719" s="19">
        <f>Transformed_Data!E719*Transformed_Data!I719</f>
        <v>228346</v>
      </c>
      <c r="K719" s="19" t="str">
        <f>IF(E719&lt;200,"&lt;200",IF(E719&lt;=500,"200–500","&gt;500"))</f>
        <v>&gt;500</v>
      </c>
      <c r="L719" s="19">
        <f>G719*I719</f>
        <v>990.6</v>
      </c>
      <c r="M719" s="19">
        <f>SUM(G719:I719)</f>
        <v>257.89999999999998</v>
      </c>
      <c r="N719" s="16" t="s">
        <v>13469</v>
      </c>
      <c r="O719" s="16" t="s">
        <v>1426</v>
      </c>
      <c r="P719" s="16" t="s">
        <v>1427</v>
      </c>
      <c r="Q719" s="16" t="s">
        <v>1428</v>
      </c>
      <c r="R719" s="16" t="s">
        <v>1429</v>
      </c>
      <c r="S719" s="16" t="s">
        <v>1430</v>
      </c>
      <c r="T719" s="16" t="s">
        <v>1431</v>
      </c>
      <c r="U719" s="16" t="s">
        <v>1432</v>
      </c>
    </row>
    <row r="720" spans="1:21" ht="15.75">
      <c r="A720" s="16" t="s">
        <v>1277</v>
      </c>
      <c r="B720" s="16" t="s">
        <v>14601</v>
      </c>
      <c r="C720" s="16" t="s">
        <v>13127</v>
      </c>
      <c r="D720" s="19">
        <v>655</v>
      </c>
      <c r="E720" s="19">
        <v>1099</v>
      </c>
      <c r="F720" s="52">
        <v>0.4</v>
      </c>
      <c r="G720" s="51">
        <v>3.2</v>
      </c>
      <c r="H720" s="52" t="str">
        <f t="shared" si="12"/>
        <v>4.0</v>
      </c>
      <c r="I720" s="16">
        <v>285</v>
      </c>
      <c r="J720" s="19">
        <f>Transformed_Data!E720*Transformed_Data!I720</f>
        <v>313215</v>
      </c>
      <c r="K720" s="19" t="str">
        <f>IF(E720&lt;200,"&lt;200",IF(E720&lt;=500,"200–500","&gt;500"))</f>
        <v>&gt;500</v>
      </c>
      <c r="L720" s="19">
        <f>G720*I720</f>
        <v>912</v>
      </c>
      <c r="M720" s="19">
        <f>SUM(G720:I720)</f>
        <v>288.2</v>
      </c>
      <c r="N720" s="16" t="s">
        <v>1279</v>
      </c>
      <c r="O720" s="16" t="s">
        <v>1280</v>
      </c>
      <c r="P720" s="16" t="s">
        <v>1281</v>
      </c>
      <c r="Q720" s="16" t="s">
        <v>1282</v>
      </c>
      <c r="R720" s="16" t="s">
        <v>1283</v>
      </c>
      <c r="S720" s="16" t="s">
        <v>13470</v>
      </c>
      <c r="T720" s="16" t="s">
        <v>1285</v>
      </c>
      <c r="U720" s="16" t="s">
        <v>1286</v>
      </c>
    </row>
    <row r="721" spans="1:21" ht="15.75">
      <c r="A721" s="16" t="s">
        <v>2491</v>
      </c>
      <c r="B721" s="16" t="s">
        <v>14602</v>
      </c>
      <c r="C721" s="16" t="s">
        <v>13127</v>
      </c>
      <c r="D721" s="19">
        <v>215</v>
      </c>
      <c r="E721" s="19">
        <v>499</v>
      </c>
      <c r="F721" s="52">
        <v>0.56999999999999995</v>
      </c>
      <c r="G721" s="51">
        <v>3.5</v>
      </c>
      <c r="H721" s="52" t="str">
        <f t="shared" si="12"/>
        <v>4.0</v>
      </c>
      <c r="I721" s="16">
        <v>121</v>
      </c>
      <c r="J721" s="19">
        <f>Transformed_Data!E721*Transformed_Data!I721</f>
        <v>60379</v>
      </c>
      <c r="K721" s="19" t="str">
        <f>IF(E721&lt;200,"&lt;200",IF(E721&lt;=500,"200–500","&gt;500"))</f>
        <v>200–500</v>
      </c>
      <c r="L721" s="19">
        <f>G721*I721</f>
        <v>423.5</v>
      </c>
      <c r="M721" s="19">
        <f>SUM(G721:I721)</f>
        <v>124.5</v>
      </c>
      <c r="N721" s="16" t="s">
        <v>2493</v>
      </c>
      <c r="O721" s="16" t="s">
        <v>2494</v>
      </c>
      <c r="P721" s="16" t="s">
        <v>2495</v>
      </c>
      <c r="Q721" s="16" t="s">
        <v>2496</v>
      </c>
      <c r="R721" s="16" t="s">
        <v>2497</v>
      </c>
      <c r="S721" s="16" t="s">
        <v>2498</v>
      </c>
      <c r="T721" s="16" t="s">
        <v>2499</v>
      </c>
      <c r="U721" s="16" t="s">
        <v>2500</v>
      </c>
    </row>
    <row r="722" spans="1:21" ht="15.75">
      <c r="A722" s="16" t="s">
        <v>3809</v>
      </c>
      <c r="B722" s="16" t="s">
        <v>14603</v>
      </c>
      <c r="C722" s="16" t="s">
        <v>13127</v>
      </c>
      <c r="D722" s="19">
        <v>999</v>
      </c>
      <c r="E722" s="19">
        <v>1999</v>
      </c>
      <c r="F722" s="52">
        <v>0.5</v>
      </c>
      <c r="G722" s="51">
        <v>4.3</v>
      </c>
      <c r="H722" s="52" t="str">
        <f t="shared" si="12"/>
        <v>5.0</v>
      </c>
      <c r="I722" s="16">
        <v>1777</v>
      </c>
      <c r="J722" s="19">
        <f>Transformed_Data!E722*Transformed_Data!I722</f>
        <v>3552223</v>
      </c>
      <c r="K722" s="19" t="str">
        <f>IF(E722&lt;200,"&lt;200",IF(E722&lt;=500,"200–500","&gt;500"))</f>
        <v>&gt;500</v>
      </c>
      <c r="L722" s="19">
        <f>G722*I722</f>
        <v>7641.0999999999995</v>
      </c>
      <c r="M722" s="19">
        <f>SUM(G722:I722)</f>
        <v>1781.3</v>
      </c>
      <c r="N722" s="16" t="s">
        <v>3811</v>
      </c>
      <c r="O722" s="16" t="s">
        <v>3812</v>
      </c>
      <c r="P722" s="16" t="s">
        <v>3813</v>
      </c>
      <c r="Q722" s="16" t="s">
        <v>3814</v>
      </c>
      <c r="R722" s="16" t="s">
        <v>3815</v>
      </c>
      <c r="S722" s="16" t="s">
        <v>3816</v>
      </c>
      <c r="T722" s="16" t="s">
        <v>3817</v>
      </c>
      <c r="U722" s="16" t="s">
        <v>3818</v>
      </c>
    </row>
    <row r="723" spans="1:21" ht="15.75">
      <c r="A723" s="16" t="s">
        <v>10600</v>
      </c>
      <c r="B723" s="16" t="s">
        <v>14604</v>
      </c>
      <c r="C723" s="16" t="s">
        <v>13645</v>
      </c>
      <c r="D723" s="19">
        <v>2599</v>
      </c>
      <c r="E723" s="19">
        <v>4290</v>
      </c>
      <c r="F723" s="52">
        <v>0.39</v>
      </c>
      <c r="G723" s="51">
        <v>4.4000000000000004</v>
      </c>
      <c r="H723" s="52" t="str">
        <f t="shared" si="12"/>
        <v>5.0</v>
      </c>
      <c r="I723" s="16">
        <v>2116</v>
      </c>
      <c r="J723" s="19">
        <f>Transformed_Data!E723*Transformed_Data!I723</f>
        <v>9077640</v>
      </c>
      <c r="K723" s="19" t="str">
        <f>IF(E723&lt;200,"&lt;200",IF(E723&lt;=500,"200–500","&gt;500"))</f>
        <v>&gt;500</v>
      </c>
      <c r="L723" s="19">
        <f>G723*I723</f>
        <v>9310.4000000000015</v>
      </c>
      <c r="M723" s="19">
        <f>SUM(G723:I723)</f>
        <v>2120.4</v>
      </c>
      <c r="N723" s="16" t="s">
        <v>13471</v>
      </c>
      <c r="O723" s="16" t="s">
        <v>10604</v>
      </c>
      <c r="P723" s="16" t="s">
        <v>10605</v>
      </c>
      <c r="Q723" s="16" t="s">
        <v>10606</v>
      </c>
      <c r="R723" s="16" t="s">
        <v>10607</v>
      </c>
      <c r="S723" s="16" t="s">
        <v>13472</v>
      </c>
      <c r="T723" s="16" t="s">
        <v>10609</v>
      </c>
      <c r="U723" s="16" t="s">
        <v>10610</v>
      </c>
    </row>
    <row r="724" spans="1:21" ht="15.75">
      <c r="A724" s="16" t="s">
        <v>8504</v>
      </c>
      <c r="B724" s="16" t="s">
        <v>14605</v>
      </c>
      <c r="C724" s="16" t="s">
        <v>13127</v>
      </c>
      <c r="D724" s="19">
        <v>799</v>
      </c>
      <c r="E724" s="19">
        <v>1999</v>
      </c>
      <c r="F724" s="52">
        <v>0.6</v>
      </c>
      <c r="G724" s="51">
        <v>3.7</v>
      </c>
      <c r="H724" s="52" t="str">
        <f t="shared" si="12"/>
        <v>4.0</v>
      </c>
      <c r="I724" s="16">
        <v>418</v>
      </c>
      <c r="J724" s="19">
        <f>Transformed_Data!E724*Transformed_Data!I724</f>
        <v>835582</v>
      </c>
      <c r="K724" s="19" t="str">
        <f>IF(E724&lt;200,"&lt;200",IF(E724&lt;=500,"200–500","&gt;500"))</f>
        <v>&gt;500</v>
      </c>
      <c r="L724" s="19">
        <f>G724*I724</f>
        <v>1546.6000000000001</v>
      </c>
      <c r="M724" s="19">
        <f>SUM(G724:I724)</f>
        <v>421.7</v>
      </c>
      <c r="N724" s="16" t="s">
        <v>8506</v>
      </c>
      <c r="O724" s="16" t="s">
        <v>8507</v>
      </c>
      <c r="P724" s="16" t="s">
        <v>8508</v>
      </c>
      <c r="Q724" s="16" t="s">
        <v>8509</v>
      </c>
      <c r="R724" s="16" t="s">
        <v>8510</v>
      </c>
      <c r="S724" s="16" t="s">
        <v>13473</v>
      </c>
      <c r="T724" s="16" t="s">
        <v>8512</v>
      </c>
      <c r="U724" s="16" t="s">
        <v>8513</v>
      </c>
    </row>
    <row r="725" spans="1:21" ht="15.75">
      <c r="A725" s="16" t="s">
        <v>10660</v>
      </c>
      <c r="B725" s="16" t="s">
        <v>14606</v>
      </c>
      <c r="C725" s="16" t="s">
        <v>13645</v>
      </c>
      <c r="D725" s="19">
        <v>1199</v>
      </c>
      <c r="E725" s="19">
        <v>3500</v>
      </c>
      <c r="F725" s="52">
        <v>0.66</v>
      </c>
      <c r="G725" s="51">
        <v>4.3</v>
      </c>
      <c r="H725" s="52" t="str">
        <f t="shared" si="12"/>
        <v>5.0</v>
      </c>
      <c r="I725" s="16">
        <v>1802</v>
      </c>
      <c r="J725" s="19">
        <f>Transformed_Data!E725*Transformed_Data!I725</f>
        <v>6307000</v>
      </c>
      <c r="K725" s="19" t="str">
        <f>IF(E725&lt;200,"&lt;200",IF(E725&lt;=500,"200–500","&gt;500"))</f>
        <v>&gt;500</v>
      </c>
      <c r="L725" s="19">
        <f>G725*I725</f>
        <v>7748.5999999999995</v>
      </c>
      <c r="M725" s="19">
        <f>SUM(G725:I725)</f>
        <v>1806.3</v>
      </c>
      <c r="N725" s="16" t="s">
        <v>10662</v>
      </c>
      <c r="O725" s="16" t="s">
        <v>10663</v>
      </c>
      <c r="P725" s="16" t="s">
        <v>10664</v>
      </c>
      <c r="Q725" s="16" t="s">
        <v>10665</v>
      </c>
      <c r="R725" s="16" t="s">
        <v>10666</v>
      </c>
      <c r="S725" s="16" t="s">
        <v>10667</v>
      </c>
      <c r="T725" s="16" t="s">
        <v>10668</v>
      </c>
      <c r="U725" s="16" t="s">
        <v>10669</v>
      </c>
    </row>
    <row r="726" spans="1:21" ht="15.75">
      <c r="A726" s="16" t="s">
        <v>7836</v>
      </c>
      <c r="B726" s="16" t="s">
        <v>14607</v>
      </c>
      <c r="C726" s="16" t="s">
        <v>13644</v>
      </c>
      <c r="D726" s="19">
        <v>649</v>
      </c>
      <c r="E726" s="19">
        <v>1300</v>
      </c>
      <c r="F726" s="52">
        <v>0.5</v>
      </c>
      <c r="G726" s="51">
        <v>4.0999999999999996</v>
      </c>
      <c r="H726" s="52" t="str">
        <f t="shared" si="12"/>
        <v>5.0</v>
      </c>
      <c r="I726" s="16">
        <v>5195</v>
      </c>
      <c r="J726" s="19">
        <f>Transformed_Data!E726*Transformed_Data!I726</f>
        <v>6753500</v>
      </c>
      <c r="K726" s="19" t="str">
        <f>IF(E726&lt;200,"&lt;200",IF(E726&lt;=500,"200–500","&gt;500"))</f>
        <v>&gt;500</v>
      </c>
      <c r="L726" s="19">
        <f>G726*I726</f>
        <v>21299.499999999996</v>
      </c>
      <c r="M726" s="19">
        <f>SUM(G726:I726)</f>
        <v>5199.1000000000004</v>
      </c>
      <c r="N726" s="16" t="s">
        <v>7838</v>
      </c>
      <c r="O726" s="16" t="s">
        <v>7839</v>
      </c>
      <c r="P726" s="16" t="s">
        <v>7840</v>
      </c>
      <c r="Q726" s="16" t="s">
        <v>7841</v>
      </c>
      <c r="R726" s="16" t="s">
        <v>7842</v>
      </c>
      <c r="S726" s="16" t="s">
        <v>7843</v>
      </c>
      <c r="T726" s="16" t="s">
        <v>7844</v>
      </c>
      <c r="U726" s="16" t="s">
        <v>7845</v>
      </c>
    </row>
    <row r="727" spans="1:21" ht="15.75">
      <c r="A727" s="16" t="s">
        <v>6137</v>
      </c>
      <c r="B727" s="16" t="s">
        <v>14608</v>
      </c>
      <c r="C727" s="16" t="s">
        <v>13644</v>
      </c>
      <c r="D727" s="19">
        <v>949</v>
      </c>
      <c r="E727" s="19">
        <v>2000</v>
      </c>
      <c r="F727" s="52">
        <v>0.53</v>
      </c>
      <c r="G727" s="51">
        <v>3.9</v>
      </c>
      <c r="H727" s="52" t="str">
        <f t="shared" si="12"/>
        <v>4.0</v>
      </c>
      <c r="I727" s="16">
        <v>14969</v>
      </c>
      <c r="J727" s="19">
        <f>Transformed_Data!E727*Transformed_Data!I727</f>
        <v>29938000</v>
      </c>
      <c r="K727" s="19" t="str">
        <f>IF(E727&lt;200,"&lt;200",IF(E727&lt;=500,"200–500","&gt;500"))</f>
        <v>&gt;500</v>
      </c>
      <c r="L727" s="19">
        <f>G727*I727</f>
        <v>58379.1</v>
      </c>
      <c r="M727" s="19">
        <f>SUM(G727:I727)</f>
        <v>14972.9</v>
      </c>
      <c r="N727" s="16" t="s">
        <v>6140</v>
      </c>
      <c r="O727" s="16" t="s">
        <v>6141</v>
      </c>
      <c r="P727" s="16" t="s">
        <v>6142</v>
      </c>
      <c r="Q727" s="16" t="s">
        <v>6143</v>
      </c>
      <c r="R727" s="16" t="s">
        <v>6144</v>
      </c>
      <c r="S727" s="16" t="s">
        <v>6145</v>
      </c>
      <c r="T727" s="16" t="s">
        <v>6146</v>
      </c>
      <c r="U727" s="16" t="s">
        <v>6147</v>
      </c>
    </row>
    <row r="728" spans="1:21" ht="15.75">
      <c r="A728" s="16" t="s">
        <v>12482</v>
      </c>
      <c r="B728" s="16" t="s">
        <v>14609</v>
      </c>
      <c r="C728" s="16" t="s">
        <v>13645</v>
      </c>
      <c r="D728" s="19">
        <v>379</v>
      </c>
      <c r="E728" s="19">
        <v>389</v>
      </c>
      <c r="F728" s="52">
        <v>0.03</v>
      </c>
      <c r="G728" s="51">
        <v>4.2</v>
      </c>
      <c r="H728" s="52" t="str">
        <f t="shared" si="12"/>
        <v>5.0</v>
      </c>
      <c r="I728" s="16">
        <v>3739</v>
      </c>
      <c r="J728" s="19">
        <f>Transformed_Data!E728*Transformed_Data!I728</f>
        <v>1454471</v>
      </c>
      <c r="K728" s="19" t="str">
        <f>IF(E728&lt;200,"&lt;200",IF(E728&lt;=500,"200–500","&gt;500"))</f>
        <v>200–500</v>
      </c>
      <c r="L728" s="19">
        <f>G728*I728</f>
        <v>15703.800000000001</v>
      </c>
      <c r="M728" s="19">
        <f>SUM(G728:I728)</f>
        <v>3743.2</v>
      </c>
      <c r="N728" s="16" t="s">
        <v>12484</v>
      </c>
      <c r="O728" s="16" t="s">
        <v>12485</v>
      </c>
      <c r="P728" s="16" t="s">
        <v>12486</v>
      </c>
      <c r="Q728" s="16" t="s">
        <v>12487</v>
      </c>
      <c r="R728" s="16" t="s">
        <v>12488</v>
      </c>
      <c r="S728" s="16" t="s">
        <v>12489</v>
      </c>
      <c r="T728" s="16" t="s">
        <v>12490</v>
      </c>
      <c r="U728" s="16" t="s">
        <v>12491</v>
      </c>
    </row>
    <row r="729" spans="1:21" ht="15.75">
      <c r="A729" s="16" t="s">
        <v>11345</v>
      </c>
      <c r="B729" s="16" t="s">
        <v>14610</v>
      </c>
      <c r="C729" s="16" t="s">
        <v>13645</v>
      </c>
      <c r="D729" s="19">
        <v>475</v>
      </c>
      <c r="E729" s="19">
        <v>999</v>
      </c>
      <c r="F729" s="52">
        <v>0.52</v>
      </c>
      <c r="G729" s="51">
        <v>4.0999999999999996</v>
      </c>
      <c r="H729" s="52" t="str">
        <f t="shared" si="12"/>
        <v>5.0</v>
      </c>
      <c r="I729" s="16">
        <v>1021</v>
      </c>
      <c r="J729" s="19">
        <f>Transformed_Data!E729*Transformed_Data!I729</f>
        <v>1019979</v>
      </c>
      <c r="K729" s="19" t="str">
        <f>IF(E729&lt;200,"&lt;200",IF(E729&lt;=500,"200–500","&gt;500"))</f>
        <v>&gt;500</v>
      </c>
      <c r="L729" s="19">
        <f>G729*I729</f>
        <v>4186.0999999999995</v>
      </c>
      <c r="M729" s="19">
        <f>SUM(G729:I729)</f>
        <v>1025.0999999999999</v>
      </c>
      <c r="N729" s="16" t="s">
        <v>13474</v>
      </c>
      <c r="O729" s="16" t="s">
        <v>11348</v>
      </c>
      <c r="P729" s="16" t="s">
        <v>11349</v>
      </c>
      <c r="Q729" s="16" t="s">
        <v>11350</v>
      </c>
      <c r="R729" s="16" t="s">
        <v>11351</v>
      </c>
      <c r="S729" s="16" t="s">
        <v>11352</v>
      </c>
      <c r="T729" s="16" t="s">
        <v>11353</v>
      </c>
      <c r="U729" s="16" t="s">
        <v>11354</v>
      </c>
    </row>
    <row r="730" spans="1:21" ht="15.75">
      <c r="A730" s="16" t="s">
        <v>8356</v>
      </c>
      <c r="B730" s="16" t="s">
        <v>14611</v>
      </c>
      <c r="C730" s="16" t="s">
        <v>13127</v>
      </c>
      <c r="D730" s="19">
        <v>1199</v>
      </c>
      <c r="E730" s="19">
        <v>3990</v>
      </c>
      <c r="F730" s="52">
        <v>0.7</v>
      </c>
      <c r="G730" s="51">
        <v>4.2</v>
      </c>
      <c r="H730" s="52" t="str">
        <f t="shared" si="12"/>
        <v>5.0</v>
      </c>
      <c r="I730" s="16">
        <v>2908</v>
      </c>
      <c r="J730" s="19">
        <f>Transformed_Data!E730*Transformed_Data!I730</f>
        <v>11602920</v>
      </c>
      <c r="K730" s="19" t="str">
        <f>IF(E730&lt;200,"&lt;200",IF(E730&lt;=500,"200–500","&gt;500"))</f>
        <v>&gt;500</v>
      </c>
      <c r="L730" s="19">
        <f>G730*I730</f>
        <v>12213.6</v>
      </c>
      <c r="M730" s="19">
        <f>SUM(G730:I730)</f>
        <v>2912.2</v>
      </c>
      <c r="N730" s="16" t="s">
        <v>8358</v>
      </c>
      <c r="O730" s="16" t="s">
        <v>8359</v>
      </c>
      <c r="P730" s="16" t="s">
        <v>8360</v>
      </c>
      <c r="Q730" s="16" t="s">
        <v>8361</v>
      </c>
      <c r="R730" s="16" t="s">
        <v>8362</v>
      </c>
      <c r="S730" s="16" t="s">
        <v>13475</v>
      </c>
      <c r="T730" s="16" t="s">
        <v>8364</v>
      </c>
      <c r="U730" s="16" t="s">
        <v>8365</v>
      </c>
    </row>
    <row r="731" spans="1:21" ht="15.75">
      <c r="A731" s="16" t="s">
        <v>12151</v>
      </c>
      <c r="B731" s="16" t="s">
        <v>14612</v>
      </c>
      <c r="C731" s="16" t="s">
        <v>13645</v>
      </c>
      <c r="D731" s="19">
        <v>1449</v>
      </c>
      <c r="E731" s="19">
        <v>4999</v>
      </c>
      <c r="F731" s="52">
        <v>0.71</v>
      </c>
      <c r="G731" s="51">
        <v>3.6</v>
      </c>
      <c r="H731" s="52" t="str">
        <f t="shared" si="12"/>
        <v>4.0</v>
      </c>
      <c r="I731" s="16">
        <v>63</v>
      </c>
      <c r="J731" s="19">
        <f>Transformed_Data!E731*Transformed_Data!I731</f>
        <v>314937</v>
      </c>
      <c r="K731" s="19" t="str">
        <f>IF(E731&lt;200,"&lt;200",IF(E731&lt;=500,"200–500","&gt;500"))</f>
        <v>&gt;500</v>
      </c>
      <c r="L731" s="19">
        <f>G731*I731</f>
        <v>226.8</v>
      </c>
      <c r="M731" s="19">
        <f>SUM(G731:I731)</f>
        <v>66.599999999999994</v>
      </c>
      <c r="N731" s="16" t="s">
        <v>12153</v>
      </c>
      <c r="O731" s="16" t="s">
        <v>12154</v>
      </c>
      <c r="P731" s="16" t="s">
        <v>12155</v>
      </c>
      <c r="Q731" s="16" t="s">
        <v>12156</v>
      </c>
      <c r="R731" s="16" t="s">
        <v>12157</v>
      </c>
      <c r="S731" s="16" t="s">
        <v>12158</v>
      </c>
      <c r="T731" s="16" t="s">
        <v>12159</v>
      </c>
      <c r="U731" s="16" t="s">
        <v>12160</v>
      </c>
    </row>
    <row r="732" spans="1:21" ht="15.75">
      <c r="A732" s="16" t="s">
        <v>8153</v>
      </c>
      <c r="B732" s="16" t="s">
        <v>14613</v>
      </c>
      <c r="C732" s="16" t="s">
        <v>13644</v>
      </c>
      <c r="D732" s="19">
        <v>39</v>
      </c>
      <c r="E732" s="19">
        <v>39</v>
      </c>
      <c r="F732" s="52">
        <v>0</v>
      </c>
      <c r="G732" s="51">
        <v>3.8</v>
      </c>
      <c r="H732" s="52" t="str">
        <f t="shared" si="12"/>
        <v>4.0</v>
      </c>
      <c r="I732" s="16">
        <v>3344</v>
      </c>
      <c r="J732" s="19">
        <f>Transformed_Data!E732*Transformed_Data!I732</f>
        <v>130416</v>
      </c>
      <c r="K732" s="19" t="str">
        <f>IF(E732&lt;200,"&lt;200",IF(E732&lt;=500,"200–500","&gt;500"))</f>
        <v>&lt;200</v>
      </c>
      <c r="L732" s="19">
        <f>G732*I732</f>
        <v>12707.199999999999</v>
      </c>
      <c r="M732" s="19">
        <f>SUM(G732:I732)</f>
        <v>3347.8</v>
      </c>
      <c r="N732" s="16" t="s">
        <v>8155</v>
      </c>
      <c r="O732" s="16" t="s">
        <v>8156</v>
      </c>
      <c r="P732" s="16" t="s">
        <v>8157</v>
      </c>
      <c r="Q732" s="16" t="s">
        <v>8158</v>
      </c>
      <c r="R732" s="16" t="s">
        <v>8159</v>
      </c>
      <c r="S732" s="16" t="s">
        <v>8160</v>
      </c>
      <c r="T732" s="16" t="s">
        <v>8161</v>
      </c>
      <c r="U732" s="16" t="s">
        <v>8162</v>
      </c>
    </row>
    <row r="733" spans="1:21" ht="15.75">
      <c r="A733" s="16" t="s">
        <v>5827</v>
      </c>
      <c r="B733" s="16" t="s">
        <v>14614</v>
      </c>
      <c r="C733" s="16" t="s">
        <v>13644</v>
      </c>
      <c r="D733" s="19">
        <v>59</v>
      </c>
      <c r="E733" s="19">
        <v>59</v>
      </c>
      <c r="F733" s="52">
        <v>0</v>
      </c>
      <c r="G733" s="51">
        <v>3.8</v>
      </c>
      <c r="H733" s="52" t="str">
        <f t="shared" si="12"/>
        <v>4.0</v>
      </c>
      <c r="I733" s="16">
        <v>5958</v>
      </c>
      <c r="J733" s="19">
        <f>Transformed_Data!E733*Transformed_Data!I733</f>
        <v>351522</v>
      </c>
      <c r="K733" s="19" t="str">
        <f>IF(E733&lt;200,"&lt;200",IF(E733&lt;=500,"200–500","&gt;500"))</f>
        <v>&lt;200</v>
      </c>
      <c r="L733" s="19">
        <f>G733*I733</f>
        <v>22640.399999999998</v>
      </c>
      <c r="M733" s="19">
        <f>SUM(G733:I733)</f>
        <v>5961.8</v>
      </c>
      <c r="N733" s="16" t="s">
        <v>5830</v>
      </c>
      <c r="O733" s="16" t="s">
        <v>5831</v>
      </c>
      <c r="P733" s="16" t="s">
        <v>5832</v>
      </c>
      <c r="Q733" s="16" t="s">
        <v>5833</v>
      </c>
      <c r="R733" s="16" t="s">
        <v>5834</v>
      </c>
      <c r="S733" s="16" t="s">
        <v>5835</v>
      </c>
      <c r="T733" s="16" t="s">
        <v>5836</v>
      </c>
      <c r="U733" s="16" t="s">
        <v>5837</v>
      </c>
    </row>
    <row r="734" spans="1:21" ht="15.75">
      <c r="A734" s="16" t="s">
        <v>1237</v>
      </c>
      <c r="B734" s="16" t="s">
        <v>14615</v>
      </c>
      <c r="C734" s="16" t="s">
        <v>13127</v>
      </c>
      <c r="D734" s="19">
        <v>999</v>
      </c>
      <c r="E734" s="19">
        <v>2399</v>
      </c>
      <c r="F734" s="52">
        <v>0.57999999999999996</v>
      </c>
      <c r="G734" s="51">
        <v>4.5999999999999996</v>
      </c>
      <c r="H734" s="52" t="str">
        <f t="shared" si="12"/>
        <v>5.0</v>
      </c>
      <c r="I734" s="16">
        <v>3664</v>
      </c>
      <c r="J734" s="19">
        <f>Transformed_Data!E734*Transformed_Data!I734</f>
        <v>8789936</v>
      </c>
      <c r="K734" s="19" t="str">
        <f>IF(E734&lt;200,"&lt;200",IF(E734&lt;=500,"200–500","&gt;500"))</f>
        <v>&gt;500</v>
      </c>
      <c r="L734" s="19">
        <f>G734*I734</f>
        <v>16854.399999999998</v>
      </c>
      <c r="M734" s="19">
        <f>SUM(G734:I734)</f>
        <v>3668.6</v>
      </c>
      <c r="N734" s="16" t="s">
        <v>1239</v>
      </c>
      <c r="O734" s="16" t="s">
        <v>1240</v>
      </c>
      <c r="P734" s="16" t="s">
        <v>1241</v>
      </c>
      <c r="Q734" s="16" t="s">
        <v>1242</v>
      </c>
      <c r="R734" s="16" t="s">
        <v>1243</v>
      </c>
      <c r="S734" s="16" t="s">
        <v>1244</v>
      </c>
      <c r="T734" s="16" t="s">
        <v>1245</v>
      </c>
      <c r="U734" s="16" t="s">
        <v>1246</v>
      </c>
    </row>
    <row r="735" spans="1:21" ht="15.75">
      <c r="A735" s="16" t="s">
        <v>9130</v>
      </c>
      <c r="B735" s="16" t="s">
        <v>14616</v>
      </c>
      <c r="C735" s="16" t="s">
        <v>13645</v>
      </c>
      <c r="D735" s="19">
        <v>3190</v>
      </c>
      <c r="E735" s="19">
        <v>4195</v>
      </c>
      <c r="F735" s="52">
        <v>0.24</v>
      </c>
      <c r="G735" s="51">
        <v>4</v>
      </c>
      <c r="H735" s="52" t="str">
        <f t="shared" si="12"/>
        <v>4.0</v>
      </c>
      <c r="I735" s="16">
        <v>1282</v>
      </c>
      <c r="J735" s="19">
        <f>Transformed_Data!E735*Transformed_Data!I735</f>
        <v>5377990</v>
      </c>
      <c r="K735" s="19" t="str">
        <f>IF(E735&lt;200,"&lt;200",IF(E735&lt;=500,"200–500","&gt;500"))</f>
        <v>&gt;500</v>
      </c>
      <c r="L735" s="19">
        <f>G735*I735</f>
        <v>5128</v>
      </c>
      <c r="M735" s="19">
        <f>SUM(G735:I735)</f>
        <v>1286</v>
      </c>
      <c r="N735" s="16" t="s">
        <v>9132</v>
      </c>
      <c r="O735" s="16" t="s">
        <v>9133</v>
      </c>
      <c r="P735" s="16" t="s">
        <v>9134</v>
      </c>
      <c r="Q735" s="16" t="s">
        <v>9135</v>
      </c>
      <c r="R735" s="16" t="s">
        <v>9136</v>
      </c>
      <c r="S735" s="16" t="s">
        <v>13476</v>
      </c>
      <c r="T735" s="16" t="s">
        <v>9138</v>
      </c>
      <c r="U735" s="16" t="s">
        <v>9139</v>
      </c>
    </row>
    <row r="736" spans="1:21" ht="15.75">
      <c r="A736" s="16" t="s">
        <v>7910</v>
      </c>
      <c r="B736" s="16" t="s">
        <v>14617</v>
      </c>
      <c r="C736" s="16" t="s">
        <v>13644</v>
      </c>
      <c r="D736" s="19">
        <v>299</v>
      </c>
      <c r="E736" s="19">
        <v>1499</v>
      </c>
      <c r="F736" s="52">
        <v>0.8</v>
      </c>
      <c r="G736" s="51">
        <v>4.2</v>
      </c>
      <c r="H736" s="52" t="str">
        <f t="shared" si="12"/>
        <v>5.0</v>
      </c>
      <c r="I736" s="16">
        <v>2868</v>
      </c>
      <c r="J736" s="19">
        <f>Transformed_Data!E736*Transformed_Data!I736</f>
        <v>4299132</v>
      </c>
      <c r="K736" s="19" t="str">
        <f>IF(E736&lt;200,"&lt;200",IF(E736&lt;=500,"200–500","&gt;500"))</f>
        <v>&gt;500</v>
      </c>
      <c r="L736" s="19">
        <f>G736*I736</f>
        <v>12045.6</v>
      </c>
      <c r="M736" s="19">
        <f>SUM(G736:I736)</f>
        <v>2872.2</v>
      </c>
      <c r="N736" s="16" t="s">
        <v>7912</v>
      </c>
      <c r="O736" s="16" t="s">
        <v>7913</v>
      </c>
      <c r="P736" s="16" t="s">
        <v>7914</v>
      </c>
      <c r="Q736" s="16" t="s">
        <v>7915</v>
      </c>
      <c r="R736" s="16" t="s">
        <v>7916</v>
      </c>
      <c r="S736" s="16" t="s">
        <v>13477</v>
      </c>
      <c r="T736" s="16" t="s">
        <v>7918</v>
      </c>
      <c r="U736" s="16" t="s">
        <v>7919</v>
      </c>
    </row>
    <row r="737" spans="1:21" ht="15.75">
      <c r="A737" s="16" t="s">
        <v>11506</v>
      </c>
      <c r="B737" s="16" t="s">
        <v>14618</v>
      </c>
      <c r="C737" s="16" t="s">
        <v>13645</v>
      </c>
      <c r="D737" s="19">
        <v>499</v>
      </c>
      <c r="E737" s="19">
        <v>2199</v>
      </c>
      <c r="F737" s="52">
        <v>0.77</v>
      </c>
      <c r="G737" s="51">
        <v>3.1</v>
      </c>
      <c r="H737" s="52" t="str">
        <f t="shared" si="12"/>
        <v>4.0</v>
      </c>
      <c r="I737" s="16">
        <v>3527</v>
      </c>
      <c r="J737" s="19">
        <f>Transformed_Data!E737*Transformed_Data!I737</f>
        <v>7755873</v>
      </c>
      <c r="K737" s="19" t="str">
        <f>IF(E737&lt;200,"&lt;200",IF(E737&lt;=500,"200–500","&gt;500"))</f>
        <v>&gt;500</v>
      </c>
      <c r="L737" s="19">
        <f>G737*I737</f>
        <v>10933.7</v>
      </c>
      <c r="M737" s="19">
        <f>SUM(G737:I737)</f>
        <v>3530.1</v>
      </c>
      <c r="N737" s="16" t="s">
        <v>13478</v>
      </c>
      <c r="O737" s="16" t="s">
        <v>11509</v>
      </c>
      <c r="P737" s="16" t="s">
        <v>11510</v>
      </c>
      <c r="Q737" s="16" t="s">
        <v>11511</v>
      </c>
      <c r="R737" s="16" t="s">
        <v>11512</v>
      </c>
      <c r="S737" s="16" t="s">
        <v>11513</v>
      </c>
      <c r="T737" s="16" t="s">
        <v>11514</v>
      </c>
      <c r="U737" s="16" t="s">
        <v>11515</v>
      </c>
    </row>
    <row r="738" spans="1:21" ht="15.75">
      <c r="A738" s="16" t="s">
        <v>10224</v>
      </c>
      <c r="B738" s="16" t="s">
        <v>14619</v>
      </c>
      <c r="C738" s="16" t="s">
        <v>13645</v>
      </c>
      <c r="D738" s="19">
        <v>1099</v>
      </c>
      <c r="E738" s="19">
        <v>1899</v>
      </c>
      <c r="F738" s="52">
        <v>0.42</v>
      </c>
      <c r="G738" s="51">
        <v>4.3</v>
      </c>
      <c r="H738" s="52" t="str">
        <f t="shared" si="12"/>
        <v>5.0</v>
      </c>
      <c r="I738" s="16">
        <v>1811</v>
      </c>
      <c r="J738" s="19">
        <f>Transformed_Data!E738*Transformed_Data!I738</f>
        <v>3439089</v>
      </c>
      <c r="K738" s="19" t="str">
        <f>IF(E738&lt;200,"&lt;200",IF(E738&lt;=500,"200–500","&gt;500"))</f>
        <v>&gt;500</v>
      </c>
      <c r="L738" s="19">
        <f>G738*I738</f>
        <v>7787.2999999999993</v>
      </c>
      <c r="M738" s="19">
        <f>SUM(G738:I738)</f>
        <v>1815.3</v>
      </c>
      <c r="N738" s="16" t="s">
        <v>10226</v>
      </c>
      <c r="O738" s="16" t="s">
        <v>10227</v>
      </c>
      <c r="P738" s="16" t="s">
        <v>10228</v>
      </c>
      <c r="Q738" s="16" t="s">
        <v>10229</v>
      </c>
      <c r="R738" s="16" t="s">
        <v>10230</v>
      </c>
      <c r="S738" s="16" t="s">
        <v>10231</v>
      </c>
      <c r="T738" s="16" t="s">
        <v>10232</v>
      </c>
      <c r="U738" s="16" t="s">
        <v>10233</v>
      </c>
    </row>
    <row r="739" spans="1:21" ht="15.75">
      <c r="A739" s="16" t="s">
        <v>4889</v>
      </c>
      <c r="B739" s="16" t="s">
        <v>14620</v>
      </c>
      <c r="C739" s="16" t="s">
        <v>13127</v>
      </c>
      <c r="D739" s="19">
        <v>1399</v>
      </c>
      <c r="E739" s="19">
        <v>3990</v>
      </c>
      <c r="F739" s="52">
        <v>0.65</v>
      </c>
      <c r="G739" s="51">
        <v>4.0999999999999996</v>
      </c>
      <c r="H739" s="52" t="str">
        <f t="shared" si="12"/>
        <v>5.0</v>
      </c>
      <c r="I739" s="16">
        <v>141841</v>
      </c>
      <c r="J739" s="19">
        <f>Transformed_Data!E739*Transformed_Data!I739</f>
        <v>565945590</v>
      </c>
      <c r="K739" s="19" t="str">
        <f>IF(E739&lt;200,"&lt;200",IF(E739&lt;=500,"200–500","&gt;500"))</f>
        <v>&gt;500</v>
      </c>
      <c r="L739" s="19">
        <f>G739*I739</f>
        <v>581548.1</v>
      </c>
      <c r="M739" s="19">
        <f>SUM(G739:I739)</f>
        <v>141845.1</v>
      </c>
      <c r="N739" s="16" t="s">
        <v>4891</v>
      </c>
      <c r="O739" s="16" t="s">
        <v>4892</v>
      </c>
      <c r="P739" s="16" t="s">
        <v>4893</v>
      </c>
      <c r="Q739" s="16" t="s">
        <v>4894</v>
      </c>
      <c r="R739" s="16" t="s">
        <v>4895</v>
      </c>
      <c r="S739" s="16" t="s">
        <v>13479</v>
      </c>
      <c r="T739" s="16" t="s">
        <v>4897</v>
      </c>
      <c r="U739" s="16" t="s">
        <v>4898</v>
      </c>
    </row>
    <row r="740" spans="1:21" ht="15.75">
      <c r="A740" s="16" t="s">
        <v>2447</v>
      </c>
      <c r="B740" s="16" t="s">
        <v>14621</v>
      </c>
      <c r="C740" s="16" t="s">
        <v>13127</v>
      </c>
      <c r="D740" s="19">
        <v>299</v>
      </c>
      <c r="E740" s="19">
        <v>599</v>
      </c>
      <c r="F740" s="52">
        <v>0.5</v>
      </c>
      <c r="G740" s="51">
        <v>3.7</v>
      </c>
      <c r="H740" s="52" t="str">
        <f t="shared" si="12"/>
        <v>4.0</v>
      </c>
      <c r="I740" s="16">
        <v>708</v>
      </c>
      <c r="J740" s="19">
        <f>Transformed_Data!E740*Transformed_Data!I740</f>
        <v>424092</v>
      </c>
      <c r="K740" s="19" t="str">
        <f>IF(E740&lt;200,"&lt;200",IF(E740&lt;=500,"200–500","&gt;500"))</f>
        <v>&gt;500</v>
      </c>
      <c r="L740" s="19">
        <f>G740*I740</f>
        <v>2619.6</v>
      </c>
      <c r="M740" s="19">
        <f>SUM(G740:I740)</f>
        <v>711.7</v>
      </c>
      <c r="N740" s="16" t="s">
        <v>2449</v>
      </c>
      <c r="O740" s="16" t="s">
        <v>2450</v>
      </c>
      <c r="P740" s="16" t="s">
        <v>2451</v>
      </c>
      <c r="Q740" s="16" t="s">
        <v>2452</v>
      </c>
      <c r="R740" s="16" t="s">
        <v>2453</v>
      </c>
      <c r="S740" s="16" t="s">
        <v>2454</v>
      </c>
      <c r="T740" s="16" t="s">
        <v>2455</v>
      </c>
      <c r="U740" s="16" t="s">
        <v>2456</v>
      </c>
    </row>
    <row r="741" spans="1:21" ht="15.75">
      <c r="A741" s="16" t="s">
        <v>2891</v>
      </c>
      <c r="B741" s="16" t="s">
        <v>14622</v>
      </c>
      <c r="C741" s="16" t="s">
        <v>13644</v>
      </c>
      <c r="D741" s="19">
        <v>349</v>
      </c>
      <c r="E741" s="19">
        <v>999</v>
      </c>
      <c r="F741" s="52">
        <v>0.65</v>
      </c>
      <c r="G741" s="51">
        <v>4.3</v>
      </c>
      <c r="H741" s="52" t="str">
        <f t="shared" si="12"/>
        <v>5.0</v>
      </c>
      <c r="I741" s="16">
        <v>838</v>
      </c>
      <c r="J741" s="19">
        <f>Transformed_Data!E741*Transformed_Data!I741</f>
        <v>837162</v>
      </c>
      <c r="K741" s="19" t="str">
        <f>IF(E741&lt;200,"&lt;200",IF(E741&lt;=500,"200–500","&gt;500"))</f>
        <v>&gt;500</v>
      </c>
      <c r="L741" s="19">
        <f>G741*I741</f>
        <v>3603.3999999999996</v>
      </c>
      <c r="M741" s="19">
        <f>SUM(G741:I741)</f>
        <v>842.3</v>
      </c>
      <c r="N741" s="16" t="s">
        <v>13480</v>
      </c>
      <c r="O741" s="16" t="s">
        <v>2765</v>
      </c>
      <c r="P741" s="16" t="s">
        <v>2766</v>
      </c>
      <c r="Q741" s="16" t="s">
        <v>2767</v>
      </c>
      <c r="R741" s="16" t="s">
        <v>2768</v>
      </c>
      <c r="S741" s="16" t="s">
        <v>2769</v>
      </c>
      <c r="T741" s="16" t="s">
        <v>2894</v>
      </c>
      <c r="U741" s="16" t="s">
        <v>2895</v>
      </c>
    </row>
    <row r="742" spans="1:21" ht="15.75">
      <c r="A742" s="16" t="s">
        <v>3770</v>
      </c>
      <c r="B742" s="16" t="s">
        <v>14623</v>
      </c>
      <c r="C742" s="16" t="s">
        <v>13127</v>
      </c>
      <c r="D742" s="19">
        <v>15490</v>
      </c>
      <c r="E742" s="19">
        <v>20990</v>
      </c>
      <c r="F742" s="52">
        <v>0.26</v>
      </c>
      <c r="G742" s="51">
        <v>4.2</v>
      </c>
      <c r="H742" s="52" t="str">
        <f t="shared" si="12"/>
        <v>5.0</v>
      </c>
      <c r="I742" s="16">
        <v>32916</v>
      </c>
      <c r="J742" s="19">
        <f>Transformed_Data!E742*Transformed_Data!I742</f>
        <v>690906840</v>
      </c>
      <c r="K742" s="19" t="str">
        <f>IF(E742&lt;200,"&lt;200",IF(E742&lt;=500,"200–500","&gt;500"))</f>
        <v>&gt;500</v>
      </c>
      <c r="L742" s="19">
        <f>G742*I742</f>
        <v>138247.20000000001</v>
      </c>
      <c r="M742" s="19">
        <f>SUM(G742:I742)</f>
        <v>32920.199999999997</v>
      </c>
      <c r="N742" s="16" t="s">
        <v>3772</v>
      </c>
      <c r="O742" s="16" t="s">
        <v>3361</v>
      </c>
      <c r="P742" s="16" t="s">
        <v>3362</v>
      </c>
      <c r="Q742" s="16" t="s">
        <v>3363</v>
      </c>
      <c r="R742" s="16" t="s">
        <v>3364</v>
      </c>
      <c r="S742" s="16" t="s">
        <v>3365</v>
      </c>
      <c r="T742" s="16" t="s">
        <v>3773</v>
      </c>
      <c r="U742" s="16" t="s">
        <v>3774</v>
      </c>
    </row>
    <row r="743" spans="1:21" ht="15.75">
      <c r="A743" s="16" t="s">
        <v>3358</v>
      </c>
      <c r="B743" s="16" t="s">
        <v>14624</v>
      </c>
      <c r="C743" s="16" t="s">
        <v>13127</v>
      </c>
      <c r="D743" s="19">
        <v>15490</v>
      </c>
      <c r="E743" s="19">
        <v>20990</v>
      </c>
      <c r="F743" s="52">
        <v>0.26</v>
      </c>
      <c r="G743" s="51">
        <v>4.2</v>
      </c>
      <c r="H743" s="52" t="str">
        <f t="shared" si="12"/>
        <v>5.0</v>
      </c>
      <c r="I743" s="16">
        <v>32916</v>
      </c>
      <c r="J743" s="19">
        <f>Transformed_Data!E743*Transformed_Data!I743</f>
        <v>690906840</v>
      </c>
      <c r="K743" s="19" t="str">
        <f>IF(E743&lt;200,"&lt;200",IF(E743&lt;=500,"200–500","&gt;500"))</f>
        <v>&gt;500</v>
      </c>
      <c r="L743" s="19">
        <f>G743*I743</f>
        <v>138247.20000000001</v>
      </c>
      <c r="M743" s="19">
        <f>SUM(G743:I743)</f>
        <v>32920.199999999997</v>
      </c>
      <c r="N743" s="16" t="s">
        <v>3360</v>
      </c>
      <c r="O743" s="16" t="s">
        <v>3361</v>
      </c>
      <c r="P743" s="16" t="s">
        <v>3362</v>
      </c>
      <c r="Q743" s="16" t="s">
        <v>3363</v>
      </c>
      <c r="R743" s="16" t="s">
        <v>3364</v>
      </c>
      <c r="S743" s="16" t="s">
        <v>3365</v>
      </c>
      <c r="T743" s="16" t="s">
        <v>3366</v>
      </c>
      <c r="U743" s="16" t="s">
        <v>3367</v>
      </c>
    </row>
    <row r="744" spans="1:21" ht="15.75">
      <c r="A744" s="16" t="s">
        <v>4687</v>
      </c>
      <c r="B744" s="16" t="s">
        <v>14625</v>
      </c>
      <c r="C744" s="16" t="s">
        <v>13127</v>
      </c>
      <c r="D744" s="19">
        <v>37990</v>
      </c>
      <c r="E744" s="19">
        <v>74999</v>
      </c>
      <c r="F744" s="52">
        <v>0.49</v>
      </c>
      <c r="G744" s="51">
        <v>4.2</v>
      </c>
      <c r="H744" s="52" t="str">
        <f t="shared" si="12"/>
        <v>5.0</v>
      </c>
      <c r="I744" s="16">
        <v>27790</v>
      </c>
      <c r="J744" s="19">
        <f>Transformed_Data!E744*Transformed_Data!I744</f>
        <v>2084222210</v>
      </c>
      <c r="K744" s="19" t="str">
        <f>IF(E744&lt;200,"&lt;200",IF(E744&lt;=500,"200–500","&gt;500"))</f>
        <v>&gt;500</v>
      </c>
      <c r="L744" s="19">
        <f>G744*I744</f>
        <v>116718</v>
      </c>
      <c r="M744" s="19">
        <f>SUM(G744:I744)</f>
        <v>27794.2</v>
      </c>
      <c r="N744" s="16" t="s">
        <v>13481</v>
      </c>
      <c r="O744" s="16" t="s">
        <v>4690</v>
      </c>
      <c r="P744" s="16" t="s">
        <v>4691</v>
      </c>
      <c r="Q744" s="16" t="s">
        <v>4692</v>
      </c>
      <c r="R744" s="16" t="s">
        <v>4693</v>
      </c>
      <c r="S744" s="16" t="s">
        <v>13482</v>
      </c>
      <c r="T744" s="16" t="s">
        <v>4695</v>
      </c>
      <c r="U744" s="16" t="s">
        <v>4696</v>
      </c>
    </row>
    <row r="745" spans="1:21" ht="15.75">
      <c r="A745" s="16" t="s">
        <v>3378</v>
      </c>
      <c r="B745" s="16" t="s">
        <v>14626</v>
      </c>
      <c r="C745" s="16" t="s">
        <v>13127</v>
      </c>
      <c r="D745" s="19">
        <v>1075</v>
      </c>
      <c r="E745" s="19">
        <v>1699</v>
      </c>
      <c r="F745" s="52">
        <v>0.37</v>
      </c>
      <c r="G745" s="51">
        <v>4.4000000000000004</v>
      </c>
      <c r="H745" s="52" t="str">
        <f t="shared" si="12"/>
        <v>5.0</v>
      </c>
      <c r="I745" s="16">
        <v>7462</v>
      </c>
      <c r="J745" s="19">
        <f>Transformed_Data!E745*Transformed_Data!I745</f>
        <v>12677938</v>
      </c>
      <c r="K745" s="19" t="str">
        <f>IF(E745&lt;200,"&lt;200",IF(E745&lt;=500,"200–500","&gt;500"))</f>
        <v>&gt;500</v>
      </c>
      <c r="L745" s="19">
        <f>G745*I745</f>
        <v>32832.800000000003</v>
      </c>
      <c r="M745" s="19">
        <f>SUM(G745:I745)</f>
        <v>7466.4</v>
      </c>
      <c r="N745" s="16" t="s">
        <v>3380</v>
      </c>
      <c r="O745" s="16" t="s">
        <v>3381</v>
      </c>
      <c r="P745" s="16" t="s">
        <v>3382</v>
      </c>
      <c r="Q745" s="16" t="s">
        <v>3383</v>
      </c>
      <c r="R745" s="16" t="s">
        <v>3384</v>
      </c>
      <c r="S745" s="16" t="s">
        <v>13483</v>
      </c>
      <c r="T745" s="16" t="s">
        <v>3386</v>
      </c>
      <c r="U745" s="16" t="s">
        <v>3387</v>
      </c>
    </row>
    <row r="746" spans="1:21" ht="15.75">
      <c r="A746" s="16" t="s">
        <v>3160</v>
      </c>
      <c r="B746" s="16" t="s">
        <v>14627</v>
      </c>
      <c r="C746" s="16" t="s">
        <v>13127</v>
      </c>
      <c r="D746" s="19">
        <v>1219</v>
      </c>
      <c r="E746" s="19">
        <v>1699</v>
      </c>
      <c r="F746" s="52">
        <v>0.28000000000000003</v>
      </c>
      <c r="G746" s="51">
        <v>4.4000000000000004</v>
      </c>
      <c r="H746" s="52" t="str">
        <f t="shared" si="12"/>
        <v>5.0</v>
      </c>
      <c r="I746" s="16">
        <v>8891</v>
      </c>
      <c r="J746" s="19">
        <f>Transformed_Data!E746*Transformed_Data!I746</f>
        <v>15105809</v>
      </c>
      <c r="K746" s="19" t="str">
        <f>IF(E746&lt;200,"&lt;200",IF(E746&lt;=500,"200–500","&gt;500"))</f>
        <v>&gt;500</v>
      </c>
      <c r="L746" s="19">
        <f>G746*I746</f>
        <v>39120.400000000001</v>
      </c>
      <c r="M746" s="19">
        <f>SUM(G746:I746)</f>
        <v>8895.4</v>
      </c>
      <c r="N746" s="16" t="s">
        <v>3163</v>
      </c>
      <c r="O746" s="16" t="s">
        <v>3164</v>
      </c>
      <c r="P746" s="16" t="s">
        <v>3165</v>
      </c>
      <c r="Q746" s="16" t="s">
        <v>3166</v>
      </c>
      <c r="R746" s="16" t="s">
        <v>3167</v>
      </c>
      <c r="S746" s="16" t="s">
        <v>13484</v>
      </c>
      <c r="T746" s="16" t="s">
        <v>3169</v>
      </c>
      <c r="U746" s="16" t="s">
        <v>3170</v>
      </c>
    </row>
    <row r="747" spans="1:21" ht="15.75">
      <c r="A747" s="16" t="s">
        <v>11395</v>
      </c>
      <c r="B747" s="16" t="s">
        <v>14628</v>
      </c>
      <c r="C747" s="16" t="s">
        <v>13645</v>
      </c>
      <c r="D747" s="19">
        <v>395</v>
      </c>
      <c r="E747" s="19">
        <v>499</v>
      </c>
      <c r="F747" s="52">
        <v>0.21</v>
      </c>
      <c r="G747" s="51">
        <v>4</v>
      </c>
      <c r="H747" s="52" t="str">
        <f t="shared" si="12"/>
        <v>4.0</v>
      </c>
      <c r="I747" s="16">
        <v>330</v>
      </c>
      <c r="J747" s="19">
        <f>Transformed_Data!E747*Transformed_Data!I747</f>
        <v>164670</v>
      </c>
      <c r="K747" s="19" t="str">
        <f>IF(E747&lt;200,"&lt;200",IF(E747&lt;=500,"200–500","&gt;500"))</f>
        <v>200–500</v>
      </c>
      <c r="L747" s="19">
        <f>G747*I747</f>
        <v>1320</v>
      </c>
      <c r="M747" s="19">
        <f>SUM(G747:I747)</f>
        <v>334</v>
      </c>
      <c r="N747" s="16" t="s">
        <v>11397</v>
      </c>
      <c r="O747" s="16" t="s">
        <v>11398</v>
      </c>
      <c r="P747" s="16" t="s">
        <v>11399</v>
      </c>
      <c r="Q747" s="16" t="s">
        <v>11400</v>
      </c>
      <c r="R747" s="16" t="s">
        <v>11401</v>
      </c>
      <c r="S747" s="16" t="s">
        <v>11402</v>
      </c>
      <c r="T747" s="16" t="s">
        <v>11403</v>
      </c>
      <c r="U747" s="16" t="s">
        <v>11404</v>
      </c>
    </row>
    <row r="748" spans="1:21" ht="15.75">
      <c r="A748" s="16" t="s">
        <v>9498</v>
      </c>
      <c r="B748" s="16" t="s">
        <v>14629</v>
      </c>
      <c r="C748" s="16" t="s">
        <v>13645</v>
      </c>
      <c r="D748" s="19">
        <v>177</v>
      </c>
      <c r="E748" s="19">
        <v>199</v>
      </c>
      <c r="F748" s="52">
        <v>0.11</v>
      </c>
      <c r="G748" s="51">
        <v>4.0999999999999996</v>
      </c>
      <c r="H748" s="52" t="str">
        <f t="shared" si="12"/>
        <v>5.0</v>
      </c>
      <c r="I748" s="16">
        <v>3688</v>
      </c>
      <c r="J748" s="19">
        <f>Transformed_Data!E748*Transformed_Data!I748</f>
        <v>733912</v>
      </c>
      <c r="K748" s="19" t="str">
        <f>IF(E748&lt;200,"&lt;200",IF(E748&lt;=500,"200–500","&gt;500"))</f>
        <v>&lt;200</v>
      </c>
      <c r="L748" s="19">
        <f>G748*I748</f>
        <v>15120.8</v>
      </c>
      <c r="M748" s="19">
        <f>SUM(G748:I748)</f>
        <v>3692.1</v>
      </c>
      <c r="N748" s="16" t="s">
        <v>9500</v>
      </c>
      <c r="O748" s="16" t="s">
        <v>9501</v>
      </c>
      <c r="P748" s="16" t="s">
        <v>9502</v>
      </c>
      <c r="Q748" s="16" t="s">
        <v>9503</v>
      </c>
      <c r="R748" s="16" t="s">
        <v>9504</v>
      </c>
      <c r="S748" s="16" t="s">
        <v>9505</v>
      </c>
      <c r="T748" s="16" t="s">
        <v>9506</v>
      </c>
      <c r="U748" s="16" t="s">
        <v>9507</v>
      </c>
    </row>
    <row r="749" spans="1:21" ht="15.75">
      <c r="A749" s="16" t="s">
        <v>10214</v>
      </c>
      <c r="B749" s="16" t="s">
        <v>14630</v>
      </c>
      <c r="C749" s="16" t="s">
        <v>13645</v>
      </c>
      <c r="D749" s="19">
        <v>199</v>
      </c>
      <c r="E749" s="19">
        <v>499</v>
      </c>
      <c r="F749" s="52">
        <v>0.6</v>
      </c>
      <c r="G749" s="51">
        <v>4.0999999999999996</v>
      </c>
      <c r="H749" s="52" t="str">
        <f t="shared" si="12"/>
        <v>5.0</v>
      </c>
      <c r="I749" s="16">
        <v>1996</v>
      </c>
      <c r="J749" s="19">
        <f>Transformed_Data!E749*Transformed_Data!I749</f>
        <v>996004</v>
      </c>
      <c r="K749" s="19" t="str">
        <f>IF(E749&lt;200,"&lt;200",IF(E749&lt;=500,"200–500","&gt;500"))</f>
        <v>200–500</v>
      </c>
      <c r="L749" s="19">
        <f>G749*I749</f>
        <v>8183.5999999999995</v>
      </c>
      <c r="M749" s="19">
        <f>SUM(G749:I749)</f>
        <v>2000.1</v>
      </c>
      <c r="N749" s="16" t="s">
        <v>10216</v>
      </c>
      <c r="O749" s="16" t="s">
        <v>10217</v>
      </c>
      <c r="P749" s="16" t="s">
        <v>10218</v>
      </c>
      <c r="Q749" s="16" t="s">
        <v>10219</v>
      </c>
      <c r="R749" s="16" t="s">
        <v>10220</v>
      </c>
      <c r="S749" s="16" t="s">
        <v>10221</v>
      </c>
      <c r="T749" s="16" t="s">
        <v>10222</v>
      </c>
      <c r="U749" s="16" t="s">
        <v>10223</v>
      </c>
    </row>
    <row r="750" spans="1:21" ht="15.75">
      <c r="A750" s="16" t="s">
        <v>10991</v>
      </c>
      <c r="B750" s="16" t="s">
        <v>14631</v>
      </c>
      <c r="C750" s="16" t="s">
        <v>13645</v>
      </c>
      <c r="D750" s="19">
        <v>948</v>
      </c>
      <c r="E750" s="19">
        <v>1620</v>
      </c>
      <c r="F750" s="52">
        <v>0.41</v>
      </c>
      <c r="G750" s="51">
        <v>4.0999999999999996</v>
      </c>
      <c r="H750" s="52" t="str">
        <f t="shared" si="12"/>
        <v>5.0</v>
      </c>
      <c r="I750" s="16">
        <v>4370</v>
      </c>
      <c r="J750" s="19">
        <f>Transformed_Data!E750*Transformed_Data!I750</f>
        <v>7079400</v>
      </c>
      <c r="K750" s="19" t="str">
        <f>IF(E750&lt;200,"&lt;200",IF(E750&lt;=500,"200–500","&gt;500"))</f>
        <v>&gt;500</v>
      </c>
      <c r="L750" s="19">
        <f>G750*I750</f>
        <v>17917</v>
      </c>
      <c r="M750" s="19">
        <f>SUM(G750:I750)</f>
        <v>4374.1000000000004</v>
      </c>
      <c r="N750" s="16" t="s">
        <v>10994</v>
      </c>
      <c r="O750" s="16" t="s">
        <v>10995</v>
      </c>
      <c r="P750" s="16" t="s">
        <v>10996</v>
      </c>
      <c r="Q750" s="16" t="s">
        <v>10997</v>
      </c>
      <c r="R750" s="16" t="s">
        <v>10998</v>
      </c>
      <c r="S750" s="16" t="s">
        <v>13485</v>
      </c>
      <c r="T750" s="16" t="s">
        <v>11000</v>
      </c>
      <c r="U750" s="16" t="s">
        <v>11001</v>
      </c>
    </row>
    <row r="751" spans="1:21" ht="15.75">
      <c r="A751" s="16" t="s">
        <v>6117</v>
      </c>
      <c r="B751" s="16" t="s">
        <v>14632</v>
      </c>
      <c r="C751" s="16" t="s">
        <v>13127</v>
      </c>
      <c r="D751" s="19">
        <v>399</v>
      </c>
      <c r="E751" s="19">
        <v>699</v>
      </c>
      <c r="F751" s="52">
        <v>0.43</v>
      </c>
      <c r="G751" s="51">
        <v>3.4</v>
      </c>
      <c r="H751" s="52" t="str">
        <f t="shared" si="12"/>
        <v>4.0</v>
      </c>
      <c r="I751" s="16">
        <v>3454</v>
      </c>
      <c r="J751" s="19">
        <f>Transformed_Data!E751*Transformed_Data!I751</f>
        <v>2414346</v>
      </c>
      <c r="K751" s="19" t="str">
        <f>IF(E751&lt;200,"&lt;200",IF(E751&lt;=500,"200–500","&gt;500"))</f>
        <v>&gt;500</v>
      </c>
      <c r="L751" s="19">
        <f>G751*I751</f>
        <v>11743.6</v>
      </c>
      <c r="M751" s="19">
        <f>SUM(G751:I751)</f>
        <v>3457.4</v>
      </c>
      <c r="N751" s="16" t="s">
        <v>6119</v>
      </c>
      <c r="O751" s="16" t="s">
        <v>6120</v>
      </c>
      <c r="P751" s="16" t="s">
        <v>6121</v>
      </c>
      <c r="Q751" s="16" t="s">
        <v>6122</v>
      </c>
      <c r="R751" s="16" t="s">
        <v>6123</v>
      </c>
      <c r="S751" s="16" t="s">
        <v>13486</v>
      </c>
      <c r="T751" s="16" t="s">
        <v>6125</v>
      </c>
      <c r="U751" s="16" t="s">
        <v>6126</v>
      </c>
    </row>
    <row r="752" spans="1:21" ht="15.75">
      <c r="A752" s="16" t="s">
        <v>3451</v>
      </c>
      <c r="B752" s="16" t="s">
        <v>14633</v>
      </c>
      <c r="C752" s="16" t="s">
        <v>13127</v>
      </c>
      <c r="D752" s="19">
        <v>529</v>
      </c>
      <c r="E752" s="19">
        <v>1499</v>
      </c>
      <c r="F752" s="52">
        <v>0.65</v>
      </c>
      <c r="G752" s="51">
        <v>4.0999999999999996</v>
      </c>
      <c r="H752" s="52" t="str">
        <f t="shared" si="12"/>
        <v>5.0</v>
      </c>
      <c r="I752" s="16">
        <v>8599</v>
      </c>
      <c r="J752" s="19">
        <f>Transformed_Data!E752*Transformed_Data!I752</f>
        <v>12889901</v>
      </c>
      <c r="K752" s="19" t="str">
        <f>IF(E752&lt;200,"&lt;200",IF(E752&lt;=500,"200–500","&gt;500"))</f>
        <v>&gt;500</v>
      </c>
      <c r="L752" s="19">
        <f>G752*I752</f>
        <v>35255.899999999994</v>
      </c>
      <c r="M752" s="19">
        <f>SUM(G752:I752)</f>
        <v>8603.1</v>
      </c>
      <c r="N752" s="16" t="s">
        <v>3453</v>
      </c>
      <c r="O752" s="16" t="s">
        <v>3454</v>
      </c>
      <c r="P752" s="16" t="s">
        <v>3455</v>
      </c>
      <c r="Q752" s="16" t="s">
        <v>3456</v>
      </c>
      <c r="R752" s="16" t="s">
        <v>3457</v>
      </c>
      <c r="S752" s="16" t="s">
        <v>3458</v>
      </c>
      <c r="T752" s="16" t="s">
        <v>3459</v>
      </c>
      <c r="U752" s="16" t="s">
        <v>3460</v>
      </c>
    </row>
    <row r="753" spans="1:21" ht="15.75">
      <c r="A753" s="16" t="s">
        <v>4949</v>
      </c>
      <c r="B753" s="16" t="s">
        <v>14634</v>
      </c>
      <c r="C753" s="16" t="s">
        <v>13644</v>
      </c>
      <c r="D753" s="19">
        <v>99</v>
      </c>
      <c r="E753" s="19">
        <v>999</v>
      </c>
      <c r="F753" s="52">
        <v>0.9</v>
      </c>
      <c r="G753" s="51">
        <v>4.0999999999999996</v>
      </c>
      <c r="H753" s="52" t="str">
        <f t="shared" si="12"/>
        <v>5.0</v>
      </c>
      <c r="I753" s="16">
        <v>8751</v>
      </c>
      <c r="J753" s="19">
        <f>Transformed_Data!E753*Transformed_Data!I753</f>
        <v>8742249</v>
      </c>
      <c r="K753" s="19" t="str">
        <f>IF(E753&lt;200,"&lt;200",IF(E753&lt;=500,"200–500","&gt;500"))</f>
        <v>&gt;500</v>
      </c>
      <c r="L753" s="19">
        <f>G753*I753</f>
        <v>35879.1</v>
      </c>
      <c r="M753" s="19">
        <f>SUM(G753:I753)</f>
        <v>8755.1</v>
      </c>
      <c r="N753" s="16" t="s">
        <v>13487</v>
      </c>
      <c r="O753" s="16" t="s">
        <v>4951</v>
      </c>
      <c r="P753" s="16" t="s">
        <v>4952</v>
      </c>
      <c r="Q753" s="16" t="s">
        <v>4953</v>
      </c>
      <c r="R753" s="16" t="s">
        <v>4954</v>
      </c>
      <c r="S753" s="16" t="s">
        <v>4955</v>
      </c>
      <c r="T753" s="16" t="s">
        <v>4956</v>
      </c>
      <c r="U753" s="16" t="s">
        <v>4957</v>
      </c>
    </row>
    <row r="754" spans="1:21" ht="15.75">
      <c r="A754" s="16" t="s">
        <v>11052</v>
      </c>
      <c r="B754" s="16" t="s">
        <v>14635</v>
      </c>
      <c r="C754" s="16" t="s">
        <v>13645</v>
      </c>
      <c r="D754" s="19">
        <v>351</v>
      </c>
      <c r="E754" s="19">
        <v>899</v>
      </c>
      <c r="F754" s="52">
        <v>0.61</v>
      </c>
      <c r="G754" s="51">
        <v>3.9</v>
      </c>
      <c r="H754" s="52" t="str">
        <f t="shared" si="12"/>
        <v>4.0</v>
      </c>
      <c r="I754" s="16">
        <v>296</v>
      </c>
      <c r="J754" s="19">
        <f>Transformed_Data!E754*Transformed_Data!I754</f>
        <v>266104</v>
      </c>
      <c r="K754" s="19" t="str">
        <f>IF(E754&lt;200,"&lt;200",IF(E754&lt;=500,"200–500","&gt;500"))</f>
        <v>&gt;500</v>
      </c>
      <c r="L754" s="19">
        <f>G754*I754</f>
        <v>1154.3999999999999</v>
      </c>
      <c r="M754" s="19">
        <f>SUM(G754:I754)</f>
        <v>299.89999999999998</v>
      </c>
      <c r="N754" s="16" t="s">
        <v>11054</v>
      </c>
      <c r="O754" s="16" t="s">
        <v>11055</v>
      </c>
      <c r="P754" s="16" t="s">
        <v>11056</v>
      </c>
      <c r="Q754" s="16" t="s">
        <v>11057</v>
      </c>
      <c r="R754" s="16" t="s">
        <v>11058</v>
      </c>
      <c r="S754" s="16" t="s">
        <v>11059</v>
      </c>
      <c r="T754" s="16" t="s">
        <v>11060</v>
      </c>
      <c r="U754" s="16" t="s">
        <v>11061</v>
      </c>
    </row>
    <row r="755" spans="1:21" ht="15.75">
      <c r="A755" s="16" t="s">
        <v>6803</v>
      </c>
      <c r="B755" s="16" t="s">
        <v>14636</v>
      </c>
      <c r="C755" s="16" t="s">
        <v>13644</v>
      </c>
      <c r="D755" s="19">
        <v>249</v>
      </c>
      <c r="E755" s="19">
        <v>600</v>
      </c>
      <c r="F755" s="52">
        <v>0.59</v>
      </c>
      <c r="G755" s="51">
        <v>4</v>
      </c>
      <c r="H755" s="52" t="str">
        <f t="shared" si="12"/>
        <v>4.0</v>
      </c>
      <c r="I755" s="16">
        <v>1208</v>
      </c>
      <c r="J755" s="19">
        <f>Transformed_Data!E755*Transformed_Data!I755</f>
        <v>724800</v>
      </c>
      <c r="K755" s="19" t="str">
        <f>IF(E755&lt;200,"&lt;200",IF(E755&lt;=500,"200–500","&gt;500"))</f>
        <v>&gt;500</v>
      </c>
      <c r="L755" s="19">
        <f>G755*I755</f>
        <v>4832</v>
      </c>
      <c r="M755" s="19">
        <f>SUM(G755:I755)</f>
        <v>1212</v>
      </c>
      <c r="N755" s="16" t="s">
        <v>13488</v>
      </c>
      <c r="O755" s="16" t="s">
        <v>6806</v>
      </c>
      <c r="P755" s="16" t="s">
        <v>6807</v>
      </c>
      <c r="Q755" s="16" t="s">
        <v>6808</v>
      </c>
      <c r="R755" s="16" t="s">
        <v>6809</v>
      </c>
      <c r="S755" s="16" t="s">
        <v>6810</v>
      </c>
      <c r="T755" s="16" t="s">
        <v>6811</v>
      </c>
      <c r="U755" s="16" t="s">
        <v>6812</v>
      </c>
    </row>
    <row r="756" spans="1:21" ht="15.75">
      <c r="A756" s="16" t="s">
        <v>7305</v>
      </c>
      <c r="B756" s="16" t="s">
        <v>14637</v>
      </c>
      <c r="C756" s="16" t="s">
        <v>13644</v>
      </c>
      <c r="D756" s="19">
        <v>299</v>
      </c>
      <c r="E756" s="19">
        <v>990</v>
      </c>
      <c r="F756" s="52">
        <v>0.7</v>
      </c>
      <c r="G756" s="51">
        <v>4.5</v>
      </c>
      <c r="H756" s="52" t="str">
        <f t="shared" si="12"/>
        <v>5.0</v>
      </c>
      <c r="I756" s="16">
        <v>2453</v>
      </c>
      <c r="J756" s="19">
        <f>Transformed_Data!E756*Transformed_Data!I756</f>
        <v>2428470</v>
      </c>
      <c r="K756" s="19" t="str">
        <f>IF(E756&lt;200,"&lt;200",IF(E756&lt;=500,"200–500","&gt;500"))</f>
        <v>&gt;500</v>
      </c>
      <c r="L756" s="19">
        <f>G756*I756</f>
        <v>11038.5</v>
      </c>
      <c r="M756" s="19">
        <f>SUM(G756:I756)</f>
        <v>2457.5</v>
      </c>
      <c r="N756" s="16" t="s">
        <v>13489</v>
      </c>
      <c r="O756" s="16" t="s">
        <v>7308</v>
      </c>
      <c r="P756" s="16" t="s">
        <v>7309</v>
      </c>
      <c r="Q756" s="16" t="s">
        <v>7310</v>
      </c>
      <c r="R756" s="16" t="s">
        <v>7311</v>
      </c>
      <c r="S756" s="16" t="s">
        <v>7312</v>
      </c>
      <c r="T756" s="16" t="s">
        <v>7313</v>
      </c>
      <c r="U756" s="16" t="s">
        <v>7314</v>
      </c>
    </row>
    <row r="757" spans="1:21" ht="15.75">
      <c r="A757" s="16" t="s">
        <v>8307</v>
      </c>
      <c r="B757" s="16" t="s">
        <v>14638</v>
      </c>
      <c r="C757" s="16" t="s">
        <v>13644</v>
      </c>
      <c r="D757" s="19">
        <v>899</v>
      </c>
      <c r="E757" s="19">
        <v>1999</v>
      </c>
      <c r="F757" s="52">
        <v>0.55000000000000004</v>
      </c>
      <c r="G757" s="51">
        <v>4.4000000000000004</v>
      </c>
      <c r="H757" s="52" t="str">
        <f t="shared" si="12"/>
        <v>5.0</v>
      </c>
      <c r="I757" s="16">
        <v>1667</v>
      </c>
      <c r="J757" s="19">
        <f>Transformed_Data!E757*Transformed_Data!I757</f>
        <v>3332333</v>
      </c>
      <c r="K757" s="19" t="str">
        <f>IF(E757&lt;200,"&lt;200",IF(E757&lt;=500,"200–500","&gt;500"))</f>
        <v>&gt;500</v>
      </c>
      <c r="L757" s="19">
        <f>G757*I757</f>
        <v>7334.8</v>
      </c>
      <c r="M757" s="19">
        <f>SUM(G757:I757)</f>
        <v>1671.4</v>
      </c>
      <c r="N757" s="16" t="s">
        <v>8309</v>
      </c>
      <c r="O757" s="16" t="s">
        <v>8310</v>
      </c>
      <c r="P757" s="16" t="s">
        <v>8311</v>
      </c>
      <c r="Q757" s="16" t="s">
        <v>8312</v>
      </c>
      <c r="R757" s="16" t="s">
        <v>8313</v>
      </c>
      <c r="S757" s="16" t="s">
        <v>13490</v>
      </c>
      <c r="T757" s="16" t="s">
        <v>8315</v>
      </c>
      <c r="U757" s="16" t="s">
        <v>8316</v>
      </c>
    </row>
    <row r="758" spans="1:21" ht="15.75">
      <c r="A758" s="16" t="s">
        <v>7895</v>
      </c>
      <c r="B758" s="16" t="s">
        <v>14639</v>
      </c>
      <c r="C758" s="16" t="s">
        <v>13644</v>
      </c>
      <c r="D758" s="19">
        <v>379</v>
      </c>
      <c r="E758" s="19">
        <v>1099</v>
      </c>
      <c r="F758" s="52">
        <v>0.66</v>
      </c>
      <c r="G758" s="51">
        <v>4.3</v>
      </c>
      <c r="H758" s="52" t="str">
        <f t="shared" si="12"/>
        <v>5.0</v>
      </c>
      <c r="I758" s="16">
        <v>2806</v>
      </c>
      <c r="J758" s="19">
        <f>Transformed_Data!E758*Transformed_Data!I758</f>
        <v>3083794</v>
      </c>
      <c r="K758" s="19" t="str">
        <f>IF(E758&lt;200,"&lt;200",IF(E758&lt;=500,"200–500","&gt;500"))</f>
        <v>&gt;500</v>
      </c>
      <c r="L758" s="19">
        <f>G758*I758</f>
        <v>12065.8</v>
      </c>
      <c r="M758" s="19">
        <f>SUM(G758:I758)</f>
        <v>2810.3</v>
      </c>
      <c r="N758" s="16" t="s">
        <v>13491</v>
      </c>
      <c r="O758" s="16" t="s">
        <v>964</v>
      </c>
      <c r="P758" s="16" t="s">
        <v>965</v>
      </c>
      <c r="Q758" s="16" t="s">
        <v>966</v>
      </c>
      <c r="R758" s="16" t="s">
        <v>967</v>
      </c>
      <c r="S758" s="16" t="s">
        <v>968</v>
      </c>
      <c r="T758" s="16" t="s">
        <v>7898</v>
      </c>
      <c r="U758" s="16" t="s">
        <v>7899</v>
      </c>
    </row>
    <row r="759" spans="1:21" ht="15.75">
      <c r="A759" s="16" t="s">
        <v>1656</v>
      </c>
      <c r="B759" s="16" t="s">
        <v>14640</v>
      </c>
      <c r="C759" s="16" t="s">
        <v>13644</v>
      </c>
      <c r="D759" s="19">
        <v>379</v>
      </c>
      <c r="E759" s="19">
        <v>1099</v>
      </c>
      <c r="F759" s="52">
        <v>0.66</v>
      </c>
      <c r="G759" s="51">
        <v>4.3</v>
      </c>
      <c r="H759" s="52" t="str">
        <f t="shared" si="12"/>
        <v>5.0</v>
      </c>
      <c r="I759" s="16">
        <v>2806</v>
      </c>
      <c r="J759" s="19">
        <f>Transformed_Data!E759*Transformed_Data!I759</f>
        <v>3083794</v>
      </c>
      <c r="K759" s="19" t="str">
        <f>IF(E759&lt;200,"&lt;200",IF(E759&lt;=500,"200–500","&gt;500"))</f>
        <v>&gt;500</v>
      </c>
      <c r="L759" s="19">
        <f>G759*I759</f>
        <v>12065.8</v>
      </c>
      <c r="M759" s="19">
        <f>SUM(G759:I759)</f>
        <v>2810.3</v>
      </c>
      <c r="N759" s="16" t="s">
        <v>13492</v>
      </c>
      <c r="O759" s="16" t="s">
        <v>964</v>
      </c>
      <c r="P759" s="16" t="s">
        <v>965</v>
      </c>
      <c r="Q759" s="16" t="s">
        <v>966</v>
      </c>
      <c r="R759" s="16" t="s">
        <v>967</v>
      </c>
      <c r="S759" s="16" t="s">
        <v>968</v>
      </c>
      <c r="T759" s="16" t="s">
        <v>1659</v>
      </c>
      <c r="U759" s="16" t="s">
        <v>1660</v>
      </c>
    </row>
    <row r="760" spans="1:21" ht="15.75">
      <c r="A760" s="16" t="s">
        <v>7367</v>
      </c>
      <c r="B760" s="16" t="s">
        <v>14641</v>
      </c>
      <c r="C760" s="16" t="s">
        <v>13644</v>
      </c>
      <c r="D760" s="19">
        <v>425</v>
      </c>
      <c r="E760" s="19">
        <v>899</v>
      </c>
      <c r="F760" s="52">
        <v>0.53</v>
      </c>
      <c r="G760" s="51">
        <v>4.5</v>
      </c>
      <c r="H760" s="52" t="str">
        <f t="shared" si="12"/>
        <v>5.0</v>
      </c>
      <c r="I760" s="16">
        <v>4219</v>
      </c>
      <c r="J760" s="19">
        <f>Transformed_Data!E760*Transformed_Data!I760</f>
        <v>3792881</v>
      </c>
      <c r="K760" s="19" t="str">
        <f>IF(E760&lt;200,"&lt;200",IF(E760&lt;=500,"200–500","&gt;500"))</f>
        <v>&gt;500</v>
      </c>
      <c r="L760" s="19">
        <f>G760*I760</f>
        <v>18985.5</v>
      </c>
      <c r="M760" s="19">
        <f>SUM(G760:I760)</f>
        <v>4223.5</v>
      </c>
      <c r="N760" s="16" t="s">
        <v>13493</v>
      </c>
      <c r="O760" s="16" t="s">
        <v>7370</v>
      </c>
      <c r="P760" s="16" t="s">
        <v>7371</v>
      </c>
      <c r="Q760" s="16" t="s">
        <v>7372</v>
      </c>
      <c r="R760" s="16" t="s">
        <v>7373</v>
      </c>
      <c r="S760" s="16" t="s">
        <v>13494</v>
      </c>
      <c r="T760" s="16" t="s">
        <v>7375</v>
      </c>
      <c r="U760" s="16" t="s">
        <v>7376</v>
      </c>
    </row>
    <row r="761" spans="1:21" ht="15.75">
      <c r="A761" s="16" t="s">
        <v>183</v>
      </c>
      <c r="B761" s="16" t="s">
        <v>14642</v>
      </c>
      <c r="C761" s="16" t="s">
        <v>13644</v>
      </c>
      <c r="D761" s="19">
        <v>199</v>
      </c>
      <c r="E761" s="19">
        <v>499</v>
      </c>
      <c r="F761" s="52">
        <v>0.6</v>
      </c>
      <c r="G761" s="51">
        <v>4.0999999999999996</v>
      </c>
      <c r="H761" s="52" t="str">
        <f t="shared" si="12"/>
        <v>5.0</v>
      </c>
      <c r="I761" s="16">
        <v>13045</v>
      </c>
      <c r="J761" s="19">
        <f>Transformed_Data!E761*Transformed_Data!I761</f>
        <v>6509455</v>
      </c>
      <c r="K761" s="19" t="str">
        <f>IF(E761&lt;200,"&lt;200",IF(E761&lt;=500,"200–500","&gt;500"))</f>
        <v>200–500</v>
      </c>
      <c r="L761" s="19">
        <f>G761*I761</f>
        <v>53484.499999999993</v>
      </c>
      <c r="M761" s="19">
        <f>SUM(G761:I761)</f>
        <v>13049.1</v>
      </c>
      <c r="N761" s="16" t="s">
        <v>185</v>
      </c>
      <c r="O761" s="16" t="s">
        <v>186</v>
      </c>
      <c r="P761" s="16" t="s">
        <v>187</v>
      </c>
      <c r="Q761" s="16" t="s">
        <v>188</v>
      </c>
      <c r="R761" s="16" t="s">
        <v>189</v>
      </c>
      <c r="S761" s="16" t="s">
        <v>190</v>
      </c>
      <c r="T761" s="16" t="s">
        <v>191</v>
      </c>
      <c r="U761" s="16" t="s">
        <v>192</v>
      </c>
    </row>
    <row r="762" spans="1:21" ht="15.75">
      <c r="A762" s="16" t="s">
        <v>10254</v>
      </c>
      <c r="B762" s="16" t="s">
        <v>14643</v>
      </c>
      <c r="C762" s="16" t="s">
        <v>13645</v>
      </c>
      <c r="D762" s="19">
        <v>6499</v>
      </c>
      <c r="E762" s="19">
        <v>8500</v>
      </c>
      <c r="F762" s="52">
        <v>0.24</v>
      </c>
      <c r="G762" s="51">
        <v>4.4000000000000004</v>
      </c>
      <c r="H762" s="52" t="str">
        <f t="shared" si="12"/>
        <v>5.0</v>
      </c>
      <c r="I762" s="16">
        <v>5865</v>
      </c>
      <c r="J762" s="19">
        <f>Transformed_Data!E762*Transformed_Data!I762</f>
        <v>49852500</v>
      </c>
      <c r="K762" s="19" t="str">
        <f>IF(E762&lt;200,"&lt;200",IF(E762&lt;=500,"200–500","&gt;500"))</f>
        <v>&gt;500</v>
      </c>
      <c r="L762" s="19">
        <f>G762*I762</f>
        <v>25806.000000000004</v>
      </c>
      <c r="M762" s="19">
        <f>SUM(G762:I762)</f>
        <v>5869.4</v>
      </c>
      <c r="N762" s="16" t="s">
        <v>13495</v>
      </c>
      <c r="O762" s="16" t="s">
        <v>10257</v>
      </c>
      <c r="P762" s="16" t="s">
        <v>10258</v>
      </c>
      <c r="Q762" s="16" t="s">
        <v>10259</v>
      </c>
      <c r="R762" s="16" t="s">
        <v>10260</v>
      </c>
      <c r="S762" s="16" t="s">
        <v>13496</v>
      </c>
      <c r="T762" s="16" t="s">
        <v>10262</v>
      </c>
      <c r="U762" s="16" t="s">
        <v>10263</v>
      </c>
    </row>
    <row r="763" spans="1:21" ht="15.75">
      <c r="A763" s="16" t="s">
        <v>76</v>
      </c>
      <c r="B763" s="16" t="s">
        <v>14644</v>
      </c>
      <c r="C763" s="16" t="s">
        <v>13644</v>
      </c>
      <c r="D763" s="19">
        <v>177</v>
      </c>
      <c r="E763" s="19">
        <v>499</v>
      </c>
      <c r="F763" s="52">
        <v>0.65</v>
      </c>
      <c r="G763" s="51">
        <v>4.0999999999999996</v>
      </c>
      <c r="H763" s="52" t="str">
        <f t="shared" si="12"/>
        <v>5.0</v>
      </c>
      <c r="I763" s="16">
        <v>15188</v>
      </c>
      <c r="J763" s="19">
        <f>Transformed_Data!E763*Transformed_Data!I763</f>
        <v>7578812</v>
      </c>
      <c r="K763" s="19" t="str">
        <f>IF(E763&lt;200,"&lt;200",IF(E763&lt;=500,"200–500","&gt;500"))</f>
        <v>200–500</v>
      </c>
      <c r="L763" s="19">
        <f>G763*I763</f>
        <v>62270.799999999996</v>
      </c>
      <c r="M763" s="19">
        <f>SUM(G763:I763)</f>
        <v>15192.1</v>
      </c>
      <c r="N763" s="16" t="s">
        <v>78</v>
      </c>
      <c r="O763" s="16" t="s">
        <v>79</v>
      </c>
      <c r="P763" s="16" t="s">
        <v>80</v>
      </c>
      <c r="Q763" s="16" t="s">
        <v>81</v>
      </c>
      <c r="R763" s="16" t="s">
        <v>82</v>
      </c>
      <c r="S763" s="16" t="s">
        <v>83</v>
      </c>
      <c r="T763" s="16" t="s">
        <v>84</v>
      </c>
      <c r="U763" s="16" t="s">
        <v>85</v>
      </c>
    </row>
    <row r="764" spans="1:21" ht="15.75">
      <c r="A764" s="16" t="s">
        <v>12704</v>
      </c>
      <c r="B764" s="16" t="s">
        <v>14645</v>
      </c>
      <c r="C764" s="16" t="s">
        <v>13645</v>
      </c>
      <c r="D764" s="19">
        <v>2599</v>
      </c>
      <c r="E764" s="19">
        <v>4780</v>
      </c>
      <c r="F764" s="52">
        <v>0.46</v>
      </c>
      <c r="G764" s="51">
        <v>3.9</v>
      </c>
      <c r="H764" s="52" t="str">
        <f t="shared" si="12"/>
        <v>4.0</v>
      </c>
      <c r="I764" s="16">
        <v>898</v>
      </c>
      <c r="J764" s="19">
        <f>Transformed_Data!E764*Transformed_Data!I764</f>
        <v>4292440</v>
      </c>
      <c r="K764" s="19" t="str">
        <f>IF(E764&lt;200,"&lt;200",IF(E764&lt;=500,"200–500","&gt;500"))</f>
        <v>&gt;500</v>
      </c>
      <c r="L764" s="19">
        <f>G764*I764</f>
        <v>3502.2</v>
      </c>
      <c r="M764" s="19">
        <f>SUM(G764:I764)</f>
        <v>901.9</v>
      </c>
      <c r="N764" s="16" t="s">
        <v>12706</v>
      </c>
      <c r="O764" s="16" t="s">
        <v>12707</v>
      </c>
      <c r="P764" s="16" t="s">
        <v>12708</v>
      </c>
      <c r="Q764" s="16" t="s">
        <v>12709</v>
      </c>
      <c r="R764" s="16" t="s">
        <v>12710</v>
      </c>
      <c r="S764" s="16" t="s">
        <v>12711</v>
      </c>
      <c r="T764" s="16" t="s">
        <v>12712</v>
      </c>
      <c r="U764" s="16" t="s">
        <v>12713</v>
      </c>
    </row>
    <row r="765" spans="1:21" ht="15.75">
      <c r="A765" s="16" t="s">
        <v>7690</v>
      </c>
      <c r="B765" s="16" t="s">
        <v>14646</v>
      </c>
      <c r="C765" s="16" t="s">
        <v>13127</v>
      </c>
      <c r="D765" s="19">
        <v>99</v>
      </c>
      <c r="E765" s="19">
        <v>999</v>
      </c>
      <c r="F765" s="52">
        <v>0.9</v>
      </c>
      <c r="G765" s="51">
        <v>3.8</v>
      </c>
      <c r="H765" s="52" t="str">
        <f t="shared" si="12"/>
        <v>4.0</v>
      </c>
      <c r="I765" s="16">
        <v>594</v>
      </c>
      <c r="J765" s="19">
        <f>Transformed_Data!E765*Transformed_Data!I765</f>
        <v>593406</v>
      </c>
      <c r="K765" s="19" t="str">
        <f>IF(E765&lt;200,"&lt;200",IF(E765&lt;=500,"200–500","&gt;500"))</f>
        <v>&gt;500</v>
      </c>
      <c r="L765" s="19">
        <f>G765*I765</f>
        <v>2257.1999999999998</v>
      </c>
      <c r="M765" s="19">
        <f>SUM(G765:I765)</f>
        <v>597.79999999999995</v>
      </c>
      <c r="N765" s="16" t="s">
        <v>7693</v>
      </c>
      <c r="O765" s="16" t="s">
        <v>7694</v>
      </c>
      <c r="P765" s="16" t="s">
        <v>7695</v>
      </c>
      <c r="Q765" s="16" t="s">
        <v>7696</v>
      </c>
      <c r="R765" s="16" t="s">
        <v>7697</v>
      </c>
      <c r="S765" s="16" t="s">
        <v>7698</v>
      </c>
      <c r="T765" s="16" t="s">
        <v>7699</v>
      </c>
      <c r="U765" s="16" t="s">
        <v>7700</v>
      </c>
    </row>
    <row r="766" spans="1:21" ht="15.75">
      <c r="A766" s="16" t="s">
        <v>10870</v>
      </c>
      <c r="B766" s="16" t="s">
        <v>14647</v>
      </c>
      <c r="C766" s="16" t="s">
        <v>13645</v>
      </c>
      <c r="D766" s="19">
        <v>721</v>
      </c>
      <c r="E766" s="19">
        <v>1499</v>
      </c>
      <c r="F766" s="52">
        <v>0.52</v>
      </c>
      <c r="G766" s="51">
        <v>3.1</v>
      </c>
      <c r="H766" s="52" t="str">
        <f t="shared" si="12"/>
        <v>4.0</v>
      </c>
      <c r="I766" s="16">
        <v>2449</v>
      </c>
      <c r="J766" s="19">
        <f>Transformed_Data!E766*Transformed_Data!I766</f>
        <v>3671051</v>
      </c>
      <c r="K766" s="19" t="str">
        <f>IF(E766&lt;200,"&lt;200",IF(E766&lt;=500,"200–500","&gt;500"))</f>
        <v>&gt;500</v>
      </c>
      <c r="L766" s="19">
        <f>G766*I766</f>
        <v>7591.9000000000005</v>
      </c>
      <c r="M766" s="19">
        <f>SUM(G766:I766)</f>
        <v>2452.1</v>
      </c>
      <c r="N766" s="16" t="s">
        <v>10872</v>
      </c>
      <c r="O766" s="16" t="s">
        <v>10873</v>
      </c>
      <c r="P766" s="16" t="s">
        <v>10874</v>
      </c>
      <c r="Q766" s="16" t="s">
        <v>10875</v>
      </c>
      <c r="R766" s="16" t="s">
        <v>10876</v>
      </c>
      <c r="S766" s="16" t="s">
        <v>10877</v>
      </c>
      <c r="T766" s="16" t="s">
        <v>10878</v>
      </c>
      <c r="U766" s="16" t="s">
        <v>10879</v>
      </c>
    </row>
    <row r="767" spans="1:21" ht="15.75">
      <c r="A767" s="16" t="s">
        <v>1744</v>
      </c>
      <c r="B767" s="16" t="s">
        <v>14648</v>
      </c>
      <c r="C767" s="16" t="s">
        <v>13644</v>
      </c>
      <c r="D767" s="19">
        <v>225</v>
      </c>
      <c r="E767" s="19">
        <v>499</v>
      </c>
      <c r="F767" s="52">
        <v>0.55000000000000004</v>
      </c>
      <c r="G767" s="51">
        <v>4.0999999999999996</v>
      </c>
      <c r="H767" s="52" t="str">
        <f t="shared" si="12"/>
        <v>5.0</v>
      </c>
      <c r="I767" s="16">
        <v>789</v>
      </c>
      <c r="J767" s="19">
        <f>Transformed_Data!E767*Transformed_Data!I767</f>
        <v>393711</v>
      </c>
      <c r="K767" s="19" t="str">
        <f>IF(E767&lt;200,"&lt;200",IF(E767&lt;=500,"200–500","&gt;500"))</f>
        <v>200–500</v>
      </c>
      <c r="L767" s="19">
        <f>G767*I767</f>
        <v>3234.8999999999996</v>
      </c>
      <c r="M767" s="19">
        <f>SUM(G767:I767)</f>
        <v>793.1</v>
      </c>
      <c r="N767" s="16" t="s">
        <v>1746</v>
      </c>
      <c r="O767" s="16" t="s">
        <v>1747</v>
      </c>
      <c r="P767" s="16" t="s">
        <v>1748</v>
      </c>
      <c r="Q767" s="16" t="s">
        <v>1749</v>
      </c>
      <c r="R767" s="16" t="s">
        <v>1750</v>
      </c>
      <c r="S767" s="16" t="s">
        <v>1751</v>
      </c>
      <c r="T767" s="16" t="s">
        <v>1752</v>
      </c>
      <c r="U767" s="16" t="s">
        <v>1753</v>
      </c>
    </row>
    <row r="768" spans="1:21" ht="15.75">
      <c r="A768" s="16" t="s">
        <v>1586</v>
      </c>
      <c r="B768" s="16" t="s">
        <v>14649</v>
      </c>
      <c r="C768" s="16" t="s">
        <v>13127</v>
      </c>
      <c r="D768" s="19">
        <v>799</v>
      </c>
      <c r="E768" s="19">
        <v>1999</v>
      </c>
      <c r="F768" s="52">
        <v>0.6</v>
      </c>
      <c r="G768" s="51">
        <v>3.3</v>
      </c>
      <c r="H768" s="52" t="str">
        <f t="shared" si="12"/>
        <v>4.0</v>
      </c>
      <c r="I768" s="16">
        <v>576</v>
      </c>
      <c r="J768" s="19">
        <f>Transformed_Data!E768*Transformed_Data!I768</f>
        <v>1151424</v>
      </c>
      <c r="K768" s="19" t="str">
        <f>IF(E768&lt;200,"&lt;200",IF(E768&lt;=500,"200–500","&gt;500"))</f>
        <v>&gt;500</v>
      </c>
      <c r="L768" s="19">
        <f>G768*I768</f>
        <v>1900.8</v>
      </c>
      <c r="M768" s="19">
        <f>SUM(G768:I768)</f>
        <v>579.29999999999995</v>
      </c>
      <c r="N768" s="16" t="s">
        <v>1588</v>
      </c>
      <c r="O768" s="16" t="s">
        <v>1589</v>
      </c>
      <c r="P768" s="16" t="s">
        <v>1590</v>
      </c>
      <c r="Q768" s="16" t="s">
        <v>1591</v>
      </c>
      <c r="R768" s="16" t="s">
        <v>1592</v>
      </c>
      <c r="S768" s="16" t="s">
        <v>13497</v>
      </c>
      <c r="T768" s="16" t="s">
        <v>1594</v>
      </c>
      <c r="U768" s="16" t="s">
        <v>1595</v>
      </c>
    </row>
    <row r="769" spans="1:21" ht="15.75">
      <c r="A769" s="16" t="s">
        <v>7930</v>
      </c>
      <c r="B769" s="16" t="s">
        <v>14650</v>
      </c>
      <c r="C769" s="16" t="s">
        <v>13646</v>
      </c>
      <c r="D769" s="19">
        <v>1399</v>
      </c>
      <c r="E769" s="19">
        <v>2999</v>
      </c>
      <c r="F769" s="52">
        <v>0.53</v>
      </c>
      <c r="G769" s="51">
        <v>4.3</v>
      </c>
      <c r="H769" s="52" t="str">
        <f t="shared" si="12"/>
        <v>5.0</v>
      </c>
      <c r="I769" s="16">
        <v>3530</v>
      </c>
      <c r="J769" s="19">
        <f>Transformed_Data!E769*Transformed_Data!I769</f>
        <v>10586470</v>
      </c>
      <c r="K769" s="19" t="str">
        <f>IF(E769&lt;200,"&lt;200",IF(E769&lt;=500,"200–500","&gt;500"))</f>
        <v>&gt;500</v>
      </c>
      <c r="L769" s="19">
        <f>G769*I769</f>
        <v>15179</v>
      </c>
      <c r="M769" s="19">
        <f>SUM(G769:I769)</f>
        <v>3534.3</v>
      </c>
      <c r="N769" s="16" t="s">
        <v>13498</v>
      </c>
      <c r="O769" s="16" t="s">
        <v>7934</v>
      </c>
      <c r="P769" s="16" t="s">
        <v>7935</v>
      </c>
      <c r="Q769" s="16" t="s">
        <v>7936</v>
      </c>
      <c r="R769" s="16" t="s">
        <v>7937</v>
      </c>
      <c r="S769" s="16" t="s">
        <v>13499</v>
      </c>
      <c r="T769" s="16" t="s">
        <v>7939</v>
      </c>
      <c r="U769" s="16" t="s">
        <v>7940</v>
      </c>
    </row>
    <row r="770" spans="1:21" ht="15.75">
      <c r="A770" s="16" t="s">
        <v>2590</v>
      </c>
      <c r="B770" s="16" t="s">
        <v>14651</v>
      </c>
      <c r="C770" s="16" t="s">
        <v>13127</v>
      </c>
      <c r="D770" s="19">
        <v>29999</v>
      </c>
      <c r="E770" s="19">
        <v>50999</v>
      </c>
      <c r="F770" s="52">
        <v>0.41</v>
      </c>
      <c r="G770" s="51">
        <v>4.4000000000000004</v>
      </c>
      <c r="H770" s="52" t="str">
        <f t="shared" ref="H770:H833" si="13">IF(G770&lt;=1,"1.0",IF(G770&lt;=2,"2.0",IF(G770&lt;=3,"3.0",IF(G770&lt;=4,"4.0","5.0"))))</f>
        <v>5.0</v>
      </c>
      <c r="I770" s="16">
        <v>1712</v>
      </c>
      <c r="J770" s="19">
        <f>Transformed_Data!E770*Transformed_Data!I770</f>
        <v>87310288</v>
      </c>
      <c r="K770" s="19" t="str">
        <f>IF(E770&lt;200,"&lt;200",IF(E770&lt;=500,"200–500","&gt;500"))</f>
        <v>&gt;500</v>
      </c>
      <c r="L770" s="19">
        <f>G770*I770</f>
        <v>7532.8</v>
      </c>
      <c r="M770" s="19">
        <f>SUM(G770:I770)</f>
        <v>1716.4</v>
      </c>
      <c r="N770" s="16" t="s">
        <v>13500</v>
      </c>
      <c r="O770" s="16" t="s">
        <v>2593</v>
      </c>
      <c r="P770" s="16" t="s">
        <v>2594</v>
      </c>
      <c r="Q770" s="16" t="s">
        <v>2595</v>
      </c>
      <c r="R770" s="16" t="s">
        <v>2596</v>
      </c>
      <c r="S770" s="16" t="s">
        <v>2597</v>
      </c>
      <c r="T770" s="16" t="s">
        <v>2598</v>
      </c>
      <c r="U770" s="16" t="s">
        <v>2599</v>
      </c>
    </row>
    <row r="771" spans="1:21" ht="15.75">
      <c r="A771" s="16" t="s">
        <v>2516</v>
      </c>
      <c r="B771" s="16" t="s">
        <v>14652</v>
      </c>
      <c r="C771" s="16" t="s">
        <v>13644</v>
      </c>
      <c r="D771" s="19">
        <v>249</v>
      </c>
      <c r="E771" s="19">
        <v>999</v>
      </c>
      <c r="F771" s="52">
        <v>0.75</v>
      </c>
      <c r="G771" s="51">
        <v>4.3</v>
      </c>
      <c r="H771" s="52" t="str">
        <f t="shared" si="13"/>
        <v>5.0</v>
      </c>
      <c r="I771" s="16">
        <v>112</v>
      </c>
      <c r="J771" s="19">
        <f>Transformed_Data!E771*Transformed_Data!I771</f>
        <v>111888</v>
      </c>
      <c r="K771" s="19" t="str">
        <f>IF(E771&lt;200,"&lt;200",IF(E771&lt;=500,"200–500","&gt;500"))</f>
        <v>&gt;500</v>
      </c>
      <c r="L771" s="19">
        <f>G771*I771</f>
        <v>481.59999999999997</v>
      </c>
      <c r="M771" s="19">
        <f>SUM(G771:I771)</f>
        <v>116.3</v>
      </c>
      <c r="N771" s="16" t="s">
        <v>2518</v>
      </c>
      <c r="O771" s="16" t="s">
        <v>2519</v>
      </c>
      <c r="P771" s="16" t="s">
        <v>2520</v>
      </c>
      <c r="Q771" s="16" t="s">
        <v>2521</v>
      </c>
      <c r="R771" s="16" t="s">
        <v>2522</v>
      </c>
      <c r="S771" s="16" t="s">
        <v>2523</v>
      </c>
      <c r="T771" s="16" t="s">
        <v>2524</v>
      </c>
      <c r="U771" s="16" t="s">
        <v>2525</v>
      </c>
    </row>
    <row r="772" spans="1:21" ht="15.75">
      <c r="A772" s="16" t="s">
        <v>350</v>
      </c>
      <c r="B772" s="16" t="s">
        <v>14653</v>
      </c>
      <c r="C772" s="16" t="s">
        <v>13644</v>
      </c>
      <c r="D772" s="19">
        <v>99</v>
      </c>
      <c r="E772" s="19">
        <v>667</v>
      </c>
      <c r="F772" s="52">
        <v>0.85</v>
      </c>
      <c r="G772" s="51">
        <v>3.9</v>
      </c>
      <c r="H772" s="52" t="str">
        <f t="shared" si="13"/>
        <v>4.0</v>
      </c>
      <c r="I772" s="16">
        <v>24871</v>
      </c>
      <c r="J772" s="19">
        <f>Transformed_Data!E772*Transformed_Data!I772</f>
        <v>16588957</v>
      </c>
      <c r="K772" s="19" t="str">
        <f>IF(E772&lt;200,"&lt;200",IF(E772&lt;=500,"200–500","&gt;500"))</f>
        <v>&gt;500</v>
      </c>
      <c r="L772" s="19">
        <f>G772*I772</f>
        <v>96996.9</v>
      </c>
      <c r="M772" s="19">
        <f>SUM(G772:I772)</f>
        <v>24874.9</v>
      </c>
      <c r="N772" s="16" t="s">
        <v>352</v>
      </c>
      <c r="O772" s="16" t="s">
        <v>69</v>
      </c>
      <c r="P772" s="16" t="s">
        <v>70</v>
      </c>
      <c r="Q772" s="16" t="s">
        <v>71</v>
      </c>
      <c r="R772" s="16" t="s">
        <v>72</v>
      </c>
      <c r="S772" s="16" t="s">
        <v>353</v>
      </c>
      <c r="T772" s="16" t="s">
        <v>354</v>
      </c>
      <c r="U772" s="16" t="s">
        <v>355</v>
      </c>
    </row>
    <row r="773" spans="1:21" ht="15.75">
      <c r="A773" s="16" t="s">
        <v>66</v>
      </c>
      <c r="B773" s="16" t="s">
        <v>14654</v>
      </c>
      <c r="C773" s="16" t="s">
        <v>13644</v>
      </c>
      <c r="D773" s="19">
        <v>149</v>
      </c>
      <c r="E773" s="19">
        <v>1000</v>
      </c>
      <c r="F773" s="52">
        <v>0.85</v>
      </c>
      <c r="G773" s="51">
        <v>3.9</v>
      </c>
      <c r="H773" s="52" t="str">
        <f t="shared" si="13"/>
        <v>4.0</v>
      </c>
      <c r="I773" s="16">
        <v>24871</v>
      </c>
      <c r="J773" s="19">
        <f>Transformed_Data!E773*Transformed_Data!I773</f>
        <v>24871000</v>
      </c>
      <c r="K773" s="19" t="str">
        <f>IF(E773&lt;200,"&lt;200",IF(E773&lt;=500,"200–500","&gt;500"))</f>
        <v>&gt;500</v>
      </c>
      <c r="L773" s="19">
        <f>G773*I773</f>
        <v>96996.9</v>
      </c>
      <c r="M773" s="19">
        <f>SUM(G773:I773)</f>
        <v>24874.9</v>
      </c>
      <c r="N773" s="16" t="s">
        <v>68</v>
      </c>
      <c r="O773" s="16" t="s">
        <v>69</v>
      </c>
      <c r="P773" s="16" t="s">
        <v>70</v>
      </c>
      <c r="Q773" s="16" t="s">
        <v>71</v>
      </c>
      <c r="R773" s="16" t="s">
        <v>72</v>
      </c>
      <c r="S773" s="16" t="s">
        <v>73</v>
      </c>
      <c r="T773" s="16" t="s">
        <v>74</v>
      </c>
      <c r="U773" s="16" t="s">
        <v>75</v>
      </c>
    </row>
    <row r="774" spans="1:21" ht="15.75">
      <c r="A774" s="16" t="s">
        <v>1126</v>
      </c>
      <c r="B774" s="16" t="s">
        <v>14655</v>
      </c>
      <c r="C774" s="16" t="s">
        <v>13127</v>
      </c>
      <c r="D774" s="19">
        <v>32999</v>
      </c>
      <c r="E774" s="19">
        <v>44999</v>
      </c>
      <c r="F774" s="52">
        <v>0.27</v>
      </c>
      <c r="G774" s="51">
        <v>4.2</v>
      </c>
      <c r="H774" s="52" t="str">
        <f t="shared" si="13"/>
        <v>5.0</v>
      </c>
      <c r="I774" s="16">
        <v>45238</v>
      </c>
      <c r="J774" s="19">
        <f>Transformed_Data!E774*Transformed_Data!I774</f>
        <v>2035664762</v>
      </c>
      <c r="K774" s="19" t="str">
        <f>IF(E774&lt;200,"&lt;200",IF(E774&lt;=500,"200–500","&gt;500"))</f>
        <v>&gt;500</v>
      </c>
      <c r="L774" s="19">
        <f>G774*I774</f>
        <v>189999.6</v>
      </c>
      <c r="M774" s="19">
        <f>SUM(G774:I774)</f>
        <v>45242.2</v>
      </c>
      <c r="N774" s="16" t="s">
        <v>13501</v>
      </c>
      <c r="O774" s="16" t="s">
        <v>609</v>
      </c>
      <c r="P774" s="16" t="s">
        <v>610</v>
      </c>
      <c r="Q774" s="16" t="s">
        <v>611</v>
      </c>
      <c r="R774" s="16" t="s">
        <v>612</v>
      </c>
      <c r="S774" s="16" t="s">
        <v>13502</v>
      </c>
      <c r="T774" s="16" t="s">
        <v>1129</v>
      </c>
      <c r="U774" s="16" t="s">
        <v>1130</v>
      </c>
    </row>
    <row r="775" spans="1:21" ht="15.75">
      <c r="A775" s="16" t="s">
        <v>7629</v>
      </c>
      <c r="B775" s="16" t="s">
        <v>14656</v>
      </c>
      <c r="C775" s="16" t="s">
        <v>13127</v>
      </c>
      <c r="D775" s="19">
        <v>116</v>
      </c>
      <c r="E775" s="19">
        <v>200</v>
      </c>
      <c r="F775" s="52">
        <v>0.42</v>
      </c>
      <c r="G775" s="51">
        <v>4.3</v>
      </c>
      <c r="H775" s="52" t="str">
        <f t="shared" si="13"/>
        <v>5.0</v>
      </c>
      <c r="I775" s="16">
        <v>485</v>
      </c>
      <c r="J775" s="19">
        <f>Transformed_Data!E775*Transformed_Data!I775</f>
        <v>97000</v>
      </c>
      <c r="K775" s="19" t="str">
        <f>IF(E775&lt;200,"&lt;200",IF(E775&lt;=500,"200–500","&gt;500"))</f>
        <v>200–500</v>
      </c>
      <c r="L775" s="19">
        <f>G775*I775</f>
        <v>2085.5</v>
      </c>
      <c r="M775" s="19">
        <f>SUM(G775:I775)</f>
        <v>489.3</v>
      </c>
      <c r="N775" s="16" t="s">
        <v>7631</v>
      </c>
      <c r="O775" s="16" t="s">
        <v>7632</v>
      </c>
      <c r="P775" s="16" t="s">
        <v>7633</v>
      </c>
      <c r="Q775" s="16" t="s">
        <v>7634</v>
      </c>
      <c r="R775" s="16" t="s">
        <v>7635</v>
      </c>
      <c r="S775" s="16" t="s">
        <v>7636</v>
      </c>
      <c r="T775" s="16" t="s">
        <v>7637</v>
      </c>
      <c r="U775" s="16" t="s">
        <v>7638</v>
      </c>
    </row>
    <row r="776" spans="1:21" ht="15.75">
      <c r="A776" s="16" t="s">
        <v>995</v>
      </c>
      <c r="B776" s="16" t="s">
        <v>14657</v>
      </c>
      <c r="C776" s="16" t="s">
        <v>13644</v>
      </c>
      <c r="D776" s="19">
        <v>99</v>
      </c>
      <c r="E776" s="19">
        <v>800</v>
      </c>
      <c r="F776" s="52">
        <v>0.88</v>
      </c>
      <c r="G776" s="51">
        <v>3.9</v>
      </c>
      <c r="H776" s="52" t="str">
        <f t="shared" si="13"/>
        <v>4.0</v>
      </c>
      <c r="I776" s="16">
        <v>24871</v>
      </c>
      <c r="J776" s="19">
        <f>Transformed_Data!E776*Transformed_Data!I776</f>
        <v>19896800</v>
      </c>
      <c r="K776" s="19" t="str">
        <f>IF(E776&lt;200,"&lt;200",IF(E776&lt;=500,"200–500","&gt;500"))</f>
        <v>&gt;500</v>
      </c>
      <c r="L776" s="19">
        <f>G776*I776</f>
        <v>96996.9</v>
      </c>
      <c r="M776" s="19">
        <f>SUM(G776:I776)</f>
        <v>24874.9</v>
      </c>
      <c r="N776" s="16" t="s">
        <v>997</v>
      </c>
      <c r="O776" s="16" t="s">
        <v>69</v>
      </c>
      <c r="P776" s="16" t="s">
        <v>70</v>
      </c>
      <c r="Q776" s="16" t="s">
        <v>71</v>
      </c>
      <c r="R776" s="16" t="s">
        <v>72</v>
      </c>
      <c r="S776" s="16" t="s">
        <v>998</v>
      </c>
      <c r="T776" s="16" t="s">
        <v>999</v>
      </c>
      <c r="U776" s="16" t="s">
        <v>1000</v>
      </c>
    </row>
    <row r="777" spans="1:21" ht="15.75">
      <c r="A777" s="16" t="s">
        <v>7539</v>
      </c>
      <c r="B777" s="16" t="s">
        <v>14658</v>
      </c>
      <c r="C777" s="16" t="s">
        <v>13127</v>
      </c>
      <c r="D777" s="19">
        <v>116</v>
      </c>
      <c r="E777" s="19">
        <v>200</v>
      </c>
      <c r="F777" s="52">
        <v>0.42</v>
      </c>
      <c r="G777" s="51">
        <v>4.4000000000000004</v>
      </c>
      <c r="H777" s="52" t="str">
        <f t="shared" si="13"/>
        <v>5.0</v>
      </c>
      <c r="I777" s="16">
        <v>357</v>
      </c>
      <c r="J777" s="19">
        <f>Transformed_Data!E777*Transformed_Data!I777</f>
        <v>71400</v>
      </c>
      <c r="K777" s="19" t="str">
        <f>IF(E777&lt;200,"&lt;200",IF(E777&lt;=500,"200–500","&gt;500"))</f>
        <v>200–500</v>
      </c>
      <c r="L777" s="19">
        <f>G777*I777</f>
        <v>1570.8000000000002</v>
      </c>
      <c r="M777" s="19">
        <f>SUM(G777:I777)</f>
        <v>361.4</v>
      </c>
      <c r="N777" s="16" t="s">
        <v>7541</v>
      </c>
      <c r="O777" s="16" t="s">
        <v>7542</v>
      </c>
      <c r="P777" s="16" t="s">
        <v>7543</v>
      </c>
      <c r="Q777" s="16" t="s">
        <v>7544</v>
      </c>
      <c r="R777" s="16" t="s">
        <v>7545</v>
      </c>
      <c r="S777" s="16" t="s">
        <v>7546</v>
      </c>
      <c r="T777" s="16" t="s">
        <v>7547</v>
      </c>
      <c r="U777" s="16" t="s">
        <v>7548</v>
      </c>
    </row>
    <row r="778" spans="1:21" ht="15.75">
      <c r="A778" s="16" t="s">
        <v>9893</v>
      </c>
      <c r="B778" s="16" t="s">
        <v>14659</v>
      </c>
      <c r="C778" s="16" t="s">
        <v>13645</v>
      </c>
      <c r="D778" s="19">
        <v>3569</v>
      </c>
      <c r="E778" s="19">
        <v>5190</v>
      </c>
      <c r="F778" s="52">
        <v>0.31</v>
      </c>
      <c r="G778" s="51">
        <v>4.3</v>
      </c>
      <c r="H778" s="52" t="str">
        <f t="shared" si="13"/>
        <v>5.0</v>
      </c>
      <c r="I778" s="16">
        <v>28629</v>
      </c>
      <c r="J778" s="19">
        <f>Transformed_Data!E778*Transformed_Data!I778</f>
        <v>148584510</v>
      </c>
      <c r="K778" s="19" t="str">
        <f>IF(E778&lt;200,"&lt;200",IF(E778&lt;=500,"200–500","&gt;500"))</f>
        <v>&gt;500</v>
      </c>
      <c r="L778" s="19">
        <f>G778*I778</f>
        <v>123104.7</v>
      </c>
      <c r="M778" s="19">
        <f>SUM(G778:I778)</f>
        <v>28633.3</v>
      </c>
      <c r="N778" s="16" t="s">
        <v>9895</v>
      </c>
      <c r="O778" s="16" t="s">
        <v>9896</v>
      </c>
      <c r="P778" s="16" t="s">
        <v>9897</v>
      </c>
      <c r="Q778" s="16" t="s">
        <v>9898</v>
      </c>
      <c r="R778" s="16" t="s">
        <v>13067</v>
      </c>
      <c r="S778" s="16" t="s">
        <v>13068</v>
      </c>
      <c r="T778" s="16" t="s">
        <v>9899</v>
      </c>
      <c r="U778" s="16" t="s">
        <v>9900</v>
      </c>
    </row>
    <row r="779" spans="1:21" ht="15.75">
      <c r="A779" s="16" t="s">
        <v>8367</v>
      </c>
      <c r="B779" s="16" t="s">
        <v>14660</v>
      </c>
      <c r="C779" s="16" t="s">
        <v>13644</v>
      </c>
      <c r="D779" s="19">
        <v>1099</v>
      </c>
      <c r="E779" s="19">
        <v>1499</v>
      </c>
      <c r="F779" s="52">
        <v>0.27</v>
      </c>
      <c r="G779" s="51">
        <v>4.2</v>
      </c>
      <c r="H779" s="52" t="str">
        <f t="shared" si="13"/>
        <v>5.0</v>
      </c>
      <c r="I779" s="16">
        <v>2375</v>
      </c>
      <c r="J779" s="19">
        <f>Transformed_Data!E779*Transformed_Data!I779</f>
        <v>3560125</v>
      </c>
      <c r="K779" s="19" t="str">
        <f>IF(E779&lt;200,"&lt;200",IF(E779&lt;=500,"200–500","&gt;500"))</f>
        <v>&gt;500</v>
      </c>
      <c r="L779" s="19">
        <f>G779*I779</f>
        <v>9975</v>
      </c>
      <c r="M779" s="19">
        <f>SUM(G779:I779)</f>
        <v>2379.1999999999998</v>
      </c>
      <c r="N779" s="16" t="s">
        <v>13503</v>
      </c>
      <c r="O779" s="16" t="s">
        <v>8370</v>
      </c>
      <c r="P779" s="16" t="s">
        <v>8371</v>
      </c>
      <c r="Q779" s="16" t="s">
        <v>8372</v>
      </c>
      <c r="R779" s="16" t="s">
        <v>8373</v>
      </c>
      <c r="S779" s="16" t="s">
        <v>13504</v>
      </c>
      <c r="T779" s="16" t="s">
        <v>8375</v>
      </c>
      <c r="U779" s="16" t="s">
        <v>8376</v>
      </c>
    </row>
    <row r="780" spans="1:21" ht="15.75">
      <c r="A780" s="16" t="s">
        <v>6326</v>
      </c>
      <c r="B780" s="16" t="s">
        <v>14661</v>
      </c>
      <c r="C780" s="16" t="s">
        <v>13644</v>
      </c>
      <c r="D780" s="19">
        <v>999</v>
      </c>
      <c r="E780" s="19">
        <v>2499</v>
      </c>
      <c r="F780" s="52">
        <v>0.6</v>
      </c>
      <c r="G780" s="51">
        <v>4.3</v>
      </c>
      <c r="H780" s="52" t="str">
        <f t="shared" si="13"/>
        <v>5.0</v>
      </c>
      <c r="I780" s="16">
        <v>1690</v>
      </c>
      <c r="J780" s="19">
        <f>Transformed_Data!E780*Transformed_Data!I780</f>
        <v>4223310</v>
      </c>
      <c r="K780" s="19" t="str">
        <f>IF(E780&lt;200,"&lt;200",IF(E780&lt;=500,"200–500","&gt;500"))</f>
        <v>&gt;500</v>
      </c>
      <c r="L780" s="19">
        <f>G780*I780</f>
        <v>7267</v>
      </c>
      <c r="M780" s="19">
        <f>SUM(G780:I780)</f>
        <v>1694.3</v>
      </c>
      <c r="N780" s="16" t="s">
        <v>13505</v>
      </c>
      <c r="O780" s="16" t="s">
        <v>6329</v>
      </c>
      <c r="P780" s="16" t="s">
        <v>6330</v>
      </c>
      <c r="Q780" s="16" t="s">
        <v>6331</v>
      </c>
      <c r="R780" s="16" t="s">
        <v>6332</v>
      </c>
      <c r="S780" s="16" t="s">
        <v>13506</v>
      </c>
      <c r="T780" s="16" t="s">
        <v>6334</v>
      </c>
      <c r="U780" s="16" t="s">
        <v>6335</v>
      </c>
    </row>
    <row r="781" spans="1:21" ht="15.75">
      <c r="A781" s="16" t="s">
        <v>5142</v>
      </c>
      <c r="B781" s="16" t="s">
        <v>14662</v>
      </c>
      <c r="C781" s="16" t="s">
        <v>13644</v>
      </c>
      <c r="D781" s="19">
        <v>299</v>
      </c>
      <c r="E781" s="19">
        <v>449</v>
      </c>
      <c r="F781" s="52">
        <v>0.33</v>
      </c>
      <c r="G781" s="51">
        <v>3.5</v>
      </c>
      <c r="H781" s="52" t="str">
        <f t="shared" si="13"/>
        <v>4.0</v>
      </c>
      <c r="I781" s="16">
        <v>11827</v>
      </c>
      <c r="J781" s="19">
        <f>Transformed_Data!E781*Transformed_Data!I781</f>
        <v>5310323</v>
      </c>
      <c r="K781" s="19" t="str">
        <f>IF(E781&lt;200,"&lt;200",IF(E781&lt;=500,"200–500","&gt;500"))</f>
        <v>200–500</v>
      </c>
      <c r="L781" s="19">
        <f>G781*I781</f>
        <v>41394.5</v>
      </c>
      <c r="M781" s="19">
        <f>SUM(G781:I781)</f>
        <v>11830.5</v>
      </c>
      <c r="N781" s="16" t="s">
        <v>5144</v>
      </c>
      <c r="O781" s="16" t="s">
        <v>5145</v>
      </c>
      <c r="P781" s="16" t="s">
        <v>5146</v>
      </c>
      <c r="Q781" s="16" t="s">
        <v>5147</v>
      </c>
      <c r="R781" s="16" t="s">
        <v>5148</v>
      </c>
      <c r="S781" s="16" t="s">
        <v>5149</v>
      </c>
      <c r="T781" s="16" t="s">
        <v>5150</v>
      </c>
      <c r="U781" s="16" t="s">
        <v>5151</v>
      </c>
    </row>
    <row r="782" spans="1:21" ht="15.75">
      <c r="A782" s="16" t="s">
        <v>11516</v>
      </c>
      <c r="B782" s="16" t="s">
        <v>14663</v>
      </c>
      <c r="C782" s="16" t="s">
        <v>13645</v>
      </c>
      <c r="D782" s="19">
        <v>429</v>
      </c>
      <c r="E782" s="19">
        <v>999</v>
      </c>
      <c r="F782" s="52">
        <v>0.56999999999999995</v>
      </c>
      <c r="G782" s="51">
        <v>3</v>
      </c>
      <c r="H782" s="52" t="str">
        <f t="shared" si="13"/>
        <v>3.0</v>
      </c>
      <c r="I782" s="16">
        <v>617</v>
      </c>
      <c r="J782" s="19">
        <f>Transformed_Data!E782*Transformed_Data!I782</f>
        <v>616383</v>
      </c>
      <c r="K782" s="19" t="str">
        <f>IF(E782&lt;200,"&lt;200",IF(E782&lt;=500,"200–500","&gt;500"))</f>
        <v>&gt;500</v>
      </c>
      <c r="L782" s="19">
        <f>G782*I782</f>
        <v>1851</v>
      </c>
      <c r="M782" s="19">
        <f>SUM(G782:I782)</f>
        <v>620</v>
      </c>
      <c r="N782" s="16" t="s">
        <v>13507</v>
      </c>
      <c r="O782" s="16" t="s">
        <v>11519</v>
      </c>
      <c r="P782" s="16" t="s">
        <v>11520</v>
      </c>
      <c r="Q782" s="16" t="s">
        <v>11521</v>
      </c>
      <c r="R782" s="16" t="s">
        <v>11522</v>
      </c>
      <c r="S782" s="16" t="s">
        <v>13508</v>
      </c>
      <c r="T782" s="16" t="s">
        <v>11524</v>
      </c>
      <c r="U782" s="16" t="s">
        <v>11525</v>
      </c>
    </row>
    <row r="783" spans="1:21" ht="15.75">
      <c r="A783" s="16" t="s">
        <v>12382</v>
      </c>
      <c r="B783" s="16" t="s">
        <v>14664</v>
      </c>
      <c r="C783" s="16" t="s">
        <v>13645</v>
      </c>
      <c r="D783" s="19">
        <v>3249</v>
      </c>
      <c r="E783" s="19">
        <v>6299</v>
      </c>
      <c r="F783" s="52">
        <v>0.48</v>
      </c>
      <c r="G783" s="51">
        <v>3.9</v>
      </c>
      <c r="H783" s="52" t="str">
        <f t="shared" si="13"/>
        <v>4.0</v>
      </c>
      <c r="I783" s="16">
        <v>2569</v>
      </c>
      <c r="J783" s="19">
        <f>Transformed_Data!E783*Transformed_Data!I783</f>
        <v>16182131</v>
      </c>
      <c r="K783" s="19" t="str">
        <f>IF(E783&lt;200,"&lt;200",IF(E783&lt;=500,"200–500","&gt;500"))</f>
        <v>&gt;500</v>
      </c>
      <c r="L783" s="19">
        <f>G783*I783</f>
        <v>10019.1</v>
      </c>
      <c r="M783" s="19">
        <f>SUM(G783:I783)</f>
        <v>2572.9</v>
      </c>
      <c r="N783" s="16" t="s">
        <v>13509</v>
      </c>
      <c r="O783" s="16" t="s">
        <v>12385</v>
      </c>
      <c r="P783" s="16" t="s">
        <v>12386</v>
      </c>
      <c r="Q783" s="16" t="s">
        <v>12387</v>
      </c>
      <c r="R783" s="16" t="s">
        <v>12388</v>
      </c>
      <c r="S783" s="16" t="s">
        <v>12389</v>
      </c>
      <c r="T783" s="16" t="s">
        <v>12390</v>
      </c>
      <c r="U783" s="16" t="s">
        <v>12391</v>
      </c>
    </row>
    <row r="784" spans="1:21" ht="15.75">
      <c r="A784" s="16" t="s">
        <v>2792</v>
      </c>
      <c r="B784" s="16" t="s">
        <v>14665</v>
      </c>
      <c r="C784" s="16" t="s">
        <v>13127</v>
      </c>
      <c r="D784" s="19">
        <v>247</v>
      </c>
      <c r="E784" s="19">
        <v>399</v>
      </c>
      <c r="F784" s="52">
        <v>0.38</v>
      </c>
      <c r="G784" s="51">
        <v>3.9</v>
      </c>
      <c r="H784" s="52" t="str">
        <f t="shared" si="13"/>
        <v>4.0</v>
      </c>
      <c r="I784" s="16">
        <v>200</v>
      </c>
      <c r="J784" s="19">
        <f>Transformed_Data!E784*Transformed_Data!I784</f>
        <v>79800</v>
      </c>
      <c r="K784" s="19" t="str">
        <f>IF(E784&lt;200,"&lt;200",IF(E784&lt;=500,"200–500","&gt;500"))</f>
        <v>200–500</v>
      </c>
      <c r="L784" s="19">
        <f>G784*I784</f>
        <v>780</v>
      </c>
      <c r="M784" s="19">
        <f>SUM(G784:I784)</f>
        <v>203.9</v>
      </c>
      <c r="N784" s="16" t="s">
        <v>2794</v>
      </c>
      <c r="O784" s="16" t="s">
        <v>2795</v>
      </c>
      <c r="P784" s="16" t="s">
        <v>2796</v>
      </c>
      <c r="Q784" s="16" t="s">
        <v>2797</v>
      </c>
      <c r="R784" s="16" t="s">
        <v>2798</v>
      </c>
      <c r="S784" s="16" t="s">
        <v>13036</v>
      </c>
      <c r="T784" s="16" t="s">
        <v>2799</v>
      </c>
      <c r="U784" s="16" t="s">
        <v>2800</v>
      </c>
    </row>
    <row r="785" spans="1:21" ht="15.75">
      <c r="A785" s="16" t="s">
        <v>11586</v>
      </c>
      <c r="B785" s="16" t="s">
        <v>14666</v>
      </c>
      <c r="C785" s="16" t="s">
        <v>13645</v>
      </c>
      <c r="D785" s="19">
        <v>2899</v>
      </c>
      <c r="E785" s="19">
        <v>4005</v>
      </c>
      <c r="F785" s="52">
        <v>0.28000000000000003</v>
      </c>
      <c r="G785" s="51">
        <v>4.3</v>
      </c>
      <c r="H785" s="52" t="str">
        <f t="shared" si="13"/>
        <v>5.0</v>
      </c>
      <c r="I785" s="16">
        <v>7140</v>
      </c>
      <c r="J785" s="19">
        <f>Transformed_Data!E785*Transformed_Data!I785</f>
        <v>28595700</v>
      </c>
      <c r="K785" s="19" t="str">
        <f>IF(E785&lt;200,"&lt;200",IF(E785&lt;=500,"200–500","&gt;500"))</f>
        <v>&gt;500</v>
      </c>
      <c r="L785" s="19">
        <f>G785*I785</f>
        <v>30702</v>
      </c>
      <c r="M785" s="19">
        <f>SUM(G785:I785)</f>
        <v>7144.3</v>
      </c>
      <c r="N785" s="16" t="s">
        <v>11588</v>
      </c>
      <c r="O785" s="16" t="s">
        <v>11589</v>
      </c>
      <c r="P785" s="16" t="s">
        <v>11590</v>
      </c>
      <c r="Q785" s="16" t="s">
        <v>11591</v>
      </c>
      <c r="R785" s="16" t="s">
        <v>11592</v>
      </c>
      <c r="S785" s="16" t="s">
        <v>11593</v>
      </c>
      <c r="T785" s="16" t="s">
        <v>11594</v>
      </c>
      <c r="U785" s="16" t="s">
        <v>11595</v>
      </c>
    </row>
    <row r="786" spans="1:21" ht="15.75">
      <c r="A786" s="16" t="s">
        <v>5120</v>
      </c>
      <c r="B786" s="16" t="s">
        <v>14667</v>
      </c>
      <c r="C786" s="16" t="s">
        <v>13644</v>
      </c>
      <c r="D786" s="19">
        <v>4098</v>
      </c>
      <c r="E786" s="19">
        <v>4999</v>
      </c>
      <c r="F786" s="52">
        <v>0.18</v>
      </c>
      <c r="G786" s="51">
        <v>4.5</v>
      </c>
      <c r="H786" s="52" t="str">
        <f t="shared" si="13"/>
        <v>5.0</v>
      </c>
      <c r="I786" s="16">
        <v>50810</v>
      </c>
      <c r="J786" s="19">
        <f>Transformed_Data!E786*Transformed_Data!I786</f>
        <v>253999190</v>
      </c>
      <c r="K786" s="19" t="str">
        <f>IF(E786&lt;200,"&lt;200",IF(E786&lt;=500,"200–500","&gt;500"))</f>
        <v>&gt;500</v>
      </c>
      <c r="L786" s="19">
        <f>G786*I786</f>
        <v>228645</v>
      </c>
      <c r="M786" s="19">
        <f>SUM(G786:I786)</f>
        <v>50814.5</v>
      </c>
      <c r="N786" s="16" t="s">
        <v>5123</v>
      </c>
      <c r="O786" s="16" t="s">
        <v>5124</v>
      </c>
      <c r="P786" s="16" t="s">
        <v>5125</v>
      </c>
      <c r="Q786" s="16" t="s">
        <v>5126</v>
      </c>
      <c r="R786" s="16" t="s">
        <v>5127</v>
      </c>
      <c r="S786" s="16" t="s">
        <v>5128</v>
      </c>
      <c r="T786" s="16" t="s">
        <v>5129</v>
      </c>
      <c r="U786" s="16" t="s">
        <v>5130</v>
      </c>
    </row>
    <row r="787" spans="1:21" ht="15.75">
      <c r="A787" s="16" t="s">
        <v>3343</v>
      </c>
      <c r="B787" s="16" t="s">
        <v>14668</v>
      </c>
      <c r="C787" s="16" t="s">
        <v>13127</v>
      </c>
      <c r="D787" s="19">
        <v>539</v>
      </c>
      <c r="E787" s="19">
        <v>1599</v>
      </c>
      <c r="F787" s="52">
        <v>0.66</v>
      </c>
      <c r="G787" s="51">
        <v>3.8</v>
      </c>
      <c r="H787" s="52" t="str">
        <f t="shared" si="13"/>
        <v>4.0</v>
      </c>
      <c r="I787" s="16">
        <v>14648</v>
      </c>
      <c r="J787" s="19">
        <f>Transformed_Data!E787*Transformed_Data!I787</f>
        <v>23422152</v>
      </c>
      <c r="K787" s="19" t="str">
        <f>IF(E787&lt;200,"&lt;200",IF(E787&lt;=500,"200–500","&gt;500"))</f>
        <v>&gt;500</v>
      </c>
      <c r="L787" s="19">
        <f>G787*I787</f>
        <v>55662.399999999994</v>
      </c>
      <c r="M787" s="19">
        <f>SUM(G787:I787)</f>
        <v>14651.8</v>
      </c>
      <c r="N787" s="16" t="s">
        <v>3346</v>
      </c>
      <c r="O787" s="16" t="s">
        <v>3347</v>
      </c>
      <c r="P787" s="16" t="s">
        <v>3348</v>
      </c>
      <c r="Q787" s="16" t="s">
        <v>3349</v>
      </c>
      <c r="R787" s="16" t="s">
        <v>3350</v>
      </c>
      <c r="S787" s="16" t="s">
        <v>13510</v>
      </c>
      <c r="T787" s="16" t="s">
        <v>3352</v>
      </c>
      <c r="U787" s="16" t="s">
        <v>3353</v>
      </c>
    </row>
    <row r="788" spans="1:21" ht="15.75">
      <c r="A788" s="16" t="s">
        <v>12914</v>
      </c>
      <c r="B788" s="16" t="s">
        <v>14669</v>
      </c>
      <c r="C788" s="16" t="s">
        <v>13645</v>
      </c>
      <c r="D788" s="19">
        <v>1563</v>
      </c>
      <c r="E788" s="19">
        <v>3098</v>
      </c>
      <c r="F788" s="52">
        <v>0.5</v>
      </c>
      <c r="G788" s="51">
        <v>3.5</v>
      </c>
      <c r="H788" s="52" t="str">
        <f t="shared" si="13"/>
        <v>4.0</v>
      </c>
      <c r="I788" s="16">
        <v>2283</v>
      </c>
      <c r="J788" s="19">
        <f>Transformed_Data!E788*Transformed_Data!I788</f>
        <v>7072734</v>
      </c>
      <c r="K788" s="19" t="str">
        <f>IF(E788&lt;200,"&lt;200",IF(E788&lt;=500,"200–500","&gt;500"))</f>
        <v>&gt;500</v>
      </c>
      <c r="L788" s="19">
        <f>G788*I788</f>
        <v>7990.5</v>
      </c>
      <c r="M788" s="19">
        <f>SUM(G788:I788)</f>
        <v>2286.5</v>
      </c>
      <c r="N788" s="16" t="s">
        <v>13511</v>
      </c>
      <c r="O788" s="16" t="s">
        <v>12917</v>
      </c>
      <c r="P788" s="16" t="s">
        <v>12918</v>
      </c>
      <c r="Q788" s="16" t="s">
        <v>12919</v>
      </c>
      <c r="R788" s="16" t="s">
        <v>12920</v>
      </c>
      <c r="S788" s="16" t="s">
        <v>12921</v>
      </c>
      <c r="T788" s="16" t="s">
        <v>12922</v>
      </c>
      <c r="U788" s="16" t="s">
        <v>12923</v>
      </c>
    </row>
    <row r="789" spans="1:21" ht="15.75">
      <c r="A789" s="16" t="s">
        <v>1954</v>
      </c>
      <c r="B789" s="16" t="s">
        <v>14670</v>
      </c>
      <c r="C789" s="16" t="s">
        <v>13127</v>
      </c>
      <c r="D789" s="19">
        <v>299</v>
      </c>
      <c r="E789" s="19">
        <v>899</v>
      </c>
      <c r="F789" s="52">
        <v>0.67</v>
      </c>
      <c r="G789" s="51">
        <v>3.8</v>
      </c>
      <c r="H789" s="52" t="str">
        <f t="shared" si="13"/>
        <v>4.0</v>
      </c>
      <c r="I789" s="16">
        <v>425</v>
      </c>
      <c r="J789" s="19">
        <f>Transformed_Data!E789*Transformed_Data!I789</f>
        <v>382075</v>
      </c>
      <c r="K789" s="19" t="str">
        <f>IF(E789&lt;200,"&lt;200",IF(E789&lt;=500,"200–500","&gt;500"))</f>
        <v>&gt;500</v>
      </c>
      <c r="L789" s="19">
        <f>G789*I789</f>
        <v>1615</v>
      </c>
      <c r="M789" s="19">
        <f>SUM(G789:I789)</f>
        <v>428.8</v>
      </c>
      <c r="N789" s="16" t="s">
        <v>1956</v>
      </c>
      <c r="O789" s="16" t="s">
        <v>1957</v>
      </c>
      <c r="P789" s="16" t="s">
        <v>1958</v>
      </c>
      <c r="Q789" s="16" t="s">
        <v>1959</v>
      </c>
      <c r="R789" s="16" t="s">
        <v>1960</v>
      </c>
      <c r="S789" s="16" t="s">
        <v>1961</v>
      </c>
      <c r="T789" s="16" t="s">
        <v>1962</v>
      </c>
      <c r="U789" s="16" t="s">
        <v>1963</v>
      </c>
    </row>
    <row r="790" spans="1:21" ht="15.75">
      <c r="A790" s="16" t="s">
        <v>9921</v>
      </c>
      <c r="B790" s="16" t="s">
        <v>14671</v>
      </c>
      <c r="C790" s="16" t="s">
        <v>13651</v>
      </c>
      <c r="D790" s="19">
        <v>2339</v>
      </c>
      <c r="E790" s="19">
        <v>4000</v>
      </c>
      <c r="F790" s="52">
        <v>0.42</v>
      </c>
      <c r="G790" s="51">
        <v>3.8</v>
      </c>
      <c r="H790" s="52" t="str">
        <f t="shared" si="13"/>
        <v>4.0</v>
      </c>
      <c r="I790" s="16">
        <v>1118</v>
      </c>
      <c r="J790" s="19">
        <f>Transformed_Data!E790*Transformed_Data!I790</f>
        <v>4472000</v>
      </c>
      <c r="K790" s="19" t="str">
        <f>IF(E790&lt;200,"&lt;200",IF(E790&lt;=500,"200–500","&gt;500"))</f>
        <v>&gt;500</v>
      </c>
      <c r="L790" s="19">
        <f>G790*I790</f>
        <v>4248.3999999999996</v>
      </c>
      <c r="M790" s="19">
        <f>SUM(G790:I790)</f>
        <v>1121.8</v>
      </c>
      <c r="N790" s="16" t="s">
        <v>13512</v>
      </c>
      <c r="O790" s="16" t="s">
        <v>9925</v>
      </c>
      <c r="P790" s="16" t="s">
        <v>9926</v>
      </c>
      <c r="Q790" s="16" t="s">
        <v>9927</v>
      </c>
      <c r="R790" s="16" t="s">
        <v>9928</v>
      </c>
      <c r="S790" s="16" t="s">
        <v>13513</v>
      </c>
      <c r="T790" s="16" t="s">
        <v>9930</v>
      </c>
      <c r="U790" s="16" t="s">
        <v>9931</v>
      </c>
    </row>
    <row r="791" spans="1:21" ht="15.75">
      <c r="A791" s="16" t="s">
        <v>7014</v>
      </c>
      <c r="B791" s="16" t="s">
        <v>14672</v>
      </c>
      <c r="C791" s="16" t="s">
        <v>13644</v>
      </c>
      <c r="D791" s="19">
        <v>1187</v>
      </c>
      <c r="E791" s="19">
        <v>1929</v>
      </c>
      <c r="F791" s="52">
        <v>0.38</v>
      </c>
      <c r="G791" s="51">
        <v>4.0999999999999996</v>
      </c>
      <c r="H791" s="52" t="str">
        <f t="shared" si="13"/>
        <v>5.0</v>
      </c>
      <c r="I791" s="16">
        <v>1662</v>
      </c>
      <c r="J791" s="19">
        <f>Transformed_Data!E791*Transformed_Data!I791</f>
        <v>3205998</v>
      </c>
      <c r="K791" s="19" t="str">
        <f>IF(E791&lt;200,"&lt;200",IF(E791&lt;=500,"200–500","&gt;500"))</f>
        <v>&gt;500</v>
      </c>
      <c r="L791" s="19">
        <f>G791*I791</f>
        <v>6814.2</v>
      </c>
      <c r="M791" s="19">
        <f>SUM(G791:I791)</f>
        <v>1666.1</v>
      </c>
      <c r="N791" s="16" t="s">
        <v>13514</v>
      </c>
      <c r="O791" s="16" t="s">
        <v>7017</v>
      </c>
      <c r="P791" s="16" t="s">
        <v>7018</v>
      </c>
      <c r="Q791" s="16" t="s">
        <v>7019</v>
      </c>
      <c r="R791" s="16" t="s">
        <v>7020</v>
      </c>
      <c r="S791" s="16" t="s">
        <v>13515</v>
      </c>
      <c r="T791" s="16" t="s">
        <v>7022</v>
      </c>
      <c r="U791" s="16" t="s">
        <v>7023</v>
      </c>
    </row>
    <row r="792" spans="1:21" ht="15.75">
      <c r="A792" s="16" t="s">
        <v>7162</v>
      </c>
      <c r="B792" s="16" t="s">
        <v>14673</v>
      </c>
      <c r="C792" s="16" t="s">
        <v>13127</v>
      </c>
      <c r="D792" s="19">
        <v>499</v>
      </c>
      <c r="E792" s="19">
        <v>1299</v>
      </c>
      <c r="F792" s="52">
        <v>0.62</v>
      </c>
      <c r="G792" s="51">
        <v>3.9</v>
      </c>
      <c r="H792" s="52" t="str">
        <f t="shared" si="13"/>
        <v>4.0</v>
      </c>
      <c r="I792" s="16">
        <v>1173</v>
      </c>
      <c r="J792" s="19">
        <f>Transformed_Data!E792*Transformed_Data!I792</f>
        <v>1523727</v>
      </c>
      <c r="K792" s="19" t="str">
        <f>IF(E792&lt;200,"&lt;200",IF(E792&lt;=500,"200–500","&gt;500"))</f>
        <v>&gt;500</v>
      </c>
      <c r="L792" s="19">
        <f>G792*I792</f>
        <v>4574.7</v>
      </c>
      <c r="M792" s="19">
        <f>SUM(G792:I792)</f>
        <v>1176.9000000000001</v>
      </c>
      <c r="N792" s="16" t="s">
        <v>7164</v>
      </c>
      <c r="O792" s="16" t="s">
        <v>7165</v>
      </c>
      <c r="P792" s="16" t="s">
        <v>7166</v>
      </c>
      <c r="Q792" s="16" t="s">
        <v>7167</v>
      </c>
      <c r="R792" s="16" t="s">
        <v>7168</v>
      </c>
      <c r="S792" s="16" t="s">
        <v>13516</v>
      </c>
      <c r="T792" s="16" t="s">
        <v>7170</v>
      </c>
      <c r="U792" s="16" t="s">
        <v>7171</v>
      </c>
    </row>
    <row r="793" spans="1:21" ht="15.75">
      <c r="A793" s="16" t="s">
        <v>9673</v>
      </c>
      <c r="B793" s="16" t="s">
        <v>14674</v>
      </c>
      <c r="C793" s="16" t="s">
        <v>13645</v>
      </c>
      <c r="D793" s="19">
        <v>368</v>
      </c>
      <c r="E793" s="19">
        <v>699</v>
      </c>
      <c r="F793" s="52">
        <v>0.47</v>
      </c>
      <c r="G793" s="51">
        <v>4.0999999999999996</v>
      </c>
      <c r="H793" s="52" t="str">
        <f t="shared" si="13"/>
        <v>5.0</v>
      </c>
      <c r="I793" s="16">
        <v>1240</v>
      </c>
      <c r="J793" s="19">
        <f>Transformed_Data!E793*Transformed_Data!I793</f>
        <v>866760</v>
      </c>
      <c r="K793" s="19" t="str">
        <f>IF(E793&lt;200,"&lt;200",IF(E793&lt;=500,"200–500","&gt;500"))</f>
        <v>&gt;500</v>
      </c>
      <c r="L793" s="19">
        <f>G793*I793</f>
        <v>5084</v>
      </c>
      <c r="M793" s="19">
        <f>SUM(G793:I793)</f>
        <v>1244.0999999999999</v>
      </c>
      <c r="N793" s="16" t="s">
        <v>9675</v>
      </c>
      <c r="O793" s="16" t="s">
        <v>9676</v>
      </c>
      <c r="P793" s="16" t="s">
        <v>9677</v>
      </c>
      <c r="Q793" s="16" t="s">
        <v>9678</v>
      </c>
      <c r="R793" s="16" t="s">
        <v>9679</v>
      </c>
      <c r="S793" s="16" t="s">
        <v>9680</v>
      </c>
      <c r="T793" s="16" t="s">
        <v>9681</v>
      </c>
      <c r="U793" s="16" t="s">
        <v>9682</v>
      </c>
    </row>
    <row r="794" spans="1:21" ht="15.75">
      <c r="A794" s="16" t="s">
        <v>9446</v>
      </c>
      <c r="B794" s="16" t="s">
        <v>14675</v>
      </c>
      <c r="C794" s="16" t="s">
        <v>13645</v>
      </c>
      <c r="D794" s="19">
        <v>1345</v>
      </c>
      <c r="E794" s="19">
        <v>1750</v>
      </c>
      <c r="F794" s="52">
        <v>0.23</v>
      </c>
      <c r="G794" s="51">
        <v>3.8</v>
      </c>
      <c r="H794" s="52" t="str">
        <f t="shared" si="13"/>
        <v>4.0</v>
      </c>
      <c r="I794" s="16">
        <v>2466</v>
      </c>
      <c r="J794" s="19">
        <f>Transformed_Data!E794*Transformed_Data!I794</f>
        <v>4315500</v>
      </c>
      <c r="K794" s="19" t="str">
        <f>IF(E794&lt;200,"&lt;200",IF(E794&lt;=500,"200–500","&gt;500"))</f>
        <v>&gt;500</v>
      </c>
      <c r="L794" s="19">
        <f>G794*I794</f>
        <v>9370.7999999999993</v>
      </c>
      <c r="M794" s="19">
        <f>SUM(G794:I794)</f>
        <v>2469.8000000000002</v>
      </c>
      <c r="N794" s="16" t="s">
        <v>13517</v>
      </c>
      <c r="O794" s="16" t="s">
        <v>9449</v>
      </c>
      <c r="P794" s="16" t="s">
        <v>9450</v>
      </c>
      <c r="Q794" s="16" t="s">
        <v>9451</v>
      </c>
      <c r="R794" s="16" t="s">
        <v>9452</v>
      </c>
      <c r="S794" s="16" t="s">
        <v>9453</v>
      </c>
      <c r="T794" s="16" t="s">
        <v>9454</v>
      </c>
      <c r="U794" s="16" t="s">
        <v>9455</v>
      </c>
    </row>
    <row r="795" spans="1:21" ht="15.75">
      <c r="A795" s="16" t="s">
        <v>4064</v>
      </c>
      <c r="B795" s="16" t="s">
        <v>14676</v>
      </c>
      <c r="C795" s="16" t="s">
        <v>13127</v>
      </c>
      <c r="D795" s="19">
        <v>89</v>
      </c>
      <c r="E795" s="19">
        <v>599</v>
      </c>
      <c r="F795" s="52">
        <v>0.85</v>
      </c>
      <c r="G795" s="51">
        <v>4.3</v>
      </c>
      <c r="H795" s="52" t="str">
        <f t="shared" si="13"/>
        <v>5.0</v>
      </c>
      <c r="I795" s="16">
        <v>2351</v>
      </c>
      <c r="J795" s="19">
        <f>Transformed_Data!E795*Transformed_Data!I795</f>
        <v>1408249</v>
      </c>
      <c r="K795" s="19" t="str">
        <f>IF(E795&lt;200,"&lt;200",IF(E795&lt;=500,"200–500","&gt;500"))</f>
        <v>&gt;500</v>
      </c>
      <c r="L795" s="19">
        <f>G795*I795</f>
        <v>10109.299999999999</v>
      </c>
      <c r="M795" s="19">
        <f>SUM(G795:I795)</f>
        <v>2355.3000000000002</v>
      </c>
      <c r="N795" s="16" t="s">
        <v>4066</v>
      </c>
      <c r="O795" s="16" t="s">
        <v>4067</v>
      </c>
      <c r="P795" s="16" t="s">
        <v>4068</v>
      </c>
      <c r="Q795" s="16" t="s">
        <v>4069</v>
      </c>
      <c r="R795" s="16" t="s">
        <v>4070</v>
      </c>
      <c r="S795" s="16" t="s">
        <v>4071</v>
      </c>
      <c r="T795" s="16" t="s">
        <v>4072</v>
      </c>
      <c r="U795" s="16" t="s">
        <v>4073</v>
      </c>
    </row>
    <row r="796" spans="1:21" ht="15.75">
      <c r="A796" s="16" t="s">
        <v>808</v>
      </c>
      <c r="B796" s="16" t="s">
        <v>14677</v>
      </c>
      <c r="C796" s="16" t="s">
        <v>13127</v>
      </c>
      <c r="D796" s="19">
        <v>30990</v>
      </c>
      <c r="E796" s="19">
        <v>52900</v>
      </c>
      <c r="F796" s="52">
        <v>0.41</v>
      </c>
      <c r="G796" s="51">
        <v>4.3</v>
      </c>
      <c r="H796" s="52" t="str">
        <f t="shared" si="13"/>
        <v>5.0</v>
      </c>
      <c r="I796" s="16">
        <v>7109</v>
      </c>
      <c r="J796" s="19">
        <f>Transformed_Data!E796*Transformed_Data!I796</f>
        <v>376066100</v>
      </c>
      <c r="K796" s="19" t="str">
        <f>IF(E796&lt;200,"&lt;200",IF(E796&lt;=500,"200–500","&gt;500"))</f>
        <v>&gt;500</v>
      </c>
      <c r="L796" s="19">
        <f>G796*I796</f>
        <v>30568.699999999997</v>
      </c>
      <c r="M796" s="19">
        <f>SUM(G796:I796)</f>
        <v>7113.3</v>
      </c>
      <c r="N796" s="16" t="s">
        <v>810</v>
      </c>
      <c r="O796" s="16" t="s">
        <v>579</v>
      </c>
      <c r="P796" s="16" t="s">
        <v>580</v>
      </c>
      <c r="Q796" s="16" t="s">
        <v>581</v>
      </c>
      <c r="R796" s="16" t="s">
        <v>582</v>
      </c>
      <c r="S796" s="16" t="s">
        <v>13518</v>
      </c>
      <c r="T796" s="16" t="s">
        <v>811</v>
      </c>
      <c r="U796" s="16" t="s">
        <v>812</v>
      </c>
    </row>
    <row r="797" spans="1:21" ht="15.75">
      <c r="A797" s="16" t="s">
        <v>2427</v>
      </c>
      <c r="B797" s="16" t="s">
        <v>14678</v>
      </c>
      <c r="C797" s="16" t="s">
        <v>13127</v>
      </c>
      <c r="D797" s="19">
        <v>45999</v>
      </c>
      <c r="E797" s="19">
        <v>69900</v>
      </c>
      <c r="F797" s="52">
        <v>0.34</v>
      </c>
      <c r="G797" s="51">
        <v>4.3</v>
      </c>
      <c r="H797" s="52" t="str">
        <f t="shared" si="13"/>
        <v>5.0</v>
      </c>
      <c r="I797" s="16">
        <v>7109</v>
      </c>
      <c r="J797" s="19">
        <f>Transformed_Data!E797*Transformed_Data!I797</f>
        <v>496919100</v>
      </c>
      <c r="K797" s="19" t="str">
        <f>IF(E797&lt;200,"&lt;200",IF(E797&lt;=500,"200–500","&gt;500"))</f>
        <v>&gt;500</v>
      </c>
      <c r="L797" s="19">
        <f>G797*I797</f>
        <v>30568.699999999997</v>
      </c>
      <c r="M797" s="19">
        <f>SUM(G797:I797)</f>
        <v>7113.3</v>
      </c>
      <c r="N797" s="16" t="s">
        <v>13519</v>
      </c>
      <c r="O797" s="16" t="s">
        <v>579</v>
      </c>
      <c r="P797" s="16" t="s">
        <v>580</v>
      </c>
      <c r="Q797" s="16" t="s">
        <v>581</v>
      </c>
      <c r="R797" s="16" t="s">
        <v>582</v>
      </c>
      <c r="S797" s="16" t="s">
        <v>13518</v>
      </c>
      <c r="T797" s="16" t="s">
        <v>2430</v>
      </c>
      <c r="U797" s="16" t="s">
        <v>2431</v>
      </c>
    </row>
    <row r="798" spans="1:21" ht="15.75">
      <c r="A798" s="16" t="s">
        <v>3938</v>
      </c>
      <c r="B798" s="16" t="s">
        <v>14679</v>
      </c>
      <c r="C798" s="16" t="s">
        <v>13127</v>
      </c>
      <c r="D798" s="19">
        <v>251</v>
      </c>
      <c r="E798" s="19">
        <v>999</v>
      </c>
      <c r="F798" s="52">
        <v>0.75</v>
      </c>
      <c r="G798" s="51">
        <v>3.7</v>
      </c>
      <c r="H798" s="52" t="str">
        <f t="shared" si="13"/>
        <v>4.0</v>
      </c>
      <c r="I798" s="16">
        <v>3234</v>
      </c>
      <c r="J798" s="19">
        <f>Transformed_Data!E798*Transformed_Data!I798</f>
        <v>3230766</v>
      </c>
      <c r="K798" s="19" t="str">
        <f>IF(E798&lt;200,"&lt;200",IF(E798&lt;=500,"200–500","&gt;500"))</f>
        <v>&gt;500</v>
      </c>
      <c r="L798" s="19">
        <f>G798*I798</f>
        <v>11965.800000000001</v>
      </c>
      <c r="M798" s="19">
        <f>SUM(G798:I798)</f>
        <v>3237.7</v>
      </c>
      <c r="N798" s="16" t="s">
        <v>13520</v>
      </c>
      <c r="O798" s="16" t="s">
        <v>3942</v>
      </c>
      <c r="P798" s="16" t="s">
        <v>3943</v>
      </c>
      <c r="Q798" s="16" t="s">
        <v>3944</v>
      </c>
      <c r="R798" s="16" t="s">
        <v>3945</v>
      </c>
      <c r="S798" s="16" t="s">
        <v>3946</v>
      </c>
      <c r="T798" s="16" t="s">
        <v>3947</v>
      </c>
      <c r="U798" s="16" t="s">
        <v>3948</v>
      </c>
    </row>
    <row r="799" spans="1:21" ht="15.75">
      <c r="A799" s="16" t="s">
        <v>12673</v>
      </c>
      <c r="B799" s="16" t="s">
        <v>14680</v>
      </c>
      <c r="C799" s="16" t="s">
        <v>13645</v>
      </c>
      <c r="D799" s="19">
        <v>18999</v>
      </c>
      <c r="E799" s="19">
        <v>29999</v>
      </c>
      <c r="F799" s="52">
        <v>0.37</v>
      </c>
      <c r="G799" s="51">
        <v>4.0999999999999996</v>
      </c>
      <c r="H799" s="52" t="str">
        <f t="shared" si="13"/>
        <v>5.0</v>
      </c>
      <c r="I799" s="16">
        <v>2536</v>
      </c>
      <c r="J799" s="19">
        <f>Transformed_Data!E799*Transformed_Data!I799</f>
        <v>76077464</v>
      </c>
      <c r="K799" s="19" t="str">
        <f>IF(E799&lt;200,"&lt;200",IF(E799&lt;=500,"200–500","&gt;500"))</f>
        <v>&gt;500</v>
      </c>
      <c r="L799" s="19">
        <f>G799*I799</f>
        <v>10397.599999999999</v>
      </c>
      <c r="M799" s="19">
        <f>SUM(G799:I799)</f>
        <v>2540.1</v>
      </c>
      <c r="N799" s="16" t="s">
        <v>13521</v>
      </c>
      <c r="O799" s="16" t="s">
        <v>12676</v>
      </c>
      <c r="P799" s="16" t="s">
        <v>12677</v>
      </c>
      <c r="Q799" s="16" t="s">
        <v>12678</v>
      </c>
      <c r="R799" s="16" t="s">
        <v>12679</v>
      </c>
      <c r="S799" s="16" t="s">
        <v>13522</v>
      </c>
      <c r="T799" s="16" t="s">
        <v>12681</v>
      </c>
      <c r="U799" s="16" t="s">
        <v>12682</v>
      </c>
    </row>
    <row r="800" spans="1:21" ht="15.75">
      <c r="A800" s="16" t="s">
        <v>5201</v>
      </c>
      <c r="B800" s="16" t="s">
        <v>14681</v>
      </c>
      <c r="C800" s="16" t="s">
        <v>13127</v>
      </c>
      <c r="D800" s="19">
        <v>1499</v>
      </c>
      <c r="E800" s="19">
        <v>3990</v>
      </c>
      <c r="F800" s="52">
        <v>0.62</v>
      </c>
      <c r="G800" s="51">
        <v>4.0999999999999996</v>
      </c>
      <c r="H800" s="52" t="str">
        <f t="shared" si="13"/>
        <v>5.0</v>
      </c>
      <c r="I800" s="16">
        <v>109864</v>
      </c>
      <c r="J800" s="19">
        <f>Transformed_Data!E800*Transformed_Data!I800</f>
        <v>438357360</v>
      </c>
      <c r="K800" s="19" t="str">
        <f>IF(E800&lt;200,"&lt;200",IF(E800&lt;=500,"200–500","&gt;500"))</f>
        <v>&gt;500</v>
      </c>
      <c r="L800" s="19">
        <f>G800*I800</f>
        <v>450442.39999999997</v>
      </c>
      <c r="M800" s="19">
        <f>SUM(G800:I800)</f>
        <v>109868.1</v>
      </c>
      <c r="N800" s="16" t="s">
        <v>13523</v>
      </c>
      <c r="O800" s="16" t="s">
        <v>5204</v>
      </c>
      <c r="P800" s="16" t="s">
        <v>5205</v>
      </c>
      <c r="Q800" s="16" t="s">
        <v>5206</v>
      </c>
      <c r="R800" s="16" t="s">
        <v>5207</v>
      </c>
      <c r="S800" s="16" t="s">
        <v>13524</v>
      </c>
      <c r="T800" s="16" t="s">
        <v>5209</v>
      </c>
      <c r="U800" s="16" t="s">
        <v>5210</v>
      </c>
    </row>
    <row r="801" spans="1:21" ht="15.75">
      <c r="A801" s="16" t="s">
        <v>867</v>
      </c>
      <c r="B801" s="16" t="s">
        <v>14682</v>
      </c>
      <c r="C801" s="16" t="s">
        <v>13644</v>
      </c>
      <c r="D801" s="19">
        <v>290</v>
      </c>
      <c r="E801" s="19">
        <v>349</v>
      </c>
      <c r="F801" s="52">
        <v>0.17</v>
      </c>
      <c r="G801" s="51">
        <v>3.7</v>
      </c>
      <c r="H801" s="52" t="str">
        <f t="shared" si="13"/>
        <v>4.0</v>
      </c>
      <c r="I801" s="16">
        <v>1977</v>
      </c>
      <c r="J801" s="19">
        <f>Transformed_Data!E801*Transformed_Data!I801</f>
        <v>689973</v>
      </c>
      <c r="K801" s="19" t="str">
        <f>IF(E801&lt;200,"&lt;200",IF(E801&lt;=500,"200–500","&gt;500"))</f>
        <v>200–500</v>
      </c>
      <c r="L801" s="19">
        <f>G801*I801</f>
        <v>7314.9000000000005</v>
      </c>
      <c r="M801" s="19">
        <f>SUM(G801:I801)</f>
        <v>1980.7</v>
      </c>
      <c r="N801" s="16" t="s">
        <v>869</v>
      </c>
      <c r="O801" s="16" t="s">
        <v>870</v>
      </c>
      <c r="P801" s="16" t="s">
        <v>871</v>
      </c>
      <c r="Q801" s="16" t="s">
        <v>872</v>
      </c>
      <c r="R801" s="16" t="s">
        <v>873</v>
      </c>
      <c r="S801" s="16" t="s">
        <v>874</v>
      </c>
      <c r="T801" s="16" t="s">
        <v>875</v>
      </c>
      <c r="U801" s="16" t="s">
        <v>876</v>
      </c>
    </row>
    <row r="802" spans="1:21" ht="15.75">
      <c r="A802" s="16" t="s">
        <v>877</v>
      </c>
      <c r="B802" s="16" t="s">
        <v>14683</v>
      </c>
      <c r="C802" s="16" t="s">
        <v>13127</v>
      </c>
      <c r="D802" s="19">
        <v>249</v>
      </c>
      <c r="E802" s="19">
        <v>799</v>
      </c>
      <c r="F802" s="52">
        <v>0.69</v>
      </c>
      <c r="G802" s="51">
        <v>3.8</v>
      </c>
      <c r="H802" s="52" t="str">
        <f t="shared" si="13"/>
        <v>4.0</v>
      </c>
      <c r="I802" s="16">
        <v>1079</v>
      </c>
      <c r="J802" s="19">
        <f>Transformed_Data!E802*Transformed_Data!I802</f>
        <v>862121</v>
      </c>
      <c r="K802" s="19" t="str">
        <f>IF(E802&lt;200,"&lt;200",IF(E802&lt;=500,"200–500","&gt;500"))</f>
        <v>&gt;500</v>
      </c>
      <c r="L802" s="19">
        <f>G802*I802</f>
        <v>4100.2</v>
      </c>
      <c r="M802" s="19">
        <f>SUM(G802:I802)</f>
        <v>1082.8</v>
      </c>
      <c r="N802" s="16" t="s">
        <v>879</v>
      </c>
      <c r="O802" s="16" t="s">
        <v>880</v>
      </c>
      <c r="P802" s="16" t="s">
        <v>881</v>
      </c>
      <c r="Q802" s="16" t="s">
        <v>882</v>
      </c>
      <c r="R802" s="16" t="s">
        <v>883</v>
      </c>
      <c r="S802" s="16" t="s">
        <v>884</v>
      </c>
      <c r="T802" s="16" t="s">
        <v>885</v>
      </c>
      <c r="U802" s="16" t="s">
        <v>886</v>
      </c>
    </row>
    <row r="803" spans="1:21" ht="15.75">
      <c r="A803" s="16" t="s">
        <v>2632</v>
      </c>
      <c r="B803" s="16" t="s">
        <v>14684</v>
      </c>
      <c r="C803" s="16" t="s">
        <v>13644</v>
      </c>
      <c r="D803" s="19">
        <v>129</v>
      </c>
      <c r="E803" s="19">
        <v>449</v>
      </c>
      <c r="F803" s="52">
        <v>0.71</v>
      </c>
      <c r="G803" s="51">
        <v>3.7</v>
      </c>
      <c r="H803" s="52" t="str">
        <f t="shared" si="13"/>
        <v>4.0</v>
      </c>
      <c r="I803" s="16">
        <v>41</v>
      </c>
      <c r="J803" s="19">
        <f>Transformed_Data!E803*Transformed_Data!I803</f>
        <v>18409</v>
      </c>
      <c r="K803" s="19" t="str">
        <f>IF(E803&lt;200,"&lt;200",IF(E803&lt;=500,"200–500","&gt;500"))</f>
        <v>200–500</v>
      </c>
      <c r="L803" s="19">
        <f>G803*I803</f>
        <v>151.70000000000002</v>
      </c>
      <c r="M803" s="19">
        <f>SUM(G803:I803)</f>
        <v>44.7</v>
      </c>
      <c r="N803" s="16" t="s">
        <v>2634</v>
      </c>
      <c r="O803" s="16" t="s">
        <v>2635</v>
      </c>
      <c r="P803" s="16" t="s">
        <v>2636</v>
      </c>
      <c r="Q803" s="16" t="s">
        <v>2637</v>
      </c>
      <c r="R803" s="16" t="s">
        <v>2638</v>
      </c>
      <c r="S803" s="16" t="s">
        <v>2639</v>
      </c>
      <c r="T803" s="16" t="s">
        <v>2640</v>
      </c>
      <c r="U803" s="16" t="s">
        <v>2641</v>
      </c>
    </row>
    <row r="804" spans="1:21" ht="15.75">
      <c r="A804" s="16" t="s">
        <v>11706</v>
      </c>
      <c r="B804" s="16" t="s">
        <v>14685</v>
      </c>
      <c r="C804" s="16" t="s">
        <v>13645</v>
      </c>
      <c r="D804" s="19">
        <v>999</v>
      </c>
      <c r="E804" s="19">
        <v>1500</v>
      </c>
      <c r="F804" s="52">
        <v>0.33</v>
      </c>
      <c r="G804" s="51">
        <v>4.2</v>
      </c>
      <c r="H804" s="52" t="str">
        <f t="shared" si="13"/>
        <v>5.0</v>
      </c>
      <c r="I804" s="16">
        <v>386</v>
      </c>
      <c r="J804" s="19">
        <f>Transformed_Data!E804*Transformed_Data!I804</f>
        <v>579000</v>
      </c>
      <c r="K804" s="19" t="str">
        <f>IF(E804&lt;200,"&lt;200",IF(E804&lt;=500,"200–500","&gt;500"))</f>
        <v>&gt;500</v>
      </c>
      <c r="L804" s="19">
        <f>G804*I804</f>
        <v>1621.2</v>
      </c>
      <c r="M804" s="19">
        <f>SUM(G804:I804)</f>
        <v>390.2</v>
      </c>
      <c r="N804" s="16" t="s">
        <v>11708</v>
      </c>
      <c r="O804" s="16" t="s">
        <v>11709</v>
      </c>
      <c r="P804" s="16" t="s">
        <v>11710</v>
      </c>
      <c r="Q804" s="16" t="s">
        <v>11711</v>
      </c>
      <c r="R804" s="16" t="s">
        <v>11712</v>
      </c>
      <c r="S804" s="16" t="s">
        <v>13525</v>
      </c>
      <c r="T804" s="16" t="s">
        <v>11714</v>
      </c>
      <c r="U804" s="16" t="s">
        <v>11715</v>
      </c>
    </row>
    <row r="805" spans="1:21" ht="15.75">
      <c r="A805" s="16" t="s">
        <v>9272</v>
      </c>
      <c r="B805" s="16" t="s">
        <v>14686</v>
      </c>
      <c r="C805" s="16" t="s">
        <v>13645</v>
      </c>
      <c r="D805" s="19">
        <v>799</v>
      </c>
      <c r="E805" s="19">
        <v>1999</v>
      </c>
      <c r="F805" s="52">
        <v>0.6</v>
      </c>
      <c r="G805" s="51">
        <v>4.0999999999999996</v>
      </c>
      <c r="H805" s="52" t="str">
        <f t="shared" si="13"/>
        <v>5.0</v>
      </c>
      <c r="I805" s="16">
        <v>2162</v>
      </c>
      <c r="J805" s="19">
        <f>Transformed_Data!E805*Transformed_Data!I805</f>
        <v>4321838</v>
      </c>
      <c r="K805" s="19" t="str">
        <f>IF(E805&lt;200,"&lt;200",IF(E805&lt;=500,"200–500","&gt;500"))</f>
        <v>&gt;500</v>
      </c>
      <c r="L805" s="19">
        <f>G805*I805</f>
        <v>8864.1999999999989</v>
      </c>
      <c r="M805" s="19">
        <f>SUM(G805:I805)</f>
        <v>2166.1</v>
      </c>
      <c r="N805" s="16" t="s">
        <v>13526</v>
      </c>
      <c r="O805" s="16" t="s">
        <v>9275</v>
      </c>
      <c r="P805" s="16" t="s">
        <v>9276</v>
      </c>
      <c r="Q805" s="16" t="s">
        <v>9277</v>
      </c>
      <c r="R805" s="16" t="s">
        <v>9278</v>
      </c>
      <c r="S805" s="16" t="s">
        <v>13527</v>
      </c>
      <c r="T805" s="16" t="s">
        <v>9280</v>
      </c>
      <c r="U805" s="16" t="s">
        <v>9281</v>
      </c>
    </row>
    <row r="806" spans="1:21" ht="15.75">
      <c r="A806" s="16" t="s">
        <v>4122</v>
      </c>
      <c r="B806" s="16" t="s">
        <v>14687</v>
      </c>
      <c r="C806" s="16" t="s">
        <v>13127</v>
      </c>
      <c r="D806" s="19">
        <v>1799</v>
      </c>
      <c r="E806" s="19">
        <v>6990</v>
      </c>
      <c r="F806" s="52">
        <v>0.74</v>
      </c>
      <c r="G806" s="51">
        <v>4</v>
      </c>
      <c r="H806" s="52" t="str">
        <f t="shared" si="13"/>
        <v>4.0</v>
      </c>
      <c r="I806" s="16">
        <v>26880</v>
      </c>
      <c r="J806" s="19">
        <f>Transformed_Data!E806*Transformed_Data!I806</f>
        <v>187891200</v>
      </c>
      <c r="K806" s="19" t="str">
        <f>IF(E806&lt;200,"&lt;200",IF(E806&lt;=500,"200–500","&gt;500"))</f>
        <v>&gt;500</v>
      </c>
      <c r="L806" s="19">
        <f>G806*I806</f>
        <v>107520</v>
      </c>
      <c r="M806" s="19">
        <f>SUM(G806:I806)</f>
        <v>26884</v>
      </c>
      <c r="N806" s="16" t="s">
        <v>4124</v>
      </c>
      <c r="O806" s="16" t="s">
        <v>4125</v>
      </c>
      <c r="P806" s="16" t="s">
        <v>4126</v>
      </c>
      <c r="Q806" s="16" t="s">
        <v>4127</v>
      </c>
      <c r="R806" s="16" t="s">
        <v>4128</v>
      </c>
      <c r="S806" s="16" t="s">
        <v>13528</v>
      </c>
      <c r="T806" s="16" t="s">
        <v>4130</v>
      </c>
      <c r="U806" s="16" t="s">
        <v>4131</v>
      </c>
    </row>
    <row r="807" spans="1:21" ht="15.75">
      <c r="A807" s="16" t="s">
        <v>6081</v>
      </c>
      <c r="B807" s="16" t="s">
        <v>14688</v>
      </c>
      <c r="C807" s="16" t="s">
        <v>13644</v>
      </c>
      <c r="D807" s="19">
        <v>149</v>
      </c>
      <c r="E807" s="19">
        <v>399</v>
      </c>
      <c r="F807" s="52">
        <v>0.63</v>
      </c>
      <c r="G807" s="51">
        <v>4</v>
      </c>
      <c r="H807" s="52" t="str">
        <f t="shared" si="13"/>
        <v>4.0</v>
      </c>
      <c r="I807" s="16">
        <v>1540</v>
      </c>
      <c r="J807" s="19">
        <f>Transformed_Data!E807*Transformed_Data!I807</f>
        <v>614460</v>
      </c>
      <c r="K807" s="19" t="str">
        <f>IF(E807&lt;200,"&lt;200",IF(E807&lt;=500,"200–500","&gt;500"))</f>
        <v>200–500</v>
      </c>
      <c r="L807" s="19">
        <f>G807*I807</f>
        <v>6160</v>
      </c>
      <c r="M807" s="19">
        <f>SUM(G807:I807)</f>
        <v>1544</v>
      </c>
      <c r="N807" s="16" t="s">
        <v>13529</v>
      </c>
      <c r="O807" s="16" t="s">
        <v>6084</v>
      </c>
      <c r="P807" s="16" t="s">
        <v>6085</v>
      </c>
      <c r="Q807" s="16" t="s">
        <v>6086</v>
      </c>
      <c r="R807" s="16" t="s">
        <v>6087</v>
      </c>
      <c r="S807" s="16" t="s">
        <v>6088</v>
      </c>
      <c r="T807" s="16" t="s">
        <v>6089</v>
      </c>
      <c r="U807" s="16" t="s">
        <v>6090</v>
      </c>
    </row>
    <row r="808" spans="1:21" ht="15.75">
      <c r="A808" s="16" t="s">
        <v>10061</v>
      </c>
      <c r="B808" s="16" t="s">
        <v>14689</v>
      </c>
      <c r="C808" s="16" t="s">
        <v>13645</v>
      </c>
      <c r="D808" s="19">
        <v>999</v>
      </c>
      <c r="E808" s="19">
        <v>1950</v>
      </c>
      <c r="F808" s="52">
        <v>0.49</v>
      </c>
      <c r="G808" s="51">
        <v>3.8</v>
      </c>
      <c r="H808" s="52" t="str">
        <f t="shared" si="13"/>
        <v>4.0</v>
      </c>
      <c r="I808" s="16">
        <v>305</v>
      </c>
      <c r="J808" s="19">
        <f>Transformed_Data!E808*Transformed_Data!I808</f>
        <v>594750</v>
      </c>
      <c r="K808" s="19" t="str">
        <f>IF(E808&lt;200,"&lt;200",IF(E808&lt;=500,"200–500","&gt;500"))</f>
        <v>&gt;500</v>
      </c>
      <c r="L808" s="19">
        <f>G808*I808</f>
        <v>1159</v>
      </c>
      <c r="M808" s="19">
        <f>SUM(G808:I808)</f>
        <v>308.8</v>
      </c>
      <c r="N808" s="16" t="s">
        <v>10063</v>
      </c>
      <c r="O808" s="16" t="s">
        <v>10064</v>
      </c>
      <c r="P808" s="16" t="s">
        <v>10065</v>
      </c>
      <c r="Q808" s="16" t="s">
        <v>10066</v>
      </c>
      <c r="R808" s="16" t="s">
        <v>10067</v>
      </c>
      <c r="S808" s="16" t="s">
        <v>10068</v>
      </c>
      <c r="T808" s="16" t="s">
        <v>10069</v>
      </c>
      <c r="U808" s="16" t="s">
        <v>10070</v>
      </c>
    </row>
    <row r="809" spans="1:21" ht="15.75">
      <c r="A809" s="16" t="s">
        <v>7603</v>
      </c>
      <c r="B809" s="16" t="s">
        <v>14690</v>
      </c>
      <c r="C809" s="16" t="s">
        <v>13127</v>
      </c>
      <c r="D809" s="19">
        <v>2499</v>
      </c>
      <c r="E809" s="19">
        <v>5999</v>
      </c>
      <c r="F809" s="52">
        <v>0.57999999999999996</v>
      </c>
      <c r="G809" s="51">
        <v>4.0999999999999996</v>
      </c>
      <c r="H809" s="52" t="str">
        <f t="shared" si="13"/>
        <v>5.0</v>
      </c>
      <c r="I809" s="16">
        <v>38879</v>
      </c>
      <c r="J809" s="19">
        <f>Transformed_Data!E809*Transformed_Data!I809</f>
        <v>233235121</v>
      </c>
      <c r="K809" s="19" t="str">
        <f>IF(E809&lt;200,"&lt;200",IF(E809&lt;=500,"200–500","&gt;500"))</f>
        <v>&gt;500</v>
      </c>
      <c r="L809" s="19">
        <f>G809*I809</f>
        <v>159403.9</v>
      </c>
      <c r="M809" s="19">
        <f>SUM(G809:I809)</f>
        <v>38883.1</v>
      </c>
      <c r="N809" s="16" t="s">
        <v>7605</v>
      </c>
      <c r="O809" s="16" t="s">
        <v>4416</v>
      </c>
      <c r="P809" s="16" t="s">
        <v>4417</v>
      </c>
      <c r="Q809" s="16" t="s">
        <v>4418</v>
      </c>
      <c r="R809" s="16" t="s">
        <v>4419</v>
      </c>
      <c r="S809" s="16" t="s">
        <v>13530</v>
      </c>
      <c r="T809" s="16" t="s">
        <v>7606</v>
      </c>
      <c r="U809" s="16" t="s">
        <v>7607</v>
      </c>
    </row>
    <row r="810" spans="1:21" ht="15.75">
      <c r="A810" s="16" t="s">
        <v>272</v>
      </c>
      <c r="B810" s="16" t="s">
        <v>14691</v>
      </c>
      <c r="C810" s="16" t="s">
        <v>13644</v>
      </c>
      <c r="D810" s="19">
        <v>299</v>
      </c>
      <c r="E810" s="19">
        <v>399</v>
      </c>
      <c r="F810" s="52">
        <v>0.25</v>
      </c>
      <c r="G810" s="51">
        <v>4</v>
      </c>
      <c r="H810" s="52" t="str">
        <f t="shared" si="13"/>
        <v>4.0</v>
      </c>
      <c r="I810" s="16">
        <v>2766</v>
      </c>
      <c r="J810" s="19">
        <f>Transformed_Data!E810*Transformed_Data!I810</f>
        <v>1103634</v>
      </c>
      <c r="K810" s="19" t="str">
        <f>IF(E810&lt;200,"&lt;200",IF(E810&lt;=500,"200–500","&gt;500"))</f>
        <v>200–500</v>
      </c>
      <c r="L810" s="19">
        <f>G810*I810</f>
        <v>11064</v>
      </c>
      <c r="M810" s="19">
        <f>SUM(G810:I810)</f>
        <v>2770</v>
      </c>
      <c r="N810" s="16" t="s">
        <v>274</v>
      </c>
      <c r="O810" s="16" t="s">
        <v>275</v>
      </c>
      <c r="P810" s="16" t="s">
        <v>276</v>
      </c>
      <c r="Q810" s="16" t="s">
        <v>277</v>
      </c>
      <c r="R810" s="16" t="s">
        <v>278</v>
      </c>
      <c r="S810" s="16" t="s">
        <v>279</v>
      </c>
      <c r="T810" s="16" t="s">
        <v>280</v>
      </c>
      <c r="U810" s="16" t="s">
        <v>281</v>
      </c>
    </row>
    <row r="811" spans="1:21" ht="15.75">
      <c r="A811" s="16" t="s">
        <v>6782</v>
      </c>
      <c r="B811" s="16" t="s">
        <v>14692</v>
      </c>
      <c r="C811" s="16" t="s">
        <v>13644</v>
      </c>
      <c r="D811" s="19">
        <v>5799</v>
      </c>
      <c r="E811" s="19">
        <v>7999</v>
      </c>
      <c r="F811" s="52">
        <v>0.28000000000000003</v>
      </c>
      <c r="G811" s="51">
        <v>4.5</v>
      </c>
      <c r="H811" s="52" t="str">
        <f t="shared" si="13"/>
        <v>5.0</v>
      </c>
      <c r="I811" s="16">
        <v>50273</v>
      </c>
      <c r="J811" s="19">
        <f>Transformed_Data!E811*Transformed_Data!I811</f>
        <v>402133727</v>
      </c>
      <c r="K811" s="19" t="str">
        <f>IF(E811&lt;200,"&lt;200",IF(E811&lt;=500,"200–500","&gt;500"))</f>
        <v>&gt;500</v>
      </c>
      <c r="L811" s="19">
        <f>G811*I811</f>
        <v>226228.5</v>
      </c>
      <c r="M811" s="19">
        <f>SUM(G811:I811)</f>
        <v>50277.5</v>
      </c>
      <c r="N811" s="16" t="s">
        <v>6784</v>
      </c>
      <c r="O811" s="16" t="s">
        <v>6785</v>
      </c>
      <c r="P811" s="16" t="s">
        <v>6786</v>
      </c>
      <c r="Q811" s="16" t="s">
        <v>6787</v>
      </c>
      <c r="R811" s="16" t="s">
        <v>6788</v>
      </c>
      <c r="S811" s="16" t="s">
        <v>6789</v>
      </c>
      <c r="T811" s="16" t="s">
        <v>6790</v>
      </c>
      <c r="U811" s="16" t="s">
        <v>6791</v>
      </c>
    </row>
    <row r="812" spans="1:21" ht="15.75">
      <c r="A812" s="16" t="s">
        <v>3431</v>
      </c>
      <c r="B812" s="16" t="s">
        <v>14693</v>
      </c>
      <c r="C812" s="16" t="s">
        <v>13127</v>
      </c>
      <c r="D812" s="19">
        <v>399</v>
      </c>
      <c r="E812" s="19">
        <v>1999</v>
      </c>
      <c r="F812" s="52">
        <v>0.8</v>
      </c>
      <c r="G812" s="51">
        <v>4</v>
      </c>
      <c r="H812" s="52" t="str">
        <f t="shared" si="13"/>
        <v>4.0</v>
      </c>
      <c r="I812" s="16">
        <v>3382</v>
      </c>
      <c r="J812" s="19">
        <f>Transformed_Data!E812*Transformed_Data!I812</f>
        <v>6760618</v>
      </c>
      <c r="K812" s="19" t="str">
        <f>IF(E812&lt;200,"&lt;200",IF(E812&lt;=500,"200–500","&gt;500"))</f>
        <v>&gt;500</v>
      </c>
      <c r="L812" s="19">
        <f>G812*I812</f>
        <v>13528</v>
      </c>
      <c r="M812" s="19">
        <f>SUM(G812:I812)</f>
        <v>3386</v>
      </c>
      <c r="N812" s="16" t="s">
        <v>3434</v>
      </c>
      <c r="O812" s="16" t="s">
        <v>3435</v>
      </c>
      <c r="P812" s="16" t="s">
        <v>3436</v>
      </c>
      <c r="Q812" s="16" t="s">
        <v>3437</v>
      </c>
      <c r="R812" s="16" t="s">
        <v>3438</v>
      </c>
      <c r="S812" s="16" t="s">
        <v>13037</v>
      </c>
      <c r="T812" s="16" t="s">
        <v>3439</v>
      </c>
      <c r="U812" s="16" t="s">
        <v>3440</v>
      </c>
    </row>
    <row r="813" spans="1:21" ht="15.75">
      <c r="A813" s="16" t="s">
        <v>1833</v>
      </c>
      <c r="B813" s="16" t="s">
        <v>14694</v>
      </c>
      <c r="C813" s="16" t="s">
        <v>13644</v>
      </c>
      <c r="D813" s="19">
        <v>252</v>
      </c>
      <c r="E813" s="19">
        <v>999</v>
      </c>
      <c r="F813" s="52">
        <v>0.75</v>
      </c>
      <c r="G813" s="51">
        <v>3.7</v>
      </c>
      <c r="H813" s="52" t="str">
        <f t="shared" si="13"/>
        <v>4.0</v>
      </c>
      <c r="I813" s="16">
        <v>2249</v>
      </c>
      <c r="J813" s="19">
        <f>Transformed_Data!E813*Transformed_Data!I813</f>
        <v>2246751</v>
      </c>
      <c r="K813" s="19" t="str">
        <f>IF(E813&lt;200,"&lt;200",IF(E813&lt;=500,"200–500","&gt;500"))</f>
        <v>&gt;500</v>
      </c>
      <c r="L813" s="19">
        <f>G813*I813</f>
        <v>8321.3000000000011</v>
      </c>
      <c r="M813" s="19">
        <f>SUM(G813:I813)</f>
        <v>2252.6999999999998</v>
      </c>
      <c r="N813" s="16" t="s">
        <v>1835</v>
      </c>
      <c r="O813" s="16" t="s">
        <v>1836</v>
      </c>
      <c r="P813" s="16" t="s">
        <v>1837</v>
      </c>
      <c r="Q813" s="16" t="s">
        <v>1838</v>
      </c>
      <c r="R813" s="16" t="s">
        <v>1839</v>
      </c>
      <c r="S813" s="16" t="s">
        <v>1840</v>
      </c>
      <c r="T813" s="16" t="s">
        <v>1841</v>
      </c>
      <c r="U813" s="16" t="s">
        <v>1842</v>
      </c>
    </row>
    <row r="814" spans="1:21" ht="15.75">
      <c r="A814" s="16" t="s">
        <v>2871</v>
      </c>
      <c r="B814" s="16" t="s">
        <v>14695</v>
      </c>
      <c r="C814" s="16" t="s">
        <v>13127</v>
      </c>
      <c r="D814" s="19">
        <v>61999</v>
      </c>
      <c r="E814" s="19">
        <v>69999</v>
      </c>
      <c r="F814" s="52">
        <v>0.11</v>
      </c>
      <c r="G814" s="51">
        <v>4.0999999999999996</v>
      </c>
      <c r="H814" s="52" t="str">
        <f t="shared" si="13"/>
        <v>5.0</v>
      </c>
      <c r="I814" s="16">
        <v>6753</v>
      </c>
      <c r="J814" s="19">
        <f>Transformed_Data!E814*Transformed_Data!I814</f>
        <v>472703247</v>
      </c>
      <c r="K814" s="19" t="str">
        <f>IF(E814&lt;200,"&lt;200",IF(E814&lt;=500,"200–500","&gt;500"))</f>
        <v>&gt;500</v>
      </c>
      <c r="L814" s="19">
        <f>G814*I814</f>
        <v>27687.3</v>
      </c>
      <c r="M814" s="19">
        <f>SUM(G814:I814)</f>
        <v>6757.1</v>
      </c>
      <c r="N814" s="16" t="s">
        <v>13531</v>
      </c>
      <c r="O814" s="16" t="s">
        <v>1911</v>
      </c>
      <c r="P814" s="16" t="s">
        <v>1912</v>
      </c>
      <c r="Q814" s="16" t="s">
        <v>1913</v>
      </c>
      <c r="R814" s="16" t="s">
        <v>1914</v>
      </c>
      <c r="S814" s="16" t="s">
        <v>13532</v>
      </c>
      <c r="T814" s="16" t="s">
        <v>2874</v>
      </c>
      <c r="U814" s="16" t="s">
        <v>2875</v>
      </c>
    </row>
    <row r="815" spans="1:21" ht="15.75">
      <c r="A815" s="16" t="s">
        <v>1908</v>
      </c>
      <c r="B815" s="16" t="s">
        <v>14696</v>
      </c>
      <c r="C815" s="16" t="s">
        <v>13127</v>
      </c>
      <c r="D815" s="19">
        <v>42999</v>
      </c>
      <c r="E815" s="19">
        <v>59999</v>
      </c>
      <c r="F815" s="52">
        <v>0.28000000000000003</v>
      </c>
      <c r="G815" s="51">
        <v>4.0999999999999996</v>
      </c>
      <c r="H815" s="52" t="str">
        <f t="shared" si="13"/>
        <v>5.0</v>
      </c>
      <c r="I815" s="16">
        <v>6753</v>
      </c>
      <c r="J815" s="19">
        <f>Transformed_Data!E815*Transformed_Data!I815</f>
        <v>405173247</v>
      </c>
      <c r="K815" s="19" t="str">
        <f>IF(E815&lt;200,"&lt;200",IF(E815&lt;=500,"200–500","&gt;500"))</f>
        <v>&gt;500</v>
      </c>
      <c r="L815" s="19">
        <f>G815*I815</f>
        <v>27687.3</v>
      </c>
      <c r="M815" s="19">
        <f>SUM(G815:I815)</f>
        <v>6757.1</v>
      </c>
      <c r="N815" s="16" t="s">
        <v>1910</v>
      </c>
      <c r="O815" s="16" t="s">
        <v>1911</v>
      </c>
      <c r="P815" s="16" t="s">
        <v>1912</v>
      </c>
      <c r="Q815" s="16" t="s">
        <v>1913</v>
      </c>
      <c r="R815" s="16" t="s">
        <v>1914</v>
      </c>
      <c r="S815" s="16" t="s">
        <v>13532</v>
      </c>
      <c r="T815" s="16" t="s">
        <v>1916</v>
      </c>
      <c r="U815" s="16" t="s">
        <v>1917</v>
      </c>
    </row>
    <row r="816" spans="1:21" ht="15.75">
      <c r="A816" s="16" t="s">
        <v>12059</v>
      </c>
      <c r="B816" s="16" t="s">
        <v>14697</v>
      </c>
      <c r="C816" s="16" t="s">
        <v>13645</v>
      </c>
      <c r="D816" s="19">
        <v>599</v>
      </c>
      <c r="E816" s="19">
        <v>1299</v>
      </c>
      <c r="F816" s="52">
        <v>0.54</v>
      </c>
      <c r="G816" s="51">
        <v>4.2</v>
      </c>
      <c r="H816" s="52" t="str">
        <f t="shared" si="13"/>
        <v>5.0</v>
      </c>
      <c r="I816" s="16">
        <v>590</v>
      </c>
      <c r="J816" s="19">
        <f>Transformed_Data!E816*Transformed_Data!I816</f>
        <v>766410</v>
      </c>
      <c r="K816" s="19" t="str">
        <f>IF(E816&lt;200,"&lt;200",IF(E816&lt;=500,"200–500","&gt;500"))</f>
        <v>&gt;500</v>
      </c>
      <c r="L816" s="19">
        <f>G816*I816</f>
        <v>2478</v>
      </c>
      <c r="M816" s="19">
        <f>SUM(G816:I816)</f>
        <v>594.20000000000005</v>
      </c>
      <c r="N816" s="16" t="s">
        <v>13533</v>
      </c>
      <c r="O816" s="16" t="s">
        <v>12063</v>
      </c>
      <c r="P816" s="16" t="s">
        <v>12064</v>
      </c>
      <c r="Q816" s="16" t="s">
        <v>12065</v>
      </c>
      <c r="R816" s="16" t="s">
        <v>12066</v>
      </c>
      <c r="S816" s="16" t="s">
        <v>13534</v>
      </c>
      <c r="T816" s="16" t="s">
        <v>12068</v>
      </c>
      <c r="U816" s="16" t="s">
        <v>12069</v>
      </c>
    </row>
    <row r="817" spans="1:21" ht="15.75">
      <c r="A817" s="16" t="s">
        <v>11235</v>
      </c>
      <c r="B817" s="16" t="s">
        <v>14698</v>
      </c>
      <c r="C817" s="16" t="s">
        <v>13645</v>
      </c>
      <c r="D817" s="19">
        <v>1804</v>
      </c>
      <c r="E817" s="19">
        <v>2380</v>
      </c>
      <c r="F817" s="52">
        <v>0.24</v>
      </c>
      <c r="G817" s="51">
        <v>4</v>
      </c>
      <c r="H817" s="52" t="str">
        <f t="shared" si="13"/>
        <v>4.0</v>
      </c>
      <c r="I817" s="16">
        <v>15382</v>
      </c>
      <c r="J817" s="19">
        <f>Transformed_Data!E817*Transformed_Data!I817</f>
        <v>36609160</v>
      </c>
      <c r="K817" s="19" t="str">
        <f>IF(E817&lt;200,"&lt;200",IF(E817&lt;=500,"200–500","&gt;500"))</f>
        <v>&gt;500</v>
      </c>
      <c r="L817" s="19">
        <f>G817*I817</f>
        <v>61528</v>
      </c>
      <c r="M817" s="19">
        <f>SUM(G817:I817)</f>
        <v>15386</v>
      </c>
      <c r="N817" s="16" t="s">
        <v>11237</v>
      </c>
      <c r="O817" s="16" t="s">
        <v>11238</v>
      </c>
      <c r="P817" s="16" t="s">
        <v>11239</v>
      </c>
      <c r="Q817" s="16" t="s">
        <v>11240</v>
      </c>
      <c r="R817" s="16" t="s">
        <v>11241</v>
      </c>
      <c r="S817" s="16" t="s">
        <v>11242</v>
      </c>
      <c r="T817" s="16" t="s">
        <v>11243</v>
      </c>
      <c r="U817" s="16" t="s">
        <v>11244</v>
      </c>
    </row>
    <row r="818" spans="1:21" ht="15.75">
      <c r="A818" s="16" t="s">
        <v>3775</v>
      </c>
      <c r="B818" s="16" t="s">
        <v>14699</v>
      </c>
      <c r="C818" s="16" t="s">
        <v>13127</v>
      </c>
      <c r="D818" s="19">
        <v>999</v>
      </c>
      <c r="E818" s="19">
        <v>2899</v>
      </c>
      <c r="F818" s="52">
        <v>0.66</v>
      </c>
      <c r="G818" s="51">
        <v>4.5999999999999996</v>
      </c>
      <c r="H818" s="52" t="str">
        <f t="shared" si="13"/>
        <v>5.0</v>
      </c>
      <c r="I818" s="16">
        <v>26603</v>
      </c>
      <c r="J818" s="19">
        <f>Transformed_Data!E818*Transformed_Data!I818</f>
        <v>77122097</v>
      </c>
      <c r="K818" s="19" t="str">
        <f>IF(E818&lt;200,"&lt;200",IF(E818&lt;=500,"200–500","&gt;500"))</f>
        <v>&gt;500</v>
      </c>
      <c r="L818" s="19">
        <f>G818*I818</f>
        <v>122373.79999999999</v>
      </c>
      <c r="M818" s="19">
        <f>SUM(G818:I818)</f>
        <v>26607.599999999999</v>
      </c>
      <c r="N818" s="16" t="s">
        <v>3778</v>
      </c>
      <c r="O818" s="16" t="s">
        <v>3779</v>
      </c>
      <c r="P818" s="16" t="s">
        <v>3780</v>
      </c>
      <c r="Q818" s="16" t="s">
        <v>3781</v>
      </c>
      <c r="R818" s="16" t="s">
        <v>3782</v>
      </c>
      <c r="S818" s="16" t="s">
        <v>13535</v>
      </c>
      <c r="T818" s="16" t="s">
        <v>3784</v>
      </c>
      <c r="U818" s="16" t="s">
        <v>3785</v>
      </c>
    </row>
    <row r="819" spans="1:21" ht="15.75">
      <c r="A819" s="16" t="s">
        <v>6710</v>
      </c>
      <c r="B819" s="16" t="s">
        <v>14700</v>
      </c>
      <c r="C819" s="16" t="s">
        <v>13646</v>
      </c>
      <c r="D819" s="19">
        <v>99</v>
      </c>
      <c r="E819" s="19">
        <v>99</v>
      </c>
      <c r="F819" s="52">
        <v>0</v>
      </c>
      <c r="G819" s="51">
        <v>4.3</v>
      </c>
      <c r="H819" s="52" t="str">
        <f t="shared" si="13"/>
        <v>5.0</v>
      </c>
      <c r="I819" s="16">
        <v>388</v>
      </c>
      <c r="J819" s="19">
        <f>Transformed_Data!E819*Transformed_Data!I819</f>
        <v>38412</v>
      </c>
      <c r="K819" s="19" t="str">
        <f>IF(E819&lt;200,"&lt;200",IF(E819&lt;=500,"200–500","&gt;500"))</f>
        <v>&lt;200</v>
      </c>
      <c r="L819" s="19">
        <f>G819*I819</f>
        <v>1668.3999999999999</v>
      </c>
      <c r="M819" s="19">
        <f>SUM(G819:I819)</f>
        <v>392.3</v>
      </c>
      <c r="N819" s="16" t="s">
        <v>6713</v>
      </c>
      <c r="O819" s="16" t="s">
        <v>6714</v>
      </c>
      <c r="P819" s="16" t="s">
        <v>6715</v>
      </c>
      <c r="Q819" s="16" t="s">
        <v>6716</v>
      </c>
      <c r="R819" s="16" t="s">
        <v>6717</v>
      </c>
      <c r="S819" s="16" t="s">
        <v>6718</v>
      </c>
      <c r="T819" s="16" t="s">
        <v>6719</v>
      </c>
      <c r="U819" s="16" t="s">
        <v>6720</v>
      </c>
    </row>
    <row r="820" spans="1:21" ht="15.75">
      <c r="A820" s="16" t="s">
        <v>10710</v>
      </c>
      <c r="B820" s="16" t="s">
        <v>14701</v>
      </c>
      <c r="C820" s="16" t="s">
        <v>13645</v>
      </c>
      <c r="D820" s="19">
        <v>950</v>
      </c>
      <c r="E820" s="19">
        <v>1599</v>
      </c>
      <c r="F820" s="52">
        <v>0.41</v>
      </c>
      <c r="G820" s="51">
        <v>4.3</v>
      </c>
      <c r="H820" s="52" t="str">
        <f t="shared" si="13"/>
        <v>5.0</v>
      </c>
      <c r="I820" s="16">
        <v>5911</v>
      </c>
      <c r="J820" s="19">
        <f>Transformed_Data!E820*Transformed_Data!I820</f>
        <v>9451689</v>
      </c>
      <c r="K820" s="19" t="str">
        <f>IF(E820&lt;200,"&lt;200",IF(E820&lt;=500,"200–500","&gt;500"))</f>
        <v>&gt;500</v>
      </c>
      <c r="L820" s="19">
        <f>G820*I820</f>
        <v>25417.3</v>
      </c>
      <c r="M820" s="19">
        <f>SUM(G820:I820)</f>
        <v>5915.3</v>
      </c>
      <c r="N820" s="16" t="s">
        <v>10712</v>
      </c>
      <c r="O820" s="16" t="s">
        <v>10713</v>
      </c>
      <c r="P820" s="16" t="s">
        <v>10714</v>
      </c>
      <c r="Q820" s="16" t="s">
        <v>10715</v>
      </c>
      <c r="R820" s="16" t="s">
        <v>10716</v>
      </c>
      <c r="S820" s="16" t="s">
        <v>13536</v>
      </c>
      <c r="T820" s="16" t="s">
        <v>10718</v>
      </c>
      <c r="U820" s="16" t="s">
        <v>10719</v>
      </c>
    </row>
    <row r="821" spans="1:21" ht="15.75">
      <c r="A821" s="16" t="s">
        <v>37</v>
      </c>
      <c r="B821" s="16" t="s">
        <v>14702</v>
      </c>
      <c r="C821" s="16" t="s">
        <v>13644</v>
      </c>
      <c r="D821" s="19">
        <v>199</v>
      </c>
      <c r="E821" s="19">
        <v>1899</v>
      </c>
      <c r="F821" s="52">
        <v>0.9</v>
      </c>
      <c r="G821" s="51">
        <v>3.9</v>
      </c>
      <c r="H821" s="52" t="str">
        <f t="shared" si="13"/>
        <v>4.0</v>
      </c>
      <c r="I821" s="16">
        <v>7928</v>
      </c>
      <c r="J821" s="19">
        <f>Transformed_Data!E821*Transformed_Data!I821</f>
        <v>15055272</v>
      </c>
      <c r="K821" s="19" t="str">
        <f>IF(E821&lt;200,"&lt;200",IF(E821&lt;=500,"200–500","&gt;500"))</f>
        <v>&gt;500</v>
      </c>
      <c r="L821" s="19">
        <f>G821*I821</f>
        <v>30919.200000000001</v>
      </c>
      <c r="M821" s="19">
        <f>SUM(G821:I821)</f>
        <v>7931.9</v>
      </c>
      <c r="N821" s="16" t="s">
        <v>13537</v>
      </c>
      <c r="O821" s="16" t="s">
        <v>40</v>
      </c>
      <c r="P821" s="16" t="s">
        <v>41</v>
      </c>
      <c r="Q821" s="16" t="s">
        <v>42</v>
      </c>
      <c r="R821" s="16" t="s">
        <v>43</v>
      </c>
      <c r="S821" s="16" t="s">
        <v>44</v>
      </c>
      <c r="T821" s="16" t="s">
        <v>45</v>
      </c>
      <c r="U821" s="16" t="s">
        <v>46</v>
      </c>
    </row>
    <row r="822" spans="1:21" ht="15.75">
      <c r="A822" s="16" t="s">
        <v>11616</v>
      </c>
      <c r="B822" s="16" t="s">
        <v>14703</v>
      </c>
      <c r="C822" s="16" t="s">
        <v>13645</v>
      </c>
      <c r="D822" s="19">
        <v>15999</v>
      </c>
      <c r="E822" s="19">
        <v>24500</v>
      </c>
      <c r="F822" s="52">
        <v>0.35</v>
      </c>
      <c r="G822" s="51">
        <v>4</v>
      </c>
      <c r="H822" s="52" t="str">
        <f t="shared" si="13"/>
        <v>4.0</v>
      </c>
      <c r="I822" s="16">
        <v>11206</v>
      </c>
      <c r="J822" s="19">
        <f>Transformed_Data!E822*Transformed_Data!I822</f>
        <v>274547000</v>
      </c>
      <c r="K822" s="19" t="str">
        <f>IF(E822&lt;200,"&lt;200",IF(E822&lt;=500,"200–500","&gt;500"))</f>
        <v>&gt;500</v>
      </c>
      <c r="L822" s="19">
        <f>G822*I822</f>
        <v>44824</v>
      </c>
      <c r="M822" s="19">
        <f>SUM(G822:I822)</f>
        <v>11210</v>
      </c>
      <c r="N822" s="16" t="s">
        <v>13538</v>
      </c>
      <c r="O822" s="16" t="s">
        <v>11619</v>
      </c>
      <c r="P822" s="16" t="s">
        <v>11620</v>
      </c>
      <c r="Q822" s="16" t="s">
        <v>11621</v>
      </c>
      <c r="R822" s="16" t="s">
        <v>11622</v>
      </c>
      <c r="S822" s="16" t="s">
        <v>11623</v>
      </c>
      <c r="T822" s="16" t="s">
        <v>11624</v>
      </c>
      <c r="U822" s="16" t="s">
        <v>11625</v>
      </c>
    </row>
    <row r="823" spans="1:21" ht="15.75">
      <c r="A823" s="16" t="s">
        <v>4338</v>
      </c>
      <c r="B823" s="16" t="s">
        <v>14704</v>
      </c>
      <c r="C823" s="16" t="s">
        <v>13127</v>
      </c>
      <c r="D823" s="19">
        <v>499</v>
      </c>
      <c r="E823" s="19">
        <v>1899</v>
      </c>
      <c r="F823" s="52">
        <v>0.74</v>
      </c>
      <c r="G823" s="51">
        <v>4.0999999999999996</v>
      </c>
      <c r="H823" s="52" t="str">
        <f t="shared" si="13"/>
        <v>5.0</v>
      </c>
      <c r="I823" s="16">
        <v>1475</v>
      </c>
      <c r="J823" s="19">
        <f>Transformed_Data!E823*Transformed_Data!I823</f>
        <v>2801025</v>
      </c>
      <c r="K823" s="19" t="str">
        <f>IF(E823&lt;200,"&lt;200",IF(E823&lt;=500,"200–500","&gt;500"))</f>
        <v>&gt;500</v>
      </c>
      <c r="L823" s="19">
        <f>G823*I823</f>
        <v>6047.4999999999991</v>
      </c>
      <c r="M823" s="19">
        <f>SUM(G823:I823)</f>
        <v>1479.1</v>
      </c>
      <c r="N823" s="16" t="s">
        <v>13539</v>
      </c>
      <c r="O823" s="16" t="s">
        <v>4341</v>
      </c>
      <c r="P823" s="16" t="s">
        <v>4342</v>
      </c>
      <c r="Q823" s="16" t="s">
        <v>4343</v>
      </c>
      <c r="R823" s="16" t="s">
        <v>4344</v>
      </c>
      <c r="S823" s="16" t="s">
        <v>13540</v>
      </c>
      <c r="T823" s="16" t="s">
        <v>4346</v>
      </c>
      <c r="U823" s="16" t="s">
        <v>4347</v>
      </c>
    </row>
    <row r="824" spans="1:21" ht="15.75">
      <c r="A824" s="16" t="s">
        <v>3607</v>
      </c>
      <c r="B824" s="16" t="s">
        <v>14705</v>
      </c>
      <c r="C824" s="16" t="s">
        <v>13127</v>
      </c>
      <c r="D824" s="19">
        <v>2999</v>
      </c>
      <c r="E824" s="19">
        <v>7990</v>
      </c>
      <c r="F824" s="52">
        <v>0.62</v>
      </c>
      <c r="G824" s="51">
        <v>4.0999999999999996</v>
      </c>
      <c r="H824" s="52" t="str">
        <f t="shared" si="13"/>
        <v>5.0</v>
      </c>
      <c r="I824" s="16">
        <v>48449</v>
      </c>
      <c r="J824" s="19">
        <f>Transformed_Data!E824*Transformed_Data!I824</f>
        <v>387107510</v>
      </c>
      <c r="K824" s="19" t="str">
        <f>IF(E824&lt;200,"&lt;200",IF(E824&lt;=500,"200–500","&gt;500"))</f>
        <v>&gt;500</v>
      </c>
      <c r="L824" s="19">
        <f>G824*I824</f>
        <v>198640.9</v>
      </c>
      <c r="M824" s="19">
        <f>SUM(G824:I824)</f>
        <v>48453.1</v>
      </c>
      <c r="N824" s="16" t="s">
        <v>3423</v>
      </c>
      <c r="O824" s="16" t="s">
        <v>3609</v>
      </c>
      <c r="P824" s="16" t="s">
        <v>3610</v>
      </c>
      <c r="Q824" s="16" t="s">
        <v>3611</v>
      </c>
      <c r="R824" s="16" t="s">
        <v>3612</v>
      </c>
      <c r="S824" s="16" t="s">
        <v>13541</v>
      </c>
      <c r="T824" s="16" t="s">
        <v>3614</v>
      </c>
      <c r="U824" s="16" t="s">
        <v>3615</v>
      </c>
    </row>
    <row r="825" spans="1:21" ht="15.75">
      <c r="A825" s="16" t="s">
        <v>8812</v>
      </c>
      <c r="B825" s="16" t="s">
        <v>14706</v>
      </c>
      <c r="C825" s="16" t="s">
        <v>13645</v>
      </c>
      <c r="D825" s="19">
        <v>549</v>
      </c>
      <c r="E825" s="19">
        <v>1000</v>
      </c>
      <c r="F825" s="52">
        <v>0.45</v>
      </c>
      <c r="G825" s="51">
        <v>3.6</v>
      </c>
      <c r="H825" s="52" t="str">
        <f t="shared" si="13"/>
        <v>4.0</v>
      </c>
      <c r="I825" s="16">
        <v>1074</v>
      </c>
      <c r="J825" s="19">
        <f>Transformed_Data!E825*Transformed_Data!I825</f>
        <v>1074000</v>
      </c>
      <c r="K825" s="19" t="str">
        <f>IF(E825&lt;200,"&lt;200",IF(E825&lt;=500,"200–500","&gt;500"))</f>
        <v>&gt;500</v>
      </c>
      <c r="L825" s="19">
        <f>G825*I825</f>
        <v>3866.4</v>
      </c>
      <c r="M825" s="19">
        <f>SUM(G825:I825)</f>
        <v>1077.5999999999999</v>
      </c>
      <c r="N825" s="16" t="s">
        <v>8814</v>
      </c>
      <c r="O825" s="16" t="s">
        <v>8815</v>
      </c>
      <c r="P825" s="16" t="s">
        <v>8816</v>
      </c>
      <c r="Q825" s="16" t="s">
        <v>8817</v>
      </c>
      <c r="R825" s="16" t="s">
        <v>8818</v>
      </c>
      <c r="S825" s="16" t="s">
        <v>8819</v>
      </c>
      <c r="T825" s="16" t="s">
        <v>8820</v>
      </c>
      <c r="U825" s="16" t="s">
        <v>8821</v>
      </c>
    </row>
    <row r="826" spans="1:21" ht="15.75">
      <c r="A826" s="16" t="s">
        <v>3876</v>
      </c>
      <c r="B826" s="16" t="s">
        <v>14707</v>
      </c>
      <c r="C826" s="16" t="s">
        <v>13127</v>
      </c>
      <c r="D826" s="19">
        <v>337</v>
      </c>
      <c r="E826" s="19">
        <v>699</v>
      </c>
      <c r="F826" s="52">
        <v>0.52</v>
      </c>
      <c r="G826" s="51">
        <v>4.2</v>
      </c>
      <c r="H826" s="52" t="str">
        <f t="shared" si="13"/>
        <v>5.0</v>
      </c>
      <c r="I826" s="16">
        <v>4969</v>
      </c>
      <c r="J826" s="19">
        <f>Transformed_Data!E826*Transformed_Data!I826</f>
        <v>3473331</v>
      </c>
      <c r="K826" s="19" t="str">
        <f>IF(E826&lt;200,"&lt;200",IF(E826&lt;=500,"200–500","&gt;500"))</f>
        <v>&gt;500</v>
      </c>
      <c r="L826" s="19">
        <f>G826*I826</f>
        <v>20869.8</v>
      </c>
      <c r="M826" s="19">
        <f>SUM(G826:I826)</f>
        <v>4973.2</v>
      </c>
      <c r="N826" s="16" t="s">
        <v>3878</v>
      </c>
      <c r="O826" s="16" t="s">
        <v>3879</v>
      </c>
      <c r="P826" s="16" t="s">
        <v>3880</v>
      </c>
      <c r="Q826" s="16" t="s">
        <v>3881</v>
      </c>
      <c r="R826" s="16" t="s">
        <v>3882</v>
      </c>
      <c r="S826" s="16" t="s">
        <v>13542</v>
      </c>
      <c r="T826" s="16" t="s">
        <v>3884</v>
      </c>
      <c r="U826" s="16" t="s">
        <v>3885</v>
      </c>
    </row>
    <row r="827" spans="1:21" ht="15.75">
      <c r="A827" s="16" t="s">
        <v>6148</v>
      </c>
      <c r="B827" s="16" t="s">
        <v>14708</v>
      </c>
      <c r="C827" s="16" t="s">
        <v>13127</v>
      </c>
      <c r="D827" s="19">
        <v>2499</v>
      </c>
      <c r="E827" s="19">
        <v>9999</v>
      </c>
      <c r="F827" s="52">
        <v>0.75</v>
      </c>
      <c r="G827" s="51">
        <v>4.0999999999999996</v>
      </c>
      <c r="H827" s="52" t="str">
        <f t="shared" si="13"/>
        <v>5.0</v>
      </c>
      <c r="I827" s="16">
        <v>42139</v>
      </c>
      <c r="J827" s="19">
        <f>Transformed_Data!E827*Transformed_Data!I827</f>
        <v>421347861</v>
      </c>
      <c r="K827" s="19" t="str">
        <f>IF(E827&lt;200,"&lt;200",IF(E827&lt;=500,"200–500","&gt;500"))</f>
        <v>&gt;500</v>
      </c>
      <c r="L827" s="19">
        <f>G827*I827</f>
        <v>172769.9</v>
      </c>
      <c r="M827" s="19">
        <f>SUM(G827:I827)</f>
        <v>42143.1</v>
      </c>
      <c r="N827" s="16" t="s">
        <v>13543</v>
      </c>
      <c r="O827" s="16" t="s">
        <v>6151</v>
      </c>
      <c r="P827" s="16" t="s">
        <v>6152</v>
      </c>
      <c r="Q827" s="16" t="s">
        <v>6153</v>
      </c>
      <c r="R827" s="16" t="s">
        <v>6154</v>
      </c>
      <c r="S827" s="16" t="s">
        <v>13544</v>
      </c>
      <c r="T827" s="16" t="s">
        <v>6156</v>
      </c>
      <c r="U827" s="16" t="s">
        <v>6157</v>
      </c>
    </row>
    <row r="828" spans="1:21" ht="15.75">
      <c r="A828" s="16" t="s">
        <v>1011</v>
      </c>
      <c r="B828" s="16" t="s">
        <v>14709</v>
      </c>
      <c r="C828" s="16" t="s">
        <v>13644</v>
      </c>
      <c r="D828" s="19">
        <v>273</v>
      </c>
      <c r="E828" s="19">
        <v>999</v>
      </c>
      <c r="F828" s="52">
        <v>0.73</v>
      </c>
      <c r="G828" s="51">
        <v>4.3</v>
      </c>
      <c r="H828" s="52" t="str">
        <f t="shared" si="13"/>
        <v>5.0</v>
      </c>
      <c r="I828" s="16">
        <v>20850</v>
      </c>
      <c r="J828" s="19">
        <f>Transformed_Data!E828*Transformed_Data!I828</f>
        <v>20829150</v>
      </c>
      <c r="K828" s="19" t="str">
        <f>IF(E828&lt;200,"&lt;200",IF(E828&lt;=500,"200–500","&gt;500"))</f>
        <v>&gt;500</v>
      </c>
      <c r="L828" s="19">
        <f>G828*I828</f>
        <v>89655</v>
      </c>
      <c r="M828" s="19">
        <f>SUM(G828:I828)</f>
        <v>20854.3</v>
      </c>
      <c r="N828" s="16" t="s">
        <v>1013</v>
      </c>
      <c r="O828" s="16" t="s">
        <v>295</v>
      </c>
      <c r="P828" s="16" t="s">
        <v>296</v>
      </c>
      <c r="Q828" s="16" t="s">
        <v>297</v>
      </c>
      <c r="R828" s="16" t="s">
        <v>298</v>
      </c>
      <c r="S828" s="16" t="s">
        <v>299</v>
      </c>
      <c r="T828" s="16" t="s">
        <v>1014</v>
      </c>
      <c r="U828" s="16" t="s">
        <v>1015</v>
      </c>
    </row>
    <row r="829" spans="1:21" ht="15.75">
      <c r="A829" s="16" t="s">
        <v>778</v>
      </c>
      <c r="B829" s="16" t="s">
        <v>14710</v>
      </c>
      <c r="C829" s="16" t="s">
        <v>13644</v>
      </c>
      <c r="D829" s="19">
        <v>299</v>
      </c>
      <c r="E829" s="19">
        <v>799</v>
      </c>
      <c r="F829" s="52">
        <v>0.63</v>
      </c>
      <c r="G829" s="51">
        <v>4.4000000000000004</v>
      </c>
      <c r="H829" s="52" t="str">
        <f t="shared" si="13"/>
        <v>5.0</v>
      </c>
      <c r="I829" s="16">
        <v>28791</v>
      </c>
      <c r="J829" s="19">
        <f>Transformed_Data!E829*Transformed_Data!I829</f>
        <v>23004009</v>
      </c>
      <c r="K829" s="19" t="str">
        <f>IF(E829&lt;200,"&lt;200",IF(E829&lt;=500,"200–500","&gt;500"))</f>
        <v>&gt;500</v>
      </c>
      <c r="L829" s="19">
        <f>G829*I829</f>
        <v>126680.40000000001</v>
      </c>
      <c r="M829" s="19">
        <f>SUM(G829:I829)</f>
        <v>28795.4</v>
      </c>
      <c r="N829" s="16" t="s">
        <v>780</v>
      </c>
      <c r="O829" s="16" t="s">
        <v>781</v>
      </c>
      <c r="P829" s="16" t="s">
        <v>782</v>
      </c>
      <c r="Q829" s="16" t="s">
        <v>783</v>
      </c>
      <c r="R829" s="16" t="s">
        <v>784</v>
      </c>
      <c r="S829" s="16" t="s">
        <v>785</v>
      </c>
      <c r="T829" s="16" t="s">
        <v>786</v>
      </c>
      <c r="U829" s="16" t="s">
        <v>787</v>
      </c>
    </row>
    <row r="830" spans="1:21" ht="15.75">
      <c r="A830" s="16" t="s">
        <v>12693</v>
      </c>
      <c r="B830" s="16" t="s">
        <v>14711</v>
      </c>
      <c r="C830" s="16" t="s">
        <v>13645</v>
      </c>
      <c r="D830" s="19">
        <v>5999</v>
      </c>
      <c r="E830" s="19">
        <v>11495</v>
      </c>
      <c r="F830" s="52">
        <v>0.48</v>
      </c>
      <c r="G830" s="51">
        <v>4.3</v>
      </c>
      <c r="H830" s="52" t="str">
        <f t="shared" si="13"/>
        <v>5.0</v>
      </c>
      <c r="I830" s="16">
        <v>534</v>
      </c>
      <c r="J830" s="19">
        <f>Transformed_Data!E830*Transformed_Data!I830</f>
        <v>6138330</v>
      </c>
      <c r="K830" s="19" t="str">
        <f>IF(E830&lt;200,"&lt;200",IF(E830&lt;=500,"200–500","&gt;500"))</f>
        <v>&gt;500</v>
      </c>
      <c r="L830" s="19">
        <f>G830*I830</f>
        <v>2296.1999999999998</v>
      </c>
      <c r="M830" s="19">
        <f>SUM(G830:I830)</f>
        <v>538.29999999999995</v>
      </c>
      <c r="N830" s="16" t="s">
        <v>12696</v>
      </c>
      <c r="O830" s="16" t="s">
        <v>12697</v>
      </c>
      <c r="P830" s="16" t="s">
        <v>12698</v>
      </c>
      <c r="Q830" s="16" t="s">
        <v>12699</v>
      </c>
      <c r="R830" s="16" t="s">
        <v>12700</v>
      </c>
      <c r="S830" s="16" t="s">
        <v>12701</v>
      </c>
      <c r="T830" s="16" t="s">
        <v>12702</v>
      </c>
      <c r="U830" s="16" t="s">
        <v>12703</v>
      </c>
    </row>
    <row r="831" spans="1:21" ht="15.75">
      <c r="A831" s="16" t="s">
        <v>2355</v>
      </c>
      <c r="B831" s="16" t="s">
        <v>14712</v>
      </c>
      <c r="C831" s="16" t="s">
        <v>13127</v>
      </c>
      <c r="D831" s="19">
        <v>1990</v>
      </c>
      <c r="E831" s="19">
        <v>3100</v>
      </c>
      <c r="F831" s="52">
        <v>0.36</v>
      </c>
      <c r="G831" s="51">
        <v>4</v>
      </c>
      <c r="H831" s="52" t="str">
        <f t="shared" si="13"/>
        <v>4.0</v>
      </c>
      <c r="I831" s="16">
        <v>897</v>
      </c>
      <c r="J831" s="19">
        <f>Transformed_Data!E831*Transformed_Data!I831</f>
        <v>2780700</v>
      </c>
      <c r="K831" s="19" t="str">
        <f>IF(E831&lt;200,"&lt;200",IF(E831&lt;=500,"200–500","&gt;500"))</f>
        <v>&gt;500</v>
      </c>
      <c r="L831" s="19">
        <f>G831*I831</f>
        <v>3588</v>
      </c>
      <c r="M831" s="19">
        <f>SUM(G831:I831)</f>
        <v>901</v>
      </c>
      <c r="N831" s="16" t="s">
        <v>13545</v>
      </c>
      <c r="O831" s="16" t="s">
        <v>2359</v>
      </c>
      <c r="P831" s="16" t="s">
        <v>2360</v>
      </c>
      <c r="Q831" s="16" t="s">
        <v>2361</v>
      </c>
      <c r="R831" s="16" t="s">
        <v>2362</v>
      </c>
      <c r="S831" s="16" t="s">
        <v>13546</v>
      </c>
      <c r="T831" s="16" t="s">
        <v>2364</v>
      </c>
      <c r="U831" s="16" t="s">
        <v>2365</v>
      </c>
    </row>
    <row r="832" spans="1:21" ht="15.75">
      <c r="A832" s="16" t="s">
        <v>5696</v>
      </c>
      <c r="B832" s="16" t="s">
        <v>14713</v>
      </c>
      <c r="C832" s="16" t="s">
        <v>13644</v>
      </c>
      <c r="D832" s="19">
        <v>294</v>
      </c>
      <c r="E832" s="19">
        <v>4999</v>
      </c>
      <c r="F832" s="52">
        <v>0.94</v>
      </c>
      <c r="G832" s="51">
        <v>4.3</v>
      </c>
      <c r="H832" s="52" t="str">
        <f t="shared" si="13"/>
        <v>5.0</v>
      </c>
      <c r="I832" s="16">
        <v>4426</v>
      </c>
      <c r="J832" s="19">
        <f>Transformed_Data!E832*Transformed_Data!I832</f>
        <v>22125574</v>
      </c>
      <c r="K832" s="19" t="str">
        <f>IF(E832&lt;200,"&lt;200",IF(E832&lt;=500,"200–500","&gt;500"))</f>
        <v>&gt;500</v>
      </c>
      <c r="L832" s="19">
        <f>G832*I832</f>
        <v>19031.8</v>
      </c>
      <c r="M832" s="19">
        <f>SUM(G832:I832)</f>
        <v>4430.3</v>
      </c>
      <c r="N832" s="16" t="s">
        <v>13547</v>
      </c>
      <c r="O832" s="16" t="s">
        <v>5700</v>
      </c>
      <c r="P832" s="16" t="s">
        <v>5701</v>
      </c>
      <c r="Q832" s="16" t="s">
        <v>5702</v>
      </c>
      <c r="R832" s="16" t="s">
        <v>5703</v>
      </c>
      <c r="S832" s="16" t="s">
        <v>5704</v>
      </c>
      <c r="T832" s="16" t="s">
        <v>5705</v>
      </c>
      <c r="U832" s="16" t="s">
        <v>5706</v>
      </c>
    </row>
    <row r="833" spans="1:21" ht="15.75">
      <c r="A833" s="16" t="s">
        <v>6101</v>
      </c>
      <c r="B833" s="16" t="s">
        <v>14714</v>
      </c>
      <c r="C833" s="16" t="s">
        <v>13644</v>
      </c>
      <c r="D833" s="19">
        <v>179</v>
      </c>
      <c r="E833" s="19">
        <v>499</v>
      </c>
      <c r="F833" s="52">
        <v>0.64</v>
      </c>
      <c r="G833" s="51">
        <v>3.4</v>
      </c>
      <c r="H833" s="52" t="str">
        <f t="shared" si="13"/>
        <v>4.0</v>
      </c>
      <c r="I833" s="16">
        <v>9385</v>
      </c>
      <c r="J833" s="19">
        <f>Transformed_Data!E833*Transformed_Data!I833</f>
        <v>4683115</v>
      </c>
      <c r="K833" s="19" t="str">
        <f>IF(E833&lt;200,"&lt;200",IF(E833&lt;=500,"200–500","&gt;500"))</f>
        <v>200–500</v>
      </c>
      <c r="L833" s="19">
        <f>G833*I833</f>
        <v>31909</v>
      </c>
      <c r="M833" s="19">
        <f>SUM(G833:I833)</f>
        <v>9388.4</v>
      </c>
      <c r="N833" s="16" t="s">
        <v>6104</v>
      </c>
      <c r="O833" s="16" t="s">
        <v>6105</v>
      </c>
      <c r="P833" s="16" t="s">
        <v>6106</v>
      </c>
      <c r="Q833" s="16" t="s">
        <v>6107</v>
      </c>
      <c r="R833" s="16" t="s">
        <v>6108</v>
      </c>
      <c r="S833" s="16" t="s">
        <v>6109</v>
      </c>
      <c r="T833" s="16" t="s">
        <v>6110</v>
      </c>
      <c r="U833" s="16" t="s">
        <v>6111</v>
      </c>
    </row>
    <row r="834" spans="1:21" ht="15.75">
      <c r="A834" s="16" t="s">
        <v>2741</v>
      </c>
      <c r="B834" s="16" t="s">
        <v>14715</v>
      </c>
      <c r="C834" s="16" t="s">
        <v>13127</v>
      </c>
      <c r="D834" s="19">
        <v>2699</v>
      </c>
      <c r="E834" s="19">
        <v>3500</v>
      </c>
      <c r="F834" s="52">
        <v>0.23</v>
      </c>
      <c r="G834" s="51">
        <v>3.5</v>
      </c>
      <c r="H834" s="52" t="str">
        <f t="shared" ref="H834:H897" si="14">IF(G834&lt;=1,"1.0",IF(G834&lt;=2,"2.0",IF(G834&lt;=3,"3.0",IF(G834&lt;=4,"4.0","5.0"))))</f>
        <v>4.0</v>
      </c>
      <c r="I834" s="16">
        <v>621</v>
      </c>
      <c r="J834" s="19">
        <f>Transformed_Data!E834*Transformed_Data!I834</f>
        <v>2173500</v>
      </c>
      <c r="K834" s="19" t="str">
        <f>IF(E834&lt;200,"&lt;200",IF(E834&lt;=500,"200–500","&gt;500"))</f>
        <v>&gt;500</v>
      </c>
      <c r="L834" s="19">
        <f>G834*I834</f>
        <v>2173.5</v>
      </c>
      <c r="M834" s="19">
        <f>SUM(G834:I834)</f>
        <v>624.5</v>
      </c>
      <c r="N834" s="16" t="s">
        <v>2744</v>
      </c>
      <c r="O834" s="16" t="s">
        <v>2745</v>
      </c>
      <c r="P834" s="16" t="s">
        <v>2746</v>
      </c>
      <c r="Q834" s="16" t="s">
        <v>2747</v>
      </c>
      <c r="R834" s="16" t="s">
        <v>2748</v>
      </c>
      <c r="S834" s="16" t="s">
        <v>13548</v>
      </c>
      <c r="T834" s="16" t="s">
        <v>2750</v>
      </c>
      <c r="U834" s="16" t="s">
        <v>2751</v>
      </c>
    </row>
    <row r="835" spans="1:21" ht="15.75">
      <c r="A835" s="16" t="s">
        <v>12029</v>
      </c>
      <c r="B835" s="16" t="s">
        <v>14716</v>
      </c>
      <c r="C835" s="16" t="s">
        <v>13645</v>
      </c>
      <c r="D835" s="19">
        <v>2949</v>
      </c>
      <c r="E835" s="19">
        <v>4849</v>
      </c>
      <c r="F835" s="52">
        <v>0.39</v>
      </c>
      <c r="G835" s="51">
        <v>4.2</v>
      </c>
      <c r="H835" s="52" t="str">
        <f t="shared" si="14"/>
        <v>5.0</v>
      </c>
      <c r="I835" s="16">
        <v>7968</v>
      </c>
      <c r="J835" s="19">
        <f>Transformed_Data!E835*Transformed_Data!I835</f>
        <v>38636832</v>
      </c>
      <c r="K835" s="19" t="str">
        <f>IF(E835&lt;200,"&lt;200",IF(E835&lt;=500,"200–500","&gt;500"))</f>
        <v>&gt;500</v>
      </c>
      <c r="L835" s="19">
        <f>G835*I835</f>
        <v>33465.599999999999</v>
      </c>
      <c r="M835" s="19">
        <f>SUM(G835:I835)</f>
        <v>7972.2</v>
      </c>
      <c r="N835" s="16" t="s">
        <v>13549</v>
      </c>
      <c r="O835" s="16" t="s">
        <v>12032</v>
      </c>
      <c r="P835" s="16" t="s">
        <v>12033</v>
      </c>
      <c r="Q835" s="16" t="s">
        <v>12034</v>
      </c>
      <c r="R835" s="16" t="s">
        <v>12035</v>
      </c>
      <c r="S835" s="16" t="s">
        <v>12036</v>
      </c>
      <c r="T835" s="16" t="s">
        <v>12037</v>
      </c>
      <c r="U835" s="16" t="s">
        <v>12038</v>
      </c>
    </row>
    <row r="836" spans="1:21" ht="15.75">
      <c r="A836" s="16" t="s">
        <v>3786</v>
      </c>
      <c r="B836" s="16" t="s">
        <v>14717</v>
      </c>
      <c r="C836" s="16" t="s">
        <v>13127</v>
      </c>
      <c r="D836" s="19">
        <v>1599</v>
      </c>
      <c r="E836" s="19">
        <v>4999</v>
      </c>
      <c r="F836" s="52">
        <v>0.68</v>
      </c>
      <c r="G836" s="51">
        <v>4</v>
      </c>
      <c r="H836" s="52" t="str">
        <f t="shared" si="14"/>
        <v>4.0</v>
      </c>
      <c r="I836" s="16">
        <v>67950</v>
      </c>
      <c r="J836" s="19">
        <f>Transformed_Data!E836*Transformed_Data!I836</f>
        <v>339682050</v>
      </c>
      <c r="K836" s="19" t="str">
        <f>IF(E836&lt;200,"&lt;200",IF(E836&lt;=500,"200–500","&gt;500"))</f>
        <v>&gt;500</v>
      </c>
      <c r="L836" s="19">
        <f>G836*I836</f>
        <v>271800</v>
      </c>
      <c r="M836" s="19">
        <f>SUM(G836:I836)</f>
        <v>67954</v>
      </c>
      <c r="N836" s="16" t="s">
        <v>3788</v>
      </c>
      <c r="O836" s="16" t="s">
        <v>3789</v>
      </c>
      <c r="P836" s="16" t="s">
        <v>3790</v>
      </c>
      <c r="Q836" s="16" t="s">
        <v>3791</v>
      </c>
      <c r="R836" s="16" t="s">
        <v>3792</v>
      </c>
      <c r="S836" s="16" t="s">
        <v>3793</v>
      </c>
      <c r="T836" s="16" t="s">
        <v>3794</v>
      </c>
      <c r="U836" s="16" t="s">
        <v>3795</v>
      </c>
    </row>
    <row r="837" spans="1:21" ht="15.75">
      <c r="A837" s="16" t="s">
        <v>8751</v>
      </c>
      <c r="B837" s="16" t="s">
        <v>14718</v>
      </c>
      <c r="C837" s="16" t="s">
        <v>13645</v>
      </c>
      <c r="D837" s="19">
        <v>2599</v>
      </c>
      <c r="E837" s="19">
        <v>5890</v>
      </c>
      <c r="F837" s="52">
        <v>0.56000000000000005</v>
      </c>
      <c r="G837" s="51">
        <v>4.0999999999999996</v>
      </c>
      <c r="H837" s="52" t="str">
        <f t="shared" si="14"/>
        <v>5.0</v>
      </c>
      <c r="I837" s="16">
        <v>21783</v>
      </c>
      <c r="J837" s="19">
        <f>Transformed_Data!E837*Transformed_Data!I837</f>
        <v>128301870</v>
      </c>
      <c r="K837" s="19" t="str">
        <f>IF(E837&lt;200,"&lt;200",IF(E837&lt;=500,"200–500","&gt;500"))</f>
        <v>&gt;500</v>
      </c>
      <c r="L837" s="19">
        <f>G837*I837</f>
        <v>89310.299999999988</v>
      </c>
      <c r="M837" s="19">
        <f>SUM(G837:I837)</f>
        <v>21787.1</v>
      </c>
      <c r="N837" s="16" t="s">
        <v>8753</v>
      </c>
      <c r="O837" s="16" t="s">
        <v>8754</v>
      </c>
      <c r="P837" s="16" t="s">
        <v>8755</v>
      </c>
      <c r="Q837" s="16" t="s">
        <v>8756</v>
      </c>
      <c r="R837" s="16" t="s">
        <v>8757</v>
      </c>
      <c r="S837" s="16" t="s">
        <v>13064</v>
      </c>
      <c r="T837" s="16" t="s">
        <v>8758</v>
      </c>
      <c r="U837" s="16" t="s">
        <v>8759</v>
      </c>
    </row>
    <row r="838" spans="1:21" ht="15.75">
      <c r="A838" s="16" t="s">
        <v>9120</v>
      </c>
      <c r="B838" s="16" t="s">
        <v>14719</v>
      </c>
      <c r="C838" s="16" t="s">
        <v>13645</v>
      </c>
      <c r="D838" s="19">
        <v>6299</v>
      </c>
      <c r="E838" s="19">
        <v>15270</v>
      </c>
      <c r="F838" s="52">
        <v>0.59</v>
      </c>
      <c r="G838" s="51">
        <v>4.0999999999999996</v>
      </c>
      <c r="H838" s="52" t="str">
        <f t="shared" si="14"/>
        <v>5.0</v>
      </c>
      <c r="I838" s="16">
        <v>3233</v>
      </c>
      <c r="J838" s="19">
        <f>Transformed_Data!E838*Transformed_Data!I838</f>
        <v>49367910</v>
      </c>
      <c r="K838" s="19" t="str">
        <f>IF(E838&lt;200,"&lt;200",IF(E838&lt;=500,"200–500","&gt;500"))</f>
        <v>&gt;500</v>
      </c>
      <c r="L838" s="19">
        <f>G838*I838</f>
        <v>13255.3</v>
      </c>
      <c r="M838" s="19">
        <f>SUM(G838:I838)</f>
        <v>3237.1</v>
      </c>
      <c r="N838" s="16" t="s">
        <v>9122</v>
      </c>
      <c r="O838" s="16" t="s">
        <v>9123</v>
      </c>
      <c r="P838" s="16" t="s">
        <v>9124</v>
      </c>
      <c r="Q838" s="16" t="s">
        <v>9125</v>
      </c>
      <c r="R838" s="16" t="s">
        <v>9126</v>
      </c>
      <c r="S838" s="16" t="s">
        <v>9127</v>
      </c>
      <c r="T838" s="16" t="s">
        <v>9128</v>
      </c>
      <c r="U838" s="16" t="s">
        <v>9129</v>
      </c>
    </row>
    <row r="839" spans="1:21" ht="15.75">
      <c r="A839" s="16" t="s">
        <v>8771</v>
      </c>
      <c r="B839" s="16" t="s">
        <v>14719</v>
      </c>
      <c r="C839" s="16" t="s">
        <v>13645</v>
      </c>
      <c r="D839" s="19">
        <v>5499</v>
      </c>
      <c r="E839" s="19">
        <v>13150</v>
      </c>
      <c r="F839" s="52">
        <v>0.57999999999999996</v>
      </c>
      <c r="G839" s="51">
        <v>4.2</v>
      </c>
      <c r="H839" s="52" t="str">
        <f t="shared" si="14"/>
        <v>5.0</v>
      </c>
      <c r="I839" s="16">
        <v>6398</v>
      </c>
      <c r="J839" s="19">
        <f>Transformed_Data!E839*Transformed_Data!I839</f>
        <v>84133700</v>
      </c>
      <c r="K839" s="19" t="str">
        <f>IF(E839&lt;200,"&lt;200",IF(E839&lt;=500,"200–500","&gt;500"))</f>
        <v>&gt;500</v>
      </c>
      <c r="L839" s="19">
        <f>G839*I839</f>
        <v>26871.600000000002</v>
      </c>
      <c r="M839" s="19">
        <f>SUM(G839:I839)</f>
        <v>6402.2</v>
      </c>
      <c r="N839" s="16" t="s">
        <v>8774</v>
      </c>
      <c r="O839" s="16" t="s">
        <v>8775</v>
      </c>
      <c r="P839" s="16" t="s">
        <v>8776</v>
      </c>
      <c r="Q839" s="16" t="s">
        <v>8777</v>
      </c>
      <c r="R839" s="16" t="s">
        <v>8778</v>
      </c>
      <c r="S839" s="16" t="s">
        <v>8779</v>
      </c>
      <c r="T839" s="16" t="s">
        <v>8780</v>
      </c>
      <c r="U839" s="16" t="s">
        <v>8781</v>
      </c>
    </row>
    <row r="840" spans="1:21" ht="15.75">
      <c r="A840" s="16" t="s">
        <v>9252</v>
      </c>
      <c r="B840" s="16" t="s">
        <v>14719</v>
      </c>
      <c r="C840" s="16" t="s">
        <v>13645</v>
      </c>
      <c r="D840" s="19">
        <v>4999</v>
      </c>
      <c r="E840" s="19">
        <v>9650</v>
      </c>
      <c r="F840" s="52">
        <v>0.48</v>
      </c>
      <c r="G840" s="51">
        <v>4.2</v>
      </c>
      <c r="H840" s="52" t="str">
        <f t="shared" si="14"/>
        <v>5.0</v>
      </c>
      <c r="I840" s="16">
        <v>1772</v>
      </c>
      <c r="J840" s="19">
        <f>Transformed_Data!E840*Transformed_Data!I840</f>
        <v>17099800</v>
      </c>
      <c r="K840" s="19" t="str">
        <f>IF(E840&lt;200,"&lt;200",IF(E840&lt;=500,"200–500","&gt;500"))</f>
        <v>&gt;500</v>
      </c>
      <c r="L840" s="19">
        <f>G840*I840</f>
        <v>7442.4000000000005</v>
      </c>
      <c r="M840" s="19">
        <f>SUM(G840:I840)</f>
        <v>1776.2</v>
      </c>
      <c r="N840" s="16" t="s">
        <v>9254</v>
      </c>
      <c r="O840" s="16" t="s">
        <v>9255</v>
      </c>
      <c r="P840" s="16" t="s">
        <v>9256</v>
      </c>
      <c r="Q840" s="16" t="s">
        <v>9257</v>
      </c>
      <c r="R840" s="16" t="s">
        <v>9258</v>
      </c>
      <c r="S840" s="16" t="s">
        <v>13550</v>
      </c>
      <c r="T840" s="16" t="s">
        <v>9260</v>
      </c>
      <c r="U840" s="16" t="s">
        <v>9261</v>
      </c>
    </row>
    <row r="841" spans="1:21" ht="15.75">
      <c r="A841" s="16" t="s">
        <v>9436</v>
      </c>
      <c r="B841" s="16" t="s">
        <v>14720</v>
      </c>
      <c r="C841" s="16" t="s">
        <v>13645</v>
      </c>
      <c r="D841" s="19">
        <v>8799</v>
      </c>
      <c r="E841" s="19">
        <v>11595</v>
      </c>
      <c r="F841" s="52">
        <v>0.24</v>
      </c>
      <c r="G841" s="51">
        <v>4.4000000000000004</v>
      </c>
      <c r="H841" s="52" t="str">
        <f t="shared" si="14"/>
        <v>5.0</v>
      </c>
      <c r="I841" s="16">
        <v>2981</v>
      </c>
      <c r="J841" s="19">
        <f>Transformed_Data!E841*Transformed_Data!I841</f>
        <v>34564695</v>
      </c>
      <c r="K841" s="19" t="str">
        <f>IF(E841&lt;200,"&lt;200",IF(E841&lt;=500,"200–500","&gt;500"))</f>
        <v>&gt;500</v>
      </c>
      <c r="L841" s="19">
        <f>G841*I841</f>
        <v>13116.400000000001</v>
      </c>
      <c r="M841" s="19">
        <f>SUM(G841:I841)</f>
        <v>2985.4</v>
      </c>
      <c r="N841" s="16" t="s">
        <v>9438</v>
      </c>
      <c r="O841" s="16" t="s">
        <v>9439</v>
      </c>
      <c r="P841" s="16" t="s">
        <v>9440</v>
      </c>
      <c r="Q841" s="16" t="s">
        <v>9441</v>
      </c>
      <c r="R841" s="16" t="s">
        <v>9442</v>
      </c>
      <c r="S841" s="16" t="s">
        <v>9443</v>
      </c>
      <c r="T841" s="16" t="s">
        <v>9444</v>
      </c>
      <c r="U841" s="16" t="s">
        <v>9445</v>
      </c>
    </row>
    <row r="842" spans="1:21" ht="15.75">
      <c r="A842" s="16" t="s">
        <v>12019</v>
      </c>
      <c r="B842" s="16" t="s">
        <v>14721</v>
      </c>
      <c r="C842" s="16" t="s">
        <v>13645</v>
      </c>
      <c r="D842" s="19">
        <v>479</v>
      </c>
      <c r="E842" s="19">
        <v>1999</v>
      </c>
      <c r="F842" s="52">
        <v>0.76</v>
      </c>
      <c r="G842" s="51">
        <v>3.4</v>
      </c>
      <c r="H842" s="52" t="str">
        <f t="shared" si="14"/>
        <v>4.0</v>
      </c>
      <c r="I842" s="16">
        <v>1066</v>
      </c>
      <c r="J842" s="19">
        <f>Transformed_Data!E842*Transformed_Data!I842</f>
        <v>2130934</v>
      </c>
      <c r="K842" s="19" t="str">
        <f>IF(E842&lt;200,"&lt;200",IF(E842&lt;=500,"200–500","&gt;500"))</f>
        <v>&gt;500</v>
      </c>
      <c r="L842" s="19">
        <f>G842*I842</f>
        <v>3624.4</v>
      </c>
      <c r="M842" s="19">
        <f>SUM(G842:I842)</f>
        <v>1069.4000000000001</v>
      </c>
      <c r="N842" s="16" t="s">
        <v>12021</v>
      </c>
      <c r="O842" s="16" t="s">
        <v>12022</v>
      </c>
      <c r="P842" s="16" t="s">
        <v>12023</v>
      </c>
      <c r="Q842" s="16" t="s">
        <v>12024</v>
      </c>
      <c r="R842" s="16" t="s">
        <v>12025</v>
      </c>
      <c r="S842" s="16" t="s">
        <v>12026</v>
      </c>
      <c r="T842" s="16" t="s">
        <v>12027</v>
      </c>
      <c r="U842" s="16" t="s">
        <v>12028</v>
      </c>
    </row>
    <row r="843" spans="1:21" ht="15.75">
      <c r="A843" s="16" t="s">
        <v>9784</v>
      </c>
      <c r="B843" s="16" t="s">
        <v>14722</v>
      </c>
      <c r="C843" s="16" t="s">
        <v>13645</v>
      </c>
      <c r="D843" s="19">
        <v>2464</v>
      </c>
      <c r="E843" s="19">
        <v>6000</v>
      </c>
      <c r="F843" s="52">
        <v>0.59</v>
      </c>
      <c r="G843" s="51">
        <v>4.0999999999999996</v>
      </c>
      <c r="H843" s="52" t="str">
        <f t="shared" si="14"/>
        <v>5.0</v>
      </c>
      <c r="I843" s="16">
        <v>8866</v>
      </c>
      <c r="J843" s="19">
        <f>Transformed_Data!E843*Transformed_Data!I843</f>
        <v>53196000</v>
      </c>
      <c r="K843" s="19" t="str">
        <f>IF(E843&lt;200,"&lt;200",IF(E843&lt;=500,"200–500","&gt;500"))</f>
        <v>&gt;500</v>
      </c>
      <c r="L843" s="19">
        <f>G843*I843</f>
        <v>36350.6</v>
      </c>
      <c r="M843" s="19">
        <f>SUM(G843:I843)</f>
        <v>8870.1</v>
      </c>
      <c r="N843" s="16" t="s">
        <v>9786</v>
      </c>
      <c r="O843" s="16" t="s">
        <v>9787</v>
      </c>
      <c r="P843" s="16" t="s">
        <v>9788</v>
      </c>
      <c r="Q843" s="16" t="s">
        <v>9789</v>
      </c>
      <c r="R843" s="16" t="s">
        <v>9790</v>
      </c>
      <c r="S843" s="16" t="s">
        <v>13551</v>
      </c>
      <c r="T843" s="16" t="s">
        <v>9792</v>
      </c>
      <c r="U843" s="16" t="s">
        <v>9793</v>
      </c>
    </row>
    <row r="844" spans="1:21" ht="15.75">
      <c r="A844" s="16" t="s">
        <v>2098</v>
      </c>
      <c r="B844" s="16" t="s">
        <v>14723</v>
      </c>
      <c r="C844" s="16" t="s">
        <v>13127</v>
      </c>
      <c r="D844" s="19">
        <v>399</v>
      </c>
      <c r="E844" s="19">
        <v>899</v>
      </c>
      <c r="F844" s="52">
        <v>0.56000000000000005</v>
      </c>
      <c r="G844" s="51">
        <v>3.4</v>
      </c>
      <c r="H844" s="52" t="str">
        <f t="shared" si="14"/>
        <v>4.0</v>
      </c>
      <c r="I844" s="16">
        <v>431</v>
      </c>
      <c r="J844" s="19">
        <f>Transformed_Data!E844*Transformed_Data!I844</f>
        <v>387469</v>
      </c>
      <c r="K844" s="19" t="str">
        <f>IF(E844&lt;200,"&lt;200",IF(E844&lt;=500,"200–500","&gt;500"))</f>
        <v>&gt;500</v>
      </c>
      <c r="L844" s="19">
        <f>G844*I844</f>
        <v>1465.3999999999999</v>
      </c>
      <c r="M844" s="19">
        <f>SUM(G844:I844)</f>
        <v>434.4</v>
      </c>
      <c r="N844" s="16" t="s">
        <v>2100</v>
      </c>
      <c r="O844" s="16" t="s">
        <v>2101</v>
      </c>
      <c r="P844" s="16" t="s">
        <v>2102</v>
      </c>
      <c r="Q844" s="16" t="s">
        <v>2103</v>
      </c>
      <c r="R844" s="16" t="s">
        <v>2104</v>
      </c>
      <c r="S844" s="16" t="s">
        <v>13552</v>
      </c>
      <c r="T844" s="16" t="s">
        <v>2106</v>
      </c>
      <c r="U844" s="16" t="s">
        <v>2107</v>
      </c>
    </row>
    <row r="845" spans="1:21" ht="15.75">
      <c r="A845" s="16" t="s">
        <v>975</v>
      </c>
      <c r="B845" s="16" t="s">
        <v>14724</v>
      </c>
      <c r="C845" s="16" t="s">
        <v>13644</v>
      </c>
      <c r="D845" s="19">
        <v>299</v>
      </c>
      <c r="E845" s="19">
        <v>999</v>
      </c>
      <c r="F845" s="52">
        <v>0.7</v>
      </c>
      <c r="G845" s="51">
        <v>4.3</v>
      </c>
      <c r="H845" s="52" t="str">
        <f t="shared" si="14"/>
        <v>5.0</v>
      </c>
      <c r="I845" s="16">
        <v>766</v>
      </c>
      <c r="J845" s="19">
        <f>Transformed_Data!E845*Transformed_Data!I845</f>
        <v>765234</v>
      </c>
      <c r="K845" s="19" t="str">
        <f>IF(E845&lt;200,"&lt;200",IF(E845&lt;=500,"200–500","&gt;500"))</f>
        <v>&gt;500</v>
      </c>
      <c r="L845" s="19">
        <f>G845*I845</f>
        <v>3293.7999999999997</v>
      </c>
      <c r="M845" s="19">
        <f>SUM(G845:I845)</f>
        <v>770.3</v>
      </c>
      <c r="N845" s="16" t="s">
        <v>977</v>
      </c>
      <c r="O845" s="16" t="s">
        <v>978</v>
      </c>
      <c r="P845" s="16" t="s">
        <v>979</v>
      </c>
      <c r="Q845" s="16" t="s">
        <v>980</v>
      </c>
      <c r="R845" s="16" t="s">
        <v>981</v>
      </c>
      <c r="S845" s="16" t="s">
        <v>982</v>
      </c>
      <c r="T845" s="16" t="s">
        <v>983</v>
      </c>
      <c r="U845" s="16" t="s">
        <v>984</v>
      </c>
    </row>
    <row r="846" spans="1:21" ht="15.75">
      <c r="A846" s="16" t="s">
        <v>10489</v>
      </c>
      <c r="B846" s="16" t="s">
        <v>14725</v>
      </c>
      <c r="C846" s="16" t="s">
        <v>13645</v>
      </c>
      <c r="D846" s="19">
        <v>1595</v>
      </c>
      <c r="E846" s="19">
        <v>1799</v>
      </c>
      <c r="F846" s="52">
        <v>0.11</v>
      </c>
      <c r="G846" s="51">
        <v>4</v>
      </c>
      <c r="H846" s="52" t="str">
        <f t="shared" si="14"/>
        <v>4.0</v>
      </c>
      <c r="I846" s="16">
        <v>2877</v>
      </c>
      <c r="J846" s="19">
        <f>Transformed_Data!E846*Transformed_Data!I846</f>
        <v>5175723</v>
      </c>
      <c r="K846" s="19" t="str">
        <f>IF(E846&lt;200,"&lt;200",IF(E846&lt;=500,"200–500","&gt;500"))</f>
        <v>&gt;500</v>
      </c>
      <c r="L846" s="19">
        <f>G846*I846</f>
        <v>11508</v>
      </c>
      <c r="M846" s="19">
        <f>SUM(G846:I846)</f>
        <v>2881</v>
      </c>
      <c r="N846" s="16" t="s">
        <v>13553</v>
      </c>
      <c r="O846" s="16" t="s">
        <v>10492</v>
      </c>
      <c r="P846" s="16" t="s">
        <v>10493</v>
      </c>
      <c r="Q846" s="16" t="s">
        <v>10494</v>
      </c>
      <c r="R846" s="16" t="s">
        <v>10495</v>
      </c>
      <c r="S846" s="16" t="s">
        <v>10496</v>
      </c>
      <c r="T846" s="16" t="s">
        <v>10497</v>
      </c>
      <c r="U846" s="16" t="s">
        <v>10498</v>
      </c>
    </row>
    <row r="847" spans="1:21" ht="15.75">
      <c r="A847" s="16" t="s">
        <v>6430</v>
      </c>
      <c r="B847" s="16" t="s">
        <v>14726</v>
      </c>
      <c r="C847" s="16" t="s">
        <v>13644</v>
      </c>
      <c r="D847" s="19">
        <v>399</v>
      </c>
      <c r="E847" s="19">
        <v>1190</v>
      </c>
      <c r="F847" s="52">
        <v>0.66</v>
      </c>
      <c r="G847" s="51">
        <v>4.0999999999999996</v>
      </c>
      <c r="H847" s="52" t="str">
        <f t="shared" si="14"/>
        <v>5.0</v>
      </c>
      <c r="I847" s="16">
        <v>2809</v>
      </c>
      <c r="J847" s="19">
        <f>Transformed_Data!E847*Transformed_Data!I847</f>
        <v>3342710</v>
      </c>
      <c r="K847" s="19" t="str">
        <f>IF(E847&lt;200,"&lt;200",IF(E847&lt;=500,"200–500","&gt;500"))</f>
        <v>&gt;500</v>
      </c>
      <c r="L847" s="19">
        <f>G847*I847</f>
        <v>11516.9</v>
      </c>
      <c r="M847" s="19">
        <f>SUM(G847:I847)</f>
        <v>2813.1</v>
      </c>
      <c r="N847" s="16" t="s">
        <v>6432</v>
      </c>
      <c r="O847" s="16" t="s">
        <v>6433</v>
      </c>
      <c r="P847" s="16" t="s">
        <v>6434</v>
      </c>
      <c r="Q847" s="16" t="s">
        <v>6435</v>
      </c>
      <c r="R847" s="16" t="s">
        <v>6436</v>
      </c>
      <c r="S847" s="16" t="s">
        <v>6437</v>
      </c>
      <c r="T847" s="16" t="s">
        <v>6438</v>
      </c>
      <c r="U847" s="16" t="s">
        <v>6439</v>
      </c>
    </row>
    <row r="848" spans="1:21" ht="15.75">
      <c r="A848" s="16" t="s">
        <v>5667</v>
      </c>
      <c r="B848" s="16" t="s">
        <v>14727</v>
      </c>
      <c r="C848" s="16" t="s">
        <v>13644</v>
      </c>
      <c r="D848" s="19">
        <v>599</v>
      </c>
      <c r="E848" s="19">
        <v>899</v>
      </c>
      <c r="F848" s="52">
        <v>0.33</v>
      </c>
      <c r="G848" s="51">
        <v>4.3</v>
      </c>
      <c r="H848" s="52" t="str">
        <f t="shared" si="14"/>
        <v>5.0</v>
      </c>
      <c r="I848" s="16">
        <v>95116</v>
      </c>
      <c r="J848" s="19">
        <f>Transformed_Data!E848*Transformed_Data!I848</f>
        <v>85509284</v>
      </c>
      <c r="K848" s="19" t="str">
        <f>IF(E848&lt;200,"&lt;200",IF(E848&lt;=500,"200–500","&gt;500"))</f>
        <v>&gt;500</v>
      </c>
      <c r="L848" s="19">
        <f>G848*I848</f>
        <v>408998.8</v>
      </c>
      <c r="M848" s="19">
        <f>SUM(G848:I848)</f>
        <v>95120.3</v>
      </c>
      <c r="N848" s="16" t="s">
        <v>5670</v>
      </c>
      <c r="O848" s="16" t="s">
        <v>5671</v>
      </c>
      <c r="P848" s="16" t="s">
        <v>5672</v>
      </c>
      <c r="Q848" s="16" t="s">
        <v>5673</v>
      </c>
      <c r="R848" s="16" t="s">
        <v>5674</v>
      </c>
      <c r="S848" s="16" t="s">
        <v>13554</v>
      </c>
      <c r="T848" s="16" t="s">
        <v>5676</v>
      </c>
      <c r="U848" s="16" t="s">
        <v>5677</v>
      </c>
    </row>
    <row r="849" spans="1:21" ht="15.75">
      <c r="A849" s="16" t="s">
        <v>2382</v>
      </c>
      <c r="B849" s="16" t="s">
        <v>14728</v>
      </c>
      <c r="C849" s="16" t="s">
        <v>13127</v>
      </c>
      <c r="D849" s="19">
        <v>349</v>
      </c>
      <c r="E849" s="19">
        <v>999</v>
      </c>
      <c r="F849" s="52">
        <v>0.65</v>
      </c>
      <c r="G849" s="51">
        <v>4.2</v>
      </c>
      <c r="H849" s="52" t="str">
        <f t="shared" si="14"/>
        <v>5.0</v>
      </c>
      <c r="I849" s="16">
        <v>513</v>
      </c>
      <c r="J849" s="19">
        <f>Transformed_Data!E849*Transformed_Data!I849</f>
        <v>512487</v>
      </c>
      <c r="K849" s="19" t="str">
        <f>IF(E849&lt;200,"&lt;200",IF(E849&lt;=500,"200–500","&gt;500"))</f>
        <v>&gt;500</v>
      </c>
      <c r="L849" s="19">
        <f>G849*I849</f>
        <v>2154.6</v>
      </c>
      <c r="M849" s="19">
        <f>SUM(G849:I849)</f>
        <v>517.20000000000005</v>
      </c>
      <c r="N849" s="16" t="s">
        <v>2384</v>
      </c>
      <c r="O849" s="16" t="s">
        <v>2385</v>
      </c>
      <c r="P849" s="16" t="s">
        <v>2386</v>
      </c>
      <c r="Q849" s="16" t="s">
        <v>2387</v>
      </c>
      <c r="R849" s="16" t="s">
        <v>2388</v>
      </c>
      <c r="S849" s="16" t="s">
        <v>2389</v>
      </c>
      <c r="T849" s="16" t="s">
        <v>2390</v>
      </c>
      <c r="U849" s="16" t="s">
        <v>2391</v>
      </c>
    </row>
    <row r="850" spans="1:21" ht="15.75">
      <c r="A850" s="16" t="s">
        <v>27</v>
      </c>
      <c r="B850" s="16" t="s">
        <v>14407</v>
      </c>
      <c r="C850" s="16" t="s">
        <v>13644</v>
      </c>
      <c r="D850" s="19">
        <v>199</v>
      </c>
      <c r="E850" s="19">
        <v>349</v>
      </c>
      <c r="F850" s="52">
        <v>0.43</v>
      </c>
      <c r="G850" s="51">
        <v>4</v>
      </c>
      <c r="H850" s="52" t="str">
        <f t="shared" si="14"/>
        <v>4.0</v>
      </c>
      <c r="I850" s="16">
        <v>43994</v>
      </c>
      <c r="J850" s="19">
        <f>Transformed_Data!E850*Transformed_Data!I850</f>
        <v>15353906</v>
      </c>
      <c r="K850" s="19" t="str">
        <f>IF(E850&lt;200,"&lt;200",IF(E850&lt;=500,"200–500","&gt;500"))</f>
        <v>200–500</v>
      </c>
      <c r="L850" s="19">
        <f>G850*I850</f>
        <v>175976</v>
      </c>
      <c r="M850" s="19">
        <f>SUM(G850:I850)</f>
        <v>43998</v>
      </c>
      <c r="N850" s="16" t="s">
        <v>29</v>
      </c>
      <c r="O850" s="16" t="s">
        <v>30</v>
      </c>
      <c r="P850" s="16" t="s">
        <v>31</v>
      </c>
      <c r="Q850" s="16" t="s">
        <v>32</v>
      </c>
      <c r="R850" s="16" t="s">
        <v>33</v>
      </c>
      <c r="S850" s="16" t="s">
        <v>13364</v>
      </c>
      <c r="T850" s="16" t="s">
        <v>35</v>
      </c>
      <c r="U850" s="16" t="s">
        <v>36</v>
      </c>
    </row>
    <row r="851" spans="1:21" ht="15.75">
      <c r="A851" s="16" t="s">
        <v>4755</v>
      </c>
      <c r="B851" s="16" t="s">
        <v>14729</v>
      </c>
      <c r="C851" s="16" t="s">
        <v>13127</v>
      </c>
      <c r="D851" s="19">
        <v>2499</v>
      </c>
      <c r="E851" s="19">
        <v>2999</v>
      </c>
      <c r="F851" s="52">
        <v>0.17</v>
      </c>
      <c r="G851" s="51">
        <v>4.0999999999999996</v>
      </c>
      <c r="H851" s="52" t="str">
        <f t="shared" si="14"/>
        <v>5.0</v>
      </c>
      <c r="I851" s="16">
        <v>3156</v>
      </c>
      <c r="J851" s="19">
        <f>Transformed_Data!E851*Transformed_Data!I851</f>
        <v>9464844</v>
      </c>
      <c r="K851" s="19" t="str">
        <f>IF(E851&lt;200,"&lt;200",IF(E851&lt;=500,"200–500","&gt;500"))</f>
        <v>&gt;500</v>
      </c>
      <c r="L851" s="19">
        <f>G851*I851</f>
        <v>12939.599999999999</v>
      </c>
      <c r="M851" s="19">
        <f>SUM(G851:I851)</f>
        <v>3160.1</v>
      </c>
      <c r="N851" s="16" t="s">
        <v>13555</v>
      </c>
      <c r="O851" s="16" t="s">
        <v>4758</v>
      </c>
      <c r="P851" s="16" t="s">
        <v>4759</v>
      </c>
      <c r="Q851" s="16" t="s">
        <v>4760</v>
      </c>
      <c r="R851" s="16" t="s">
        <v>4761</v>
      </c>
      <c r="S851" s="16" t="s">
        <v>13556</v>
      </c>
      <c r="T851" s="16" t="s">
        <v>4763</v>
      </c>
      <c r="U851" s="16" t="s">
        <v>4764</v>
      </c>
    </row>
    <row r="852" spans="1:21" ht="15.75">
      <c r="A852" s="16" t="s">
        <v>6482</v>
      </c>
      <c r="B852" s="16" t="s">
        <v>14730</v>
      </c>
      <c r="C852" s="16" t="s">
        <v>13127</v>
      </c>
      <c r="D852" s="19">
        <v>1299</v>
      </c>
      <c r="E852" s="19">
        <v>2999</v>
      </c>
      <c r="F852" s="52">
        <v>0.56999999999999995</v>
      </c>
      <c r="G852" s="51">
        <v>3.8</v>
      </c>
      <c r="H852" s="52" t="str">
        <f t="shared" si="14"/>
        <v>4.0</v>
      </c>
      <c r="I852" s="16">
        <v>14629</v>
      </c>
      <c r="J852" s="19">
        <f>Transformed_Data!E852*Transformed_Data!I852</f>
        <v>43872371</v>
      </c>
      <c r="K852" s="19" t="str">
        <f>IF(E852&lt;200,"&lt;200",IF(E852&lt;=500,"200–500","&gt;500"))</f>
        <v>&gt;500</v>
      </c>
      <c r="L852" s="19">
        <f>G852*I852</f>
        <v>55590.2</v>
      </c>
      <c r="M852" s="19">
        <f>SUM(G852:I852)</f>
        <v>14632.8</v>
      </c>
      <c r="N852" s="16" t="s">
        <v>6484</v>
      </c>
      <c r="O852" s="16" t="s">
        <v>6485</v>
      </c>
      <c r="P852" s="16" t="s">
        <v>6486</v>
      </c>
      <c r="Q852" s="16" t="s">
        <v>6487</v>
      </c>
      <c r="R852" s="16" t="s">
        <v>6488</v>
      </c>
      <c r="S852" s="16" t="s">
        <v>13557</v>
      </c>
      <c r="T852" s="16" t="s">
        <v>6490</v>
      </c>
      <c r="U852" s="16" t="s">
        <v>6491</v>
      </c>
    </row>
    <row r="853" spans="1:21" ht="15.75">
      <c r="A853" s="16" t="s">
        <v>10690</v>
      </c>
      <c r="B853" s="16" t="s">
        <v>14731</v>
      </c>
      <c r="C853" s="16" t="s">
        <v>13645</v>
      </c>
      <c r="D853" s="19">
        <v>210</v>
      </c>
      <c r="E853" s="19">
        <v>699</v>
      </c>
      <c r="F853" s="52">
        <v>0.7</v>
      </c>
      <c r="G853" s="51">
        <v>3.7</v>
      </c>
      <c r="H853" s="52" t="str">
        <f t="shared" si="14"/>
        <v>4.0</v>
      </c>
      <c r="I853" s="16">
        <v>74</v>
      </c>
      <c r="J853" s="19">
        <f>Transformed_Data!E853*Transformed_Data!I853</f>
        <v>51726</v>
      </c>
      <c r="K853" s="19" t="str">
        <f>IF(E853&lt;200,"&lt;200",IF(E853&lt;=500,"200–500","&gt;500"))</f>
        <v>&gt;500</v>
      </c>
      <c r="L853" s="19">
        <f>G853*I853</f>
        <v>273.8</v>
      </c>
      <c r="M853" s="19">
        <f>SUM(G853:I853)</f>
        <v>77.7</v>
      </c>
      <c r="N853" s="16" t="s">
        <v>13558</v>
      </c>
      <c r="O853" s="16" t="s">
        <v>10693</v>
      </c>
      <c r="P853" s="16" t="s">
        <v>10694</v>
      </c>
      <c r="Q853" s="16" t="s">
        <v>10695</v>
      </c>
      <c r="R853" s="16" t="s">
        <v>10696</v>
      </c>
      <c r="S853" s="16" t="s">
        <v>10697</v>
      </c>
      <c r="T853" s="16" t="s">
        <v>10698</v>
      </c>
      <c r="U853" s="16" t="s">
        <v>10699</v>
      </c>
    </row>
    <row r="854" spans="1:21" ht="15.75">
      <c r="A854" s="16" t="s">
        <v>2167</v>
      </c>
      <c r="B854" s="16" t="s">
        <v>14732</v>
      </c>
      <c r="C854" s="16" t="s">
        <v>13127</v>
      </c>
      <c r="D854" s="19">
        <v>349</v>
      </c>
      <c r="E854" s="19">
        <v>1999</v>
      </c>
      <c r="F854" s="52">
        <v>0.83</v>
      </c>
      <c r="G854" s="51">
        <v>3.8</v>
      </c>
      <c r="H854" s="52" t="str">
        <f t="shared" si="14"/>
        <v>4.0</v>
      </c>
      <c r="I854" s="16">
        <v>197</v>
      </c>
      <c r="J854" s="19">
        <f>Transformed_Data!E854*Transformed_Data!I854</f>
        <v>393803</v>
      </c>
      <c r="K854" s="19" t="str">
        <f>IF(E854&lt;200,"&lt;200",IF(E854&lt;=500,"200–500","&gt;500"))</f>
        <v>&gt;500</v>
      </c>
      <c r="L854" s="19">
        <f>G854*I854</f>
        <v>748.59999999999991</v>
      </c>
      <c r="M854" s="19">
        <f>SUM(G854:I854)</f>
        <v>200.8</v>
      </c>
      <c r="N854" s="16" t="s">
        <v>2169</v>
      </c>
      <c r="O854" s="16" t="s">
        <v>2170</v>
      </c>
      <c r="P854" s="16" t="s">
        <v>2171</v>
      </c>
      <c r="Q854" s="16" t="s">
        <v>2172</v>
      </c>
      <c r="R854" s="16" t="s">
        <v>2173</v>
      </c>
      <c r="S854" s="16" t="s">
        <v>2174</v>
      </c>
      <c r="T854" s="16" t="s">
        <v>2175</v>
      </c>
      <c r="U854" s="16" t="s">
        <v>2176</v>
      </c>
    </row>
    <row r="855" spans="1:21" ht="15.75">
      <c r="A855" s="16" t="s">
        <v>7784</v>
      </c>
      <c r="B855" s="16" t="s">
        <v>14733</v>
      </c>
      <c r="C855" s="16" t="s">
        <v>13644</v>
      </c>
      <c r="D855" s="19">
        <v>354</v>
      </c>
      <c r="E855" s="19">
        <v>1500</v>
      </c>
      <c r="F855" s="52">
        <v>0.76</v>
      </c>
      <c r="G855" s="51">
        <v>4</v>
      </c>
      <c r="H855" s="52" t="str">
        <f t="shared" si="14"/>
        <v>4.0</v>
      </c>
      <c r="I855" s="16">
        <v>1026</v>
      </c>
      <c r="J855" s="19">
        <f>Transformed_Data!E855*Transformed_Data!I855</f>
        <v>1539000</v>
      </c>
      <c r="K855" s="19" t="str">
        <f>IF(E855&lt;200,"&lt;200",IF(E855&lt;=500,"200–500","&gt;500"))</f>
        <v>&gt;500</v>
      </c>
      <c r="L855" s="19">
        <f>G855*I855</f>
        <v>4104</v>
      </c>
      <c r="M855" s="19">
        <f>SUM(G855:I855)</f>
        <v>1030</v>
      </c>
      <c r="N855" s="16" t="s">
        <v>13559</v>
      </c>
      <c r="O855" s="16" t="s">
        <v>7787</v>
      </c>
      <c r="P855" s="16" t="s">
        <v>7788</v>
      </c>
      <c r="Q855" s="16" t="s">
        <v>7789</v>
      </c>
      <c r="R855" s="16" t="s">
        <v>7790</v>
      </c>
      <c r="S855" s="16" t="s">
        <v>7791</v>
      </c>
      <c r="T855" s="16" t="s">
        <v>7792</v>
      </c>
      <c r="U855" s="16" t="s">
        <v>7793</v>
      </c>
    </row>
    <row r="856" spans="1:21" ht="15.75">
      <c r="A856" s="16" t="s">
        <v>3564</v>
      </c>
      <c r="B856" s="16" t="s">
        <v>14734</v>
      </c>
      <c r="C856" s="16" t="s">
        <v>13127</v>
      </c>
      <c r="D856" s="19">
        <v>999</v>
      </c>
      <c r="E856" s="19">
        <v>1599</v>
      </c>
      <c r="F856" s="52">
        <v>0.38</v>
      </c>
      <c r="G856" s="51">
        <v>4</v>
      </c>
      <c r="H856" s="52" t="str">
        <f t="shared" si="14"/>
        <v>4.0</v>
      </c>
      <c r="I856" s="16">
        <v>7222</v>
      </c>
      <c r="J856" s="19">
        <f>Transformed_Data!E856*Transformed_Data!I856</f>
        <v>11547978</v>
      </c>
      <c r="K856" s="19" t="str">
        <f>IF(E856&lt;200,"&lt;200",IF(E856&lt;=500,"200–500","&gt;500"))</f>
        <v>&gt;500</v>
      </c>
      <c r="L856" s="19">
        <f>G856*I856</f>
        <v>28888</v>
      </c>
      <c r="M856" s="19">
        <f>SUM(G856:I856)</f>
        <v>7226</v>
      </c>
      <c r="N856" s="16" t="s">
        <v>3566</v>
      </c>
      <c r="O856" s="16" t="s">
        <v>3567</v>
      </c>
      <c r="P856" s="16" t="s">
        <v>3568</v>
      </c>
      <c r="Q856" s="16" t="s">
        <v>3569</v>
      </c>
      <c r="R856" s="16" t="s">
        <v>3570</v>
      </c>
      <c r="S856" s="16" t="s">
        <v>13560</v>
      </c>
      <c r="T856" s="16" t="s">
        <v>3572</v>
      </c>
      <c r="U856" s="16" t="s">
        <v>3573</v>
      </c>
    </row>
    <row r="857" spans="1:21" ht="15.75">
      <c r="A857" s="16" t="s">
        <v>586</v>
      </c>
      <c r="B857" s="16" t="s">
        <v>14735</v>
      </c>
      <c r="C857" s="16" t="s">
        <v>13644</v>
      </c>
      <c r="D857" s="19">
        <v>139</v>
      </c>
      <c r="E857" s="19">
        <v>999</v>
      </c>
      <c r="F857" s="52">
        <v>0.86</v>
      </c>
      <c r="G857" s="51">
        <v>4</v>
      </c>
      <c r="H857" s="52" t="str">
        <f t="shared" si="14"/>
        <v>4.0</v>
      </c>
      <c r="I857" s="16">
        <v>1313</v>
      </c>
      <c r="J857" s="19">
        <f>Transformed_Data!E857*Transformed_Data!I857</f>
        <v>1311687</v>
      </c>
      <c r="K857" s="19" t="str">
        <f>IF(E857&lt;200,"&lt;200",IF(E857&lt;=500,"200–500","&gt;500"))</f>
        <v>&gt;500</v>
      </c>
      <c r="L857" s="19">
        <f>G857*I857</f>
        <v>5252</v>
      </c>
      <c r="M857" s="19">
        <f>SUM(G857:I857)</f>
        <v>1317</v>
      </c>
      <c r="N857" s="16" t="s">
        <v>588</v>
      </c>
      <c r="O857" s="16" t="s">
        <v>589</v>
      </c>
      <c r="P857" s="16" t="s">
        <v>590</v>
      </c>
      <c r="Q857" s="16" t="s">
        <v>591</v>
      </c>
      <c r="R857" s="16" t="s">
        <v>592</v>
      </c>
      <c r="S857" s="16" t="s">
        <v>13561</v>
      </c>
      <c r="T857" s="16" t="s">
        <v>594</v>
      </c>
      <c r="U857" s="16" t="s">
        <v>595</v>
      </c>
    </row>
    <row r="858" spans="1:21" ht="15.75">
      <c r="A858" s="16" t="s">
        <v>7254</v>
      </c>
      <c r="B858" s="16" t="s">
        <v>14736</v>
      </c>
      <c r="C858" s="16" t="s">
        <v>13644</v>
      </c>
      <c r="D858" s="19">
        <v>115</v>
      </c>
      <c r="E858" s="19">
        <v>999</v>
      </c>
      <c r="F858" s="52">
        <v>0.88</v>
      </c>
      <c r="G858" s="51">
        <v>3.3</v>
      </c>
      <c r="H858" s="52" t="str">
        <f t="shared" si="14"/>
        <v>4.0</v>
      </c>
      <c r="I858" s="16">
        <v>5692</v>
      </c>
      <c r="J858" s="19">
        <f>Transformed_Data!E858*Transformed_Data!I858</f>
        <v>5686308</v>
      </c>
      <c r="K858" s="19" t="str">
        <f>IF(E858&lt;200,"&lt;200",IF(E858&lt;=500,"200–500","&gt;500"))</f>
        <v>&gt;500</v>
      </c>
      <c r="L858" s="19">
        <f>G858*I858</f>
        <v>18783.599999999999</v>
      </c>
      <c r="M858" s="19">
        <f>SUM(G858:I858)</f>
        <v>5695.3</v>
      </c>
      <c r="N858" s="16" t="s">
        <v>7256</v>
      </c>
      <c r="O858" s="16" t="s">
        <v>7257</v>
      </c>
      <c r="P858" s="16" t="s">
        <v>7258</v>
      </c>
      <c r="Q858" s="16" t="s">
        <v>7259</v>
      </c>
      <c r="R858" s="16" t="s">
        <v>7260</v>
      </c>
      <c r="S858" s="16" t="s">
        <v>7261</v>
      </c>
      <c r="T858" s="16" t="s">
        <v>7262</v>
      </c>
      <c r="U858" s="16" t="s">
        <v>7263</v>
      </c>
    </row>
    <row r="859" spans="1:21" ht="15.75">
      <c r="A859" s="16" t="s">
        <v>11124</v>
      </c>
      <c r="B859" s="16" t="s">
        <v>14737</v>
      </c>
      <c r="C859" s="16" t="s">
        <v>13645</v>
      </c>
      <c r="D859" s="19">
        <v>1235</v>
      </c>
      <c r="E859" s="19">
        <v>1499</v>
      </c>
      <c r="F859" s="52">
        <v>0.18</v>
      </c>
      <c r="G859" s="51">
        <v>4.0999999999999996</v>
      </c>
      <c r="H859" s="52" t="str">
        <f t="shared" si="14"/>
        <v>5.0</v>
      </c>
      <c r="I859" s="16">
        <v>203</v>
      </c>
      <c r="J859" s="19">
        <f>Transformed_Data!E859*Transformed_Data!I859</f>
        <v>304297</v>
      </c>
      <c r="K859" s="19" t="str">
        <f>IF(E859&lt;200,"&lt;200",IF(E859&lt;=500,"200–500","&gt;500"))</f>
        <v>&gt;500</v>
      </c>
      <c r="L859" s="19">
        <f>G859*I859</f>
        <v>832.3</v>
      </c>
      <c r="M859" s="19">
        <f>SUM(G859:I859)</f>
        <v>207.1</v>
      </c>
      <c r="N859" s="16" t="s">
        <v>11126</v>
      </c>
      <c r="O859" s="16" t="s">
        <v>11127</v>
      </c>
      <c r="P859" s="16" t="s">
        <v>11128</v>
      </c>
      <c r="Q859" s="16" t="s">
        <v>11129</v>
      </c>
      <c r="R859" s="16" t="s">
        <v>11130</v>
      </c>
      <c r="S859" s="16" t="s">
        <v>13562</v>
      </c>
      <c r="T859" s="16" t="s">
        <v>11132</v>
      </c>
      <c r="U859" s="16" t="s">
        <v>11133</v>
      </c>
    </row>
    <row r="860" spans="1:21" ht="15.75">
      <c r="A860" s="16" t="s">
        <v>1116</v>
      </c>
      <c r="B860" s="16" t="s">
        <v>14738</v>
      </c>
      <c r="C860" s="16" t="s">
        <v>13127</v>
      </c>
      <c r="D860" s="19">
        <v>20990</v>
      </c>
      <c r="E860" s="19">
        <v>44990</v>
      </c>
      <c r="F860" s="52">
        <v>0.53</v>
      </c>
      <c r="G860" s="51">
        <v>4.0999999999999996</v>
      </c>
      <c r="H860" s="52" t="str">
        <f t="shared" si="14"/>
        <v>5.0</v>
      </c>
      <c r="I860" s="16">
        <v>1259</v>
      </c>
      <c r="J860" s="19">
        <f>Transformed_Data!E860*Transformed_Data!I860</f>
        <v>56642410</v>
      </c>
      <c r="K860" s="19" t="str">
        <f>IF(E860&lt;200,"&lt;200",IF(E860&lt;=500,"200–500","&gt;500"))</f>
        <v>&gt;500</v>
      </c>
      <c r="L860" s="19">
        <f>G860*I860</f>
        <v>5161.8999999999996</v>
      </c>
      <c r="M860" s="19">
        <f>SUM(G860:I860)</f>
        <v>1263.0999999999999</v>
      </c>
      <c r="N860" s="16" t="s">
        <v>13563</v>
      </c>
      <c r="O860" s="16" t="s">
        <v>1119</v>
      </c>
      <c r="P860" s="16" t="s">
        <v>1120</v>
      </c>
      <c r="Q860" s="16" t="s">
        <v>1121</v>
      </c>
      <c r="R860" s="16" t="s">
        <v>1122</v>
      </c>
      <c r="S860" s="16" t="s">
        <v>13564</v>
      </c>
      <c r="T860" s="16" t="s">
        <v>1124</v>
      </c>
      <c r="U860" s="16" t="s">
        <v>1125</v>
      </c>
    </row>
    <row r="861" spans="1:21" ht="15.75">
      <c r="A861" s="16" t="s">
        <v>10194</v>
      </c>
      <c r="B861" s="16" t="s">
        <v>14739</v>
      </c>
      <c r="C861" s="16" t="s">
        <v>13645</v>
      </c>
      <c r="D861" s="19">
        <v>649</v>
      </c>
      <c r="E861" s="19">
        <v>999</v>
      </c>
      <c r="F861" s="52">
        <v>0.35</v>
      </c>
      <c r="G861" s="51">
        <v>3.8</v>
      </c>
      <c r="H861" s="52" t="str">
        <f t="shared" si="14"/>
        <v>4.0</v>
      </c>
      <c r="I861" s="16">
        <v>49</v>
      </c>
      <c r="J861" s="19">
        <f>Transformed_Data!E861*Transformed_Data!I861</f>
        <v>48951</v>
      </c>
      <c r="K861" s="19" t="str">
        <f>IF(E861&lt;200,"&lt;200",IF(E861&lt;=500,"200–500","&gt;500"))</f>
        <v>&gt;500</v>
      </c>
      <c r="L861" s="19">
        <f>G861*I861</f>
        <v>186.2</v>
      </c>
      <c r="M861" s="19">
        <f>SUM(G861:I861)</f>
        <v>52.8</v>
      </c>
      <c r="N861" s="16" t="s">
        <v>10196</v>
      </c>
      <c r="O861" s="16" t="s">
        <v>10197</v>
      </c>
      <c r="P861" s="16" t="s">
        <v>10198</v>
      </c>
      <c r="Q861" s="16" t="s">
        <v>10199</v>
      </c>
      <c r="R861" s="16" t="s">
        <v>10200</v>
      </c>
      <c r="S861" s="16" t="s">
        <v>13565</v>
      </c>
      <c r="T861" s="16" t="s">
        <v>10202</v>
      </c>
      <c r="U861" s="16" t="s">
        <v>10203</v>
      </c>
    </row>
    <row r="862" spans="1:21" ht="15.75">
      <c r="A862" s="16" t="s">
        <v>7952</v>
      </c>
      <c r="B862" s="16" t="s">
        <v>14740</v>
      </c>
      <c r="C862" s="16" t="s">
        <v>13646</v>
      </c>
      <c r="D862" s="19">
        <v>300</v>
      </c>
      <c r="E862" s="19">
        <v>300</v>
      </c>
      <c r="F862" s="52">
        <v>0</v>
      </c>
      <c r="G862" s="51">
        <v>4.2</v>
      </c>
      <c r="H862" s="52" t="str">
        <f t="shared" si="14"/>
        <v>5.0</v>
      </c>
      <c r="I862" s="16">
        <v>419</v>
      </c>
      <c r="J862" s="19">
        <f>Transformed_Data!E862*Transformed_Data!I862</f>
        <v>125700</v>
      </c>
      <c r="K862" s="19" t="str">
        <f>IF(E862&lt;200,"&lt;200",IF(E862&lt;=500,"200–500","&gt;500"))</f>
        <v>200–500</v>
      </c>
      <c r="L862" s="19">
        <f>G862*I862</f>
        <v>1759.8000000000002</v>
      </c>
      <c r="M862" s="19">
        <f>SUM(G862:I862)</f>
        <v>423.2</v>
      </c>
      <c r="N862" s="16" t="s">
        <v>7954</v>
      </c>
      <c r="O862" s="16" t="s">
        <v>7955</v>
      </c>
      <c r="P862" s="16" t="s">
        <v>7956</v>
      </c>
      <c r="Q862" s="16" t="s">
        <v>7957</v>
      </c>
      <c r="R862" s="16" t="s">
        <v>7958</v>
      </c>
      <c r="S862" s="16" t="s">
        <v>7959</v>
      </c>
      <c r="T862" s="16" t="s">
        <v>7960</v>
      </c>
      <c r="U862" s="16" t="s">
        <v>7961</v>
      </c>
    </row>
    <row r="863" spans="1:21" ht="15.75">
      <c r="A863" s="16" t="s">
        <v>8284</v>
      </c>
      <c r="B863" s="16" t="s">
        <v>14741</v>
      </c>
      <c r="C863" s="16" t="s">
        <v>13644</v>
      </c>
      <c r="D863" s="19">
        <v>579</v>
      </c>
      <c r="E863" s="19">
        <v>1090</v>
      </c>
      <c r="F863" s="52">
        <v>0.47</v>
      </c>
      <c r="G863" s="51">
        <v>4.4000000000000004</v>
      </c>
      <c r="H863" s="52" t="str">
        <f t="shared" si="14"/>
        <v>5.0</v>
      </c>
      <c r="I863" s="16">
        <v>3482</v>
      </c>
      <c r="J863" s="19">
        <f>Transformed_Data!E863*Transformed_Data!I863</f>
        <v>3795380</v>
      </c>
      <c r="K863" s="19" t="str">
        <f>IF(E863&lt;200,"&lt;200",IF(E863&lt;=500,"200–500","&gt;500"))</f>
        <v>&gt;500</v>
      </c>
      <c r="L863" s="19">
        <f>G863*I863</f>
        <v>15320.800000000001</v>
      </c>
      <c r="M863" s="19">
        <f>SUM(G863:I863)</f>
        <v>3486.4</v>
      </c>
      <c r="N863" s="16" t="s">
        <v>13566</v>
      </c>
      <c r="O863" s="16" t="s">
        <v>8287</v>
      </c>
      <c r="P863" s="16" t="s">
        <v>8288</v>
      </c>
      <c r="Q863" s="16" t="s">
        <v>8289</v>
      </c>
      <c r="R863" s="16" t="s">
        <v>8290</v>
      </c>
      <c r="S863" s="16" t="s">
        <v>8291</v>
      </c>
      <c r="T863" s="16" t="s">
        <v>8292</v>
      </c>
      <c r="U863" s="16" t="s">
        <v>8293</v>
      </c>
    </row>
    <row r="864" spans="1:21" ht="15.75">
      <c r="A864" s="16" t="s">
        <v>10559</v>
      </c>
      <c r="B864" s="16" t="s">
        <v>14742</v>
      </c>
      <c r="C864" s="16" t="s">
        <v>13645</v>
      </c>
      <c r="D864" s="19">
        <v>1052</v>
      </c>
      <c r="E864" s="19">
        <v>1790</v>
      </c>
      <c r="F864" s="52">
        <v>0.41</v>
      </c>
      <c r="G864" s="51">
        <v>4.3</v>
      </c>
      <c r="H864" s="52" t="str">
        <f t="shared" si="14"/>
        <v>5.0</v>
      </c>
      <c r="I864" s="16">
        <v>1404</v>
      </c>
      <c r="J864" s="19">
        <f>Transformed_Data!E864*Transformed_Data!I864</f>
        <v>2513160</v>
      </c>
      <c r="K864" s="19" t="str">
        <f>IF(E864&lt;200,"&lt;200",IF(E864&lt;=500,"200–500","&gt;500"))</f>
        <v>&gt;500</v>
      </c>
      <c r="L864" s="19">
        <f>G864*I864</f>
        <v>6037.2</v>
      </c>
      <c r="M864" s="19">
        <f>SUM(G864:I864)</f>
        <v>1408.3</v>
      </c>
      <c r="N864" s="16" t="s">
        <v>10561</v>
      </c>
      <c r="O864" s="16" t="s">
        <v>10562</v>
      </c>
      <c r="P864" s="16" t="s">
        <v>10563</v>
      </c>
      <c r="Q864" s="16" t="s">
        <v>10564</v>
      </c>
      <c r="R864" s="16" t="s">
        <v>10565</v>
      </c>
      <c r="S864" s="16" t="s">
        <v>13567</v>
      </c>
      <c r="T864" s="16" t="s">
        <v>10567</v>
      </c>
      <c r="U864" s="16" t="s">
        <v>10568</v>
      </c>
    </row>
    <row r="865" spans="1:21" ht="15.75">
      <c r="A865" s="16" t="s">
        <v>2211</v>
      </c>
      <c r="B865" s="16" t="s">
        <v>14743</v>
      </c>
      <c r="C865" s="16" t="s">
        <v>13127</v>
      </c>
      <c r="D865" s="19">
        <v>349</v>
      </c>
      <c r="E865" s="19">
        <v>799</v>
      </c>
      <c r="F865" s="52">
        <v>0.56000000000000005</v>
      </c>
      <c r="G865" s="51">
        <v>3.6</v>
      </c>
      <c r="H865" s="52" t="str">
        <f t="shared" si="14"/>
        <v>4.0</v>
      </c>
      <c r="I865" s="16">
        <v>323</v>
      </c>
      <c r="J865" s="19">
        <f>Transformed_Data!E865*Transformed_Data!I865</f>
        <v>258077</v>
      </c>
      <c r="K865" s="19" t="str">
        <f>IF(E865&lt;200,"&lt;200",IF(E865&lt;=500,"200–500","&gt;500"))</f>
        <v>&gt;500</v>
      </c>
      <c r="L865" s="19">
        <f>G865*I865</f>
        <v>1162.8</v>
      </c>
      <c r="M865" s="19">
        <f>SUM(G865:I865)</f>
        <v>326.60000000000002</v>
      </c>
      <c r="N865" s="16" t="s">
        <v>2213</v>
      </c>
      <c r="O865" s="16" t="s">
        <v>2214</v>
      </c>
      <c r="P865" s="16" t="s">
        <v>2215</v>
      </c>
      <c r="Q865" s="16" t="s">
        <v>2216</v>
      </c>
      <c r="R865" s="16" t="s">
        <v>2217</v>
      </c>
      <c r="S865" s="16" t="s">
        <v>2218</v>
      </c>
      <c r="T865" s="16" t="s">
        <v>2219</v>
      </c>
      <c r="U865" s="16" t="s">
        <v>2220</v>
      </c>
    </row>
    <row r="866" spans="1:21" ht="15.75">
      <c r="A866" s="16" t="s">
        <v>8272</v>
      </c>
      <c r="B866" s="16" t="s">
        <v>14744</v>
      </c>
      <c r="C866" s="16" t="s">
        <v>13644</v>
      </c>
      <c r="D866" s="19">
        <v>499</v>
      </c>
      <c r="E866" s="19">
        <v>1299</v>
      </c>
      <c r="F866" s="52">
        <v>0.62</v>
      </c>
      <c r="G866" s="51">
        <v>4.0999999999999996</v>
      </c>
      <c r="H866" s="52" t="str">
        <f t="shared" si="14"/>
        <v>5.0</v>
      </c>
      <c r="I866" s="16">
        <v>2740</v>
      </c>
      <c r="J866" s="19">
        <f>Transformed_Data!E866*Transformed_Data!I866</f>
        <v>3559260</v>
      </c>
      <c r="K866" s="19" t="str">
        <f>IF(E866&lt;200,"&lt;200",IF(E866&lt;=500,"200–500","&gt;500"))</f>
        <v>&gt;500</v>
      </c>
      <c r="L866" s="19">
        <f>G866*I866</f>
        <v>11233.999999999998</v>
      </c>
      <c r="M866" s="19">
        <f>SUM(G866:I866)</f>
        <v>2744.1</v>
      </c>
      <c r="N866" s="16" t="s">
        <v>13568</v>
      </c>
      <c r="O866" s="16" t="s">
        <v>8275</v>
      </c>
      <c r="P866" s="16" t="s">
        <v>8276</v>
      </c>
      <c r="Q866" s="16" t="s">
        <v>8277</v>
      </c>
      <c r="R866" s="16" t="s">
        <v>8278</v>
      </c>
      <c r="S866" s="16" t="s">
        <v>8279</v>
      </c>
      <c r="T866" s="16" t="s">
        <v>8280</v>
      </c>
      <c r="U866" s="16" t="s">
        <v>8281</v>
      </c>
    </row>
    <row r="867" spans="1:21" ht="15.75">
      <c r="A867" s="16" t="s">
        <v>4794</v>
      </c>
      <c r="B867" s="16" t="s">
        <v>14745</v>
      </c>
      <c r="C867" s="16" t="s">
        <v>13127</v>
      </c>
      <c r="D867" s="19">
        <v>139</v>
      </c>
      <c r="E867" s="19">
        <v>499</v>
      </c>
      <c r="F867" s="52">
        <v>0.72</v>
      </c>
      <c r="G867" s="51">
        <v>4.2</v>
      </c>
      <c r="H867" s="52" t="str">
        <f t="shared" si="14"/>
        <v>5.0</v>
      </c>
      <c r="I867" s="16">
        <v>4971</v>
      </c>
      <c r="J867" s="19">
        <f>Transformed_Data!E867*Transformed_Data!I867</f>
        <v>2480529</v>
      </c>
      <c r="K867" s="19" t="str">
        <f>IF(E867&lt;200,"&lt;200",IF(E867&lt;=500,"200–500","&gt;500"))</f>
        <v>200–500</v>
      </c>
      <c r="L867" s="19">
        <f>G867*I867</f>
        <v>20878.2</v>
      </c>
      <c r="M867" s="19">
        <f>SUM(G867:I867)</f>
        <v>4975.2</v>
      </c>
      <c r="N867" s="16" t="s">
        <v>4796</v>
      </c>
      <c r="O867" s="16" t="s">
        <v>4797</v>
      </c>
      <c r="P867" s="16" t="s">
        <v>4798</v>
      </c>
      <c r="Q867" s="16" t="s">
        <v>4799</v>
      </c>
      <c r="R867" s="16" t="s">
        <v>4800</v>
      </c>
      <c r="S867" s="16" t="s">
        <v>4801</v>
      </c>
      <c r="T867" s="16" t="s">
        <v>4802</v>
      </c>
      <c r="U867" s="16" t="s">
        <v>4803</v>
      </c>
    </row>
    <row r="868" spans="1:21" ht="15.75">
      <c r="A868" s="16" t="s">
        <v>4635</v>
      </c>
      <c r="B868" s="16" t="s">
        <v>14746</v>
      </c>
      <c r="C868" s="16" t="s">
        <v>13127</v>
      </c>
      <c r="D868" s="19">
        <v>1055</v>
      </c>
      <c r="E868" s="19">
        <v>1249</v>
      </c>
      <c r="F868" s="52">
        <v>0.16</v>
      </c>
      <c r="G868" s="51">
        <v>3.8</v>
      </c>
      <c r="H868" s="52" t="str">
        <f t="shared" si="14"/>
        <v>4.0</v>
      </c>
      <c r="I868" s="16">
        <v>2352</v>
      </c>
      <c r="J868" s="19">
        <f>Transformed_Data!E868*Transformed_Data!I868</f>
        <v>2937648</v>
      </c>
      <c r="K868" s="19" t="str">
        <f>IF(E868&lt;200,"&lt;200",IF(E868&lt;=500,"200–500","&gt;500"))</f>
        <v>&gt;500</v>
      </c>
      <c r="L868" s="19">
        <f>G868*I868</f>
        <v>8937.6</v>
      </c>
      <c r="M868" s="19">
        <f>SUM(G868:I868)</f>
        <v>2355.8000000000002</v>
      </c>
      <c r="N868" s="16" t="s">
        <v>4637</v>
      </c>
      <c r="O868" s="16" t="s">
        <v>4638</v>
      </c>
      <c r="P868" s="16" t="s">
        <v>4639</v>
      </c>
      <c r="Q868" s="16" t="s">
        <v>4640</v>
      </c>
      <c r="R868" s="16" t="s">
        <v>4641</v>
      </c>
      <c r="S868" s="16" t="s">
        <v>4642</v>
      </c>
      <c r="T868" s="16" t="s">
        <v>4643</v>
      </c>
      <c r="U868" s="16" t="s">
        <v>4644</v>
      </c>
    </row>
    <row r="869" spans="1:21" ht="15.75">
      <c r="A869" s="16" t="s">
        <v>12614</v>
      </c>
      <c r="B869" s="16" t="s">
        <v>14747</v>
      </c>
      <c r="C869" s="16" t="s">
        <v>13645</v>
      </c>
      <c r="D869" s="19">
        <v>231</v>
      </c>
      <c r="E869" s="19">
        <v>260</v>
      </c>
      <c r="F869" s="52">
        <v>0.11</v>
      </c>
      <c r="G869" s="51">
        <v>4.0999999999999996</v>
      </c>
      <c r="H869" s="52" t="str">
        <f t="shared" si="14"/>
        <v>5.0</v>
      </c>
      <c r="I869" s="16">
        <v>490</v>
      </c>
      <c r="J869" s="19">
        <f>Transformed_Data!E869*Transformed_Data!I869</f>
        <v>127400</v>
      </c>
      <c r="K869" s="19" t="str">
        <f>IF(E869&lt;200,"&lt;200",IF(E869&lt;=500,"200–500","&gt;500"))</f>
        <v>200–500</v>
      </c>
      <c r="L869" s="19">
        <f>G869*I869</f>
        <v>2008.9999999999998</v>
      </c>
      <c r="M869" s="19">
        <f>SUM(G869:I869)</f>
        <v>494.1</v>
      </c>
      <c r="N869" s="16" t="s">
        <v>12616</v>
      </c>
      <c r="O869" s="16" t="s">
        <v>12617</v>
      </c>
      <c r="P869" s="16" t="s">
        <v>12618</v>
      </c>
      <c r="Q869" s="16" t="s">
        <v>12619</v>
      </c>
      <c r="R869" s="16" t="s">
        <v>12620</v>
      </c>
      <c r="S869" s="16" t="s">
        <v>13073</v>
      </c>
      <c r="T869" s="16" t="s">
        <v>12621</v>
      </c>
      <c r="U869" s="16" t="s">
        <v>12622</v>
      </c>
    </row>
    <row r="870" spans="1:21" ht="15.75">
      <c r="A870" s="16" t="s">
        <v>6524</v>
      </c>
      <c r="B870" s="16" t="s">
        <v>14748</v>
      </c>
      <c r="C870" s="16" t="s">
        <v>13127</v>
      </c>
      <c r="D870" s="19">
        <v>1699</v>
      </c>
      <c r="E870" s="19">
        <v>3495</v>
      </c>
      <c r="F870" s="52">
        <v>0.51</v>
      </c>
      <c r="G870" s="51">
        <v>4.0999999999999996</v>
      </c>
      <c r="H870" s="52" t="str">
        <f t="shared" si="14"/>
        <v>5.0</v>
      </c>
      <c r="I870" s="16">
        <v>14371</v>
      </c>
      <c r="J870" s="19">
        <f>Transformed_Data!E870*Transformed_Data!I870</f>
        <v>50226645</v>
      </c>
      <c r="K870" s="19" t="str">
        <f>IF(E870&lt;200,"&lt;200",IF(E870&lt;=500,"200–500","&gt;500"))</f>
        <v>&gt;500</v>
      </c>
      <c r="L870" s="19">
        <f>G870*I870</f>
        <v>58921.099999999991</v>
      </c>
      <c r="M870" s="19">
        <f>SUM(G870:I870)</f>
        <v>14375.1</v>
      </c>
      <c r="N870" s="16" t="s">
        <v>6527</v>
      </c>
      <c r="O870" s="16" t="s">
        <v>6528</v>
      </c>
      <c r="P870" s="16" t="s">
        <v>6529</v>
      </c>
      <c r="Q870" s="16" t="s">
        <v>6530</v>
      </c>
      <c r="R870" s="16" t="s">
        <v>6531</v>
      </c>
      <c r="S870" s="16" t="s">
        <v>6532</v>
      </c>
      <c r="T870" s="16" t="s">
        <v>6533</v>
      </c>
      <c r="U870" s="16" t="s">
        <v>6534</v>
      </c>
    </row>
    <row r="871" spans="1:21" ht="15.75">
      <c r="A871" s="16" t="s">
        <v>4413</v>
      </c>
      <c r="B871" s="16" t="s">
        <v>14749</v>
      </c>
      <c r="C871" s="16" t="s">
        <v>13127</v>
      </c>
      <c r="D871" s="19">
        <v>2799</v>
      </c>
      <c r="E871" s="19">
        <v>6499</v>
      </c>
      <c r="F871" s="52">
        <v>0.56999999999999995</v>
      </c>
      <c r="G871" s="51">
        <v>4.0999999999999996</v>
      </c>
      <c r="H871" s="52" t="str">
        <f t="shared" si="14"/>
        <v>5.0</v>
      </c>
      <c r="I871" s="16">
        <v>38879</v>
      </c>
      <c r="J871" s="19">
        <f>Transformed_Data!E871*Transformed_Data!I871</f>
        <v>252674621</v>
      </c>
      <c r="K871" s="19" t="str">
        <f>IF(E871&lt;200,"&lt;200",IF(E871&lt;=500,"200–500","&gt;500"))</f>
        <v>&gt;500</v>
      </c>
      <c r="L871" s="19">
        <f>G871*I871</f>
        <v>159403.9</v>
      </c>
      <c r="M871" s="19">
        <f>SUM(G871:I871)</f>
        <v>38883.1</v>
      </c>
      <c r="N871" s="16" t="s">
        <v>13569</v>
      </c>
      <c r="O871" s="16" t="s">
        <v>4416</v>
      </c>
      <c r="P871" s="16" t="s">
        <v>4417</v>
      </c>
      <c r="Q871" s="16" t="s">
        <v>4418</v>
      </c>
      <c r="R871" s="16" t="s">
        <v>4419</v>
      </c>
      <c r="S871" s="16" t="s">
        <v>13530</v>
      </c>
      <c r="T871" s="16" t="s">
        <v>4421</v>
      </c>
      <c r="U871" s="16" t="s">
        <v>4422</v>
      </c>
    </row>
    <row r="872" spans="1:21" ht="15.75">
      <c r="A872" s="16" t="s">
        <v>7580</v>
      </c>
      <c r="B872" s="16" t="s">
        <v>14750</v>
      </c>
      <c r="C872" s="16" t="s">
        <v>13644</v>
      </c>
      <c r="D872" s="19">
        <v>2649</v>
      </c>
      <c r="E872" s="19">
        <v>3499</v>
      </c>
      <c r="F872" s="52">
        <v>0.24</v>
      </c>
      <c r="G872" s="51">
        <v>4.5</v>
      </c>
      <c r="H872" s="52" t="str">
        <f t="shared" si="14"/>
        <v>5.0</v>
      </c>
      <c r="I872" s="16">
        <v>1271</v>
      </c>
      <c r="J872" s="19">
        <f>Transformed_Data!E872*Transformed_Data!I872</f>
        <v>4447229</v>
      </c>
      <c r="K872" s="19" t="str">
        <f>IF(E872&lt;200,"&lt;200",IF(E872&lt;=500,"200–500","&gt;500"))</f>
        <v>&gt;500</v>
      </c>
      <c r="L872" s="19">
        <f>G872*I872</f>
        <v>5719.5</v>
      </c>
      <c r="M872" s="19">
        <f>SUM(G872:I872)</f>
        <v>1275.5</v>
      </c>
      <c r="N872" s="16" t="s">
        <v>13570</v>
      </c>
      <c r="O872" s="16" t="s">
        <v>7584</v>
      </c>
      <c r="P872" s="16" t="s">
        <v>7585</v>
      </c>
      <c r="Q872" s="16" t="s">
        <v>7586</v>
      </c>
      <c r="R872" s="16" t="s">
        <v>7587</v>
      </c>
      <c r="S872" s="16" t="s">
        <v>13571</v>
      </c>
      <c r="T872" s="16" t="s">
        <v>7589</v>
      </c>
      <c r="U872" s="16" t="s">
        <v>7590</v>
      </c>
    </row>
    <row r="873" spans="1:21" ht="15.75">
      <c r="A873" s="16" t="s">
        <v>2191</v>
      </c>
      <c r="B873" s="16" t="s">
        <v>14751</v>
      </c>
      <c r="C873" s="16" t="s">
        <v>13644</v>
      </c>
      <c r="D873" s="19">
        <v>129</v>
      </c>
      <c r="E873" s="19">
        <v>1000</v>
      </c>
      <c r="F873" s="52">
        <v>0.87</v>
      </c>
      <c r="G873" s="51">
        <v>3.9</v>
      </c>
      <c r="H873" s="52" t="str">
        <f t="shared" si="14"/>
        <v>4.0</v>
      </c>
      <c r="I873" s="16">
        <v>295</v>
      </c>
      <c r="J873" s="19">
        <f>Transformed_Data!E873*Transformed_Data!I873</f>
        <v>295000</v>
      </c>
      <c r="K873" s="19" t="str">
        <f>IF(E873&lt;200,"&lt;200",IF(E873&lt;=500,"200–500","&gt;500"))</f>
        <v>&gt;500</v>
      </c>
      <c r="L873" s="19">
        <f>G873*I873</f>
        <v>1150.5</v>
      </c>
      <c r="M873" s="19">
        <f>SUM(G873:I873)</f>
        <v>298.89999999999998</v>
      </c>
      <c r="N873" s="16" t="s">
        <v>2193</v>
      </c>
      <c r="O873" s="16" t="s">
        <v>2194</v>
      </c>
      <c r="P873" s="16" t="s">
        <v>2195</v>
      </c>
      <c r="Q873" s="16" t="s">
        <v>2196</v>
      </c>
      <c r="R873" s="16" t="s">
        <v>2197</v>
      </c>
      <c r="S873" s="16" t="s">
        <v>2198</v>
      </c>
      <c r="T873" s="16" t="s">
        <v>2199</v>
      </c>
      <c r="U873" s="16" t="s">
        <v>2200</v>
      </c>
    </row>
    <row r="874" spans="1:21" ht="15.75">
      <c r="A874" s="16" t="s">
        <v>917</v>
      </c>
      <c r="B874" s="16" t="s">
        <v>14752</v>
      </c>
      <c r="C874" s="16" t="s">
        <v>13127</v>
      </c>
      <c r="D874" s="19">
        <v>349</v>
      </c>
      <c r="E874" s="19">
        <v>1499</v>
      </c>
      <c r="F874" s="52">
        <v>0.77</v>
      </c>
      <c r="G874" s="51">
        <v>4.3</v>
      </c>
      <c r="H874" s="52" t="str">
        <f t="shared" si="14"/>
        <v>5.0</v>
      </c>
      <c r="I874" s="16">
        <v>4145</v>
      </c>
      <c r="J874" s="19">
        <f>Transformed_Data!E874*Transformed_Data!I874</f>
        <v>6213355</v>
      </c>
      <c r="K874" s="19" t="str">
        <f>IF(E874&lt;200,"&lt;200",IF(E874&lt;=500,"200–500","&gt;500"))</f>
        <v>&gt;500</v>
      </c>
      <c r="L874" s="19">
        <f>G874*I874</f>
        <v>17823.5</v>
      </c>
      <c r="M874" s="19">
        <f>SUM(G874:I874)</f>
        <v>4149.3</v>
      </c>
      <c r="N874" s="16" t="s">
        <v>919</v>
      </c>
      <c r="O874" s="16" t="s">
        <v>920</v>
      </c>
      <c r="P874" s="16" t="s">
        <v>921</v>
      </c>
      <c r="Q874" s="16" t="s">
        <v>922</v>
      </c>
      <c r="R874" s="16" t="s">
        <v>923</v>
      </c>
      <c r="S874" s="16" t="s">
        <v>924</v>
      </c>
      <c r="T874" s="16" t="s">
        <v>925</v>
      </c>
      <c r="U874" s="16" t="s">
        <v>926</v>
      </c>
    </row>
    <row r="875" spans="1:21" ht="15.75">
      <c r="A875" s="16" t="s">
        <v>1784</v>
      </c>
      <c r="B875" s="16" t="s">
        <v>14753</v>
      </c>
      <c r="C875" s="16" t="s">
        <v>13127</v>
      </c>
      <c r="D875" s="19">
        <v>349</v>
      </c>
      <c r="E875" s="19">
        <v>999</v>
      </c>
      <c r="F875" s="52">
        <v>0.65</v>
      </c>
      <c r="G875" s="51">
        <v>4</v>
      </c>
      <c r="H875" s="52" t="str">
        <f t="shared" si="14"/>
        <v>4.0</v>
      </c>
      <c r="I875" s="16">
        <v>839</v>
      </c>
      <c r="J875" s="19">
        <f>Transformed_Data!E875*Transformed_Data!I875</f>
        <v>838161</v>
      </c>
      <c r="K875" s="19" t="str">
        <f>IF(E875&lt;200,"&lt;200",IF(E875&lt;=500,"200–500","&gt;500"))</f>
        <v>&gt;500</v>
      </c>
      <c r="L875" s="19">
        <f>G875*I875</f>
        <v>3356</v>
      </c>
      <c r="M875" s="19">
        <f>SUM(G875:I875)</f>
        <v>843</v>
      </c>
      <c r="N875" s="16" t="s">
        <v>1786</v>
      </c>
      <c r="O875" s="16" t="s">
        <v>1787</v>
      </c>
      <c r="P875" s="16" t="s">
        <v>1788</v>
      </c>
      <c r="Q875" s="16" t="s">
        <v>1789</v>
      </c>
      <c r="R875" s="16" t="s">
        <v>1790</v>
      </c>
      <c r="S875" s="16" t="s">
        <v>13572</v>
      </c>
      <c r="T875" s="16" t="s">
        <v>1792</v>
      </c>
      <c r="U875" s="16" t="s">
        <v>1793</v>
      </c>
    </row>
    <row r="876" spans="1:21" ht="15.75">
      <c r="A876" s="16" t="s">
        <v>1704</v>
      </c>
      <c r="B876" s="16" t="s">
        <v>14754</v>
      </c>
      <c r="C876" s="16" t="s">
        <v>13644</v>
      </c>
      <c r="D876" s="19">
        <v>320</v>
      </c>
      <c r="E876" s="19">
        <v>599</v>
      </c>
      <c r="F876" s="52">
        <v>0.47</v>
      </c>
      <c r="G876" s="51">
        <v>4.0999999999999996</v>
      </c>
      <c r="H876" s="52" t="str">
        <f t="shared" si="14"/>
        <v>5.0</v>
      </c>
      <c r="I876" s="16">
        <v>491</v>
      </c>
      <c r="J876" s="19">
        <f>Transformed_Data!E876*Transformed_Data!I876</f>
        <v>294109</v>
      </c>
      <c r="K876" s="19" t="str">
        <f>IF(E876&lt;200,"&lt;200",IF(E876&lt;=500,"200–500","&gt;500"))</f>
        <v>&gt;500</v>
      </c>
      <c r="L876" s="19">
        <f>G876*I876</f>
        <v>2013.1</v>
      </c>
      <c r="M876" s="19">
        <f>SUM(G876:I876)</f>
        <v>495.1</v>
      </c>
      <c r="N876" s="16" t="s">
        <v>1706</v>
      </c>
      <c r="O876" s="16" t="s">
        <v>1707</v>
      </c>
      <c r="P876" s="16" t="s">
        <v>1708</v>
      </c>
      <c r="Q876" s="16" t="s">
        <v>1709</v>
      </c>
      <c r="R876" s="16" t="s">
        <v>1710</v>
      </c>
      <c r="S876" s="16" t="s">
        <v>1711</v>
      </c>
      <c r="T876" s="16" t="s">
        <v>1712</v>
      </c>
      <c r="U876" s="16" t="s">
        <v>1713</v>
      </c>
    </row>
    <row r="877" spans="1:21" ht="15.75">
      <c r="A877" s="16" t="s">
        <v>1342</v>
      </c>
      <c r="B877" s="16" t="s">
        <v>14755</v>
      </c>
      <c r="C877" s="16" t="s">
        <v>13644</v>
      </c>
      <c r="D877" s="19">
        <v>368</v>
      </c>
      <c r="E877" s="19">
        <v>699</v>
      </c>
      <c r="F877" s="52">
        <v>0.47</v>
      </c>
      <c r="G877" s="51">
        <v>4.2</v>
      </c>
      <c r="H877" s="52" t="str">
        <f t="shared" si="14"/>
        <v>5.0</v>
      </c>
      <c r="I877" s="16">
        <v>387</v>
      </c>
      <c r="J877" s="19">
        <f>Transformed_Data!E877*Transformed_Data!I877</f>
        <v>270513</v>
      </c>
      <c r="K877" s="19" t="str">
        <f>IF(E877&lt;200,"&lt;200",IF(E877&lt;=500,"200–500","&gt;500"))</f>
        <v>&gt;500</v>
      </c>
      <c r="L877" s="19">
        <f>G877*I877</f>
        <v>1625.4</v>
      </c>
      <c r="M877" s="19">
        <f>SUM(G877:I877)</f>
        <v>391.2</v>
      </c>
      <c r="N877" s="16" t="s">
        <v>1344</v>
      </c>
      <c r="O877" s="16" t="s">
        <v>1345</v>
      </c>
      <c r="P877" s="16" t="s">
        <v>1346</v>
      </c>
      <c r="Q877" s="16" t="s">
        <v>1347</v>
      </c>
      <c r="R877" s="16" t="s">
        <v>1348</v>
      </c>
      <c r="S877" s="16" t="s">
        <v>13573</v>
      </c>
      <c r="T877" s="16" t="s">
        <v>1350</v>
      </c>
      <c r="U877" s="16" t="s">
        <v>1351</v>
      </c>
    </row>
    <row r="878" spans="1:21" ht="15.75">
      <c r="A878" s="16" t="s">
        <v>386</v>
      </c>
      <c r="B878" s="16" t="s">
        <v>14756</v>
      </c>
      <c r="C878" s="16" t="s">
        <v>13644</v>
      </c>
      <c r="D878" s="19">
        <v>970</v>
      </c>
      <c r="E878" s="19">
        <v>1999</v>
      </c>
      <c r="F878" s="52">
        <v>0.51</v>
      </c>
      <c r="G878" s="51">
        <v>4.2</v>
      </c>
      <c r="H878" s="52" t="str">
        <f t="shared" si="14"/>
        <v>5.0</v>
      </c>
      <c r="I878" s="16">
        <v>462</v>
      </c>
      <c r="J878" s="19">
        <f>Transformed_Data!E878*Transformed_Data!I878</f>
        <v>923538</v>
      </c>
      <c r="K878" s="19" t="str">
        <f>IF(E878&lt;200,"&lt;200",IF(E878&lt;=500,"200–500","&gt;500"))</f>
        <v>&gt;500</v>
      </c>
      <c r="L878" s="19">
        <f>G878*I878</f>
        <v>1940.4</v>
      </c>
      <c r="M878" s="19">
        <f>SUM(G878:I878)</f>
        <v>466.2</v>
      </c>
      <c r="N878" s="16" t="s">
        <v>388</v>
      </c>
      <c r="O878" s="16" t="s">
        <v>389</v>
      </c>
      <c r="P878" s="16" t="s">
        <v>390</v>
      </c>
      <c r="Q878" s="16" t="s">
        <v>391</v>
      </c>
      <c r="R878" s="16" t="s">
        <v>392</v>
      </c>
      <c r="S878" s="16" t="s">
        <v>13574</v>
      </c>
      <c r="T878" s="16" t="s">
        <v>394</v>
      </c>
      <c r="U878" s="16" t="s">
        <v>395</v>
      </c>
    </row>
    <row r="879" spans="1:21" ht="15.75">
      <c r="A879" s="16" t="s">
        <v>203</v>
      </c>
      <c r="B879" s="16" t="s">
        <v>14757</v>
      </c>
      <c r="C879" s="16" t="s">
        <v>13644</v>
      </c>
      <c r="D879" s="19">
        <v>970</v>
      </c>
      <c r="E879" s="19">
        <v>1799</v>
      </c>
      <c r="F879" s="52">
        <v>0.46</v>
      </c>
      <c r="G879" s="51">
        <v>4.5</v>
      </c>
      <c r="H879" s="52" t="str">
        <f t="shared" si="14"/>
        <v>5.0</v>
      </c>
      <c r="I879" s="16">
        <v>815</v>
      </c>
      <c r="J879" s="19">
        <f>Transformed_Data!E879*Transformed_Data!I879</f>
        <v>1466185</v>
      </c>
      <c r="K879" s="19" t="str">
        <f>IF(E879&lt;200,"&lt;200",IF(E879&lt;=500,"200–500","&gt;500"))</f>
        <v>&gt;500</v>
      </c>
      <c r="L879" s="19">
        <f>G879*I879</f>
        <v>3667.5</v>
      </c>
      <c r="M879" s="19">
        <f>SUM(G879:I879)</f>
        <v>819.5</v>
      </c>
      <c r="N879" s="16" t="s">
        <v>205</v>
      </c>
      <c r="O879" s="16" t="s">
        <v>206</v>
      </c>
      <c r="P879" s="16" t="s">
        <v>207</v>
      </c>
      <c r="Q879" s="16" t="s">
        <v>208</v>
      </c>
      <c r="R879" s="16" t="s">
        <v>209</v>
      </c>
      <c r="S879" s="16" t="s">
        <v>210</v>
      </c>
      <c r="T879" s="16" t="s">
        <v>211</v>
      </c>
      <c r="U879" s="16" t="s">
        <v>212</v>
      </c>
    </row>
    <row r="880" spans="1:21" ht="15.75">
      <c r="A880" s="16" t="s">
        <v>9529</v>
      </c>
      <c r="B880" s="16" t="s">
        <v>14758</v>
      </c>
      <c r="C880" s="16" t="s">
        <v>13645</v>
      </c>
      <c r="D880" s="19">
        <v>1959</v>
      </c>
      <c r="E880" s="19">
        <v>2400</v>
      </c>
      <c r="F880" s="52">
        <v>0.18</v>
      </c>
      <c r="G880" s="51">
        <v>4</v>
      </c>
      <c r="H880" s="52" t="str">
        <f t="shared" si="14"/>
        <v>4.0</v>
      </c>
      <c r="I880" s="16">
        <v>237</v>
      </c>
      <c r="J880" s="19">
        <f>Transformed_Data!E880*Transformed_Data!I880</f>
        <v>568800</v>
      </c>
      <c r="K880" s="19" t="str">
        <f>IF(E880&lt;200,"&lt;200",IF(E880&lt;=500,"200–500","&gt;500"))</f>
        <v>&gt;500</v>
      </c>
      <c r="L880" s="19">
        <f>G880*I880</f>
        <v>948</v>
      </c>
      <c r="M880" s="19">
        <f>SUM(G880:I880)</f>
        <v>241</v>
      </c>
      <c r="N880" s="16" t="s">
        <v>9531</v>
      </c>
      <c r="O880" s="16" t="s">
        <v>9532</v>
      </c>
      <c r="P880" s="16" t="s">
        <v>9533</v>
      </c>
      <c r="Q880" s="16" t="s">
        <v>9534</v>
      </c>
      <c r="R880" s="16" t="s">
        <v>9535</v>
      </c>
      <c r="S880" s="16" t="s">
        <v>9536</v>
      </c>
      <c r="T880" s="16" t="s">
        <v>9537</v>
      </c>
      <c r="U880" s="16" t="s">
        <v>9538</v>
      </c>
    </row>
    <row r="881" spans="1:21" ht="15.75">
      <c r="A881" s="16" t="s">
        <v>9754</v>
      </c>
      <c r="B881" s="16" t="s">
        <v>14759</v>
      </c>
      <c r="C881" s="16" t="s">
        <v>13645</v>
      </c>
      <c r="D881" s="19">
        <v>999</v>
      </c>
      <c r="E881" s="19">
        <v>1499</v>
      </c>
      <c r="F881" s="52">
        <v>0.33</v>
      </c>
      <c r="G881" s="51">
        <v>4.0999999999999996</v>
      </c>
      <c r="H881" s="52" t="str">
        <f t="shared" si="14"/>
        <v>5.0</v>
      </c>
      <c r="I881" s="16">
        <v>1646</v>
      </c>
      <c r="J881" s="19">
        <f>Transformed_Data!E881*Transformed_Data!I881</f>
        <v>2467354</v>
      </c>
      <c r="K881" s="19" t="str">
        <f>IF(E881&lt;200,"&lt;200",IF(E881&lt;=500,"200–500","&gt;500"))</f>
        <v>&gt;500</v>
      </c>
      <c r="L881" s="19">
        <f>G881*I881</f>
        <v>6748.5999999999995</v>
      </c>
      <c r="M881" s="19">
        <f>SUM(G881:I881)</f>
        <v>1650.1</v>
      </c>
      <c r="N881" s="16" t="s">
        <v>9756</v>
      </c>
      <c r="O881" s="16" t="s">
        <v>9757</v>
      </c>
      <c r="P881" s="16" t="s">
        <v>9758</v>
      </c>
      <c r="Q881" s="16" t="s">
        <v>9759</v>
      </c>
      <c r="R881" s="16" t="s">
        <v>9760</v>
      </c>
      <c r="S881" s="16" t="s">
        <v>9761</v>
      </c>
      <c r="T881" s="16" t="s">
        <v>9762</v>
      </c>
      <c r="U881" s="16" t="s">
        <v>9763</v>
      </c>
    </row>
    <row r="882" spans="1:21" ht="15.75">
      <c r="A882" s="16" t="s">
        <v>312</v>
      </c>
      <c r="B882" s="16" t="s">
        <v>14760</v>
      </c>
      <c r="C882" s="16" t="s">
        <v>13644</v>
      </c>
      <c r="D882" s="19">
        <v>179</v>
      </c>
      <c r="E882" s="19">
        <v>499</v>
      </c>
      <c r="F882" s="52">
        <v>0.64</v>
      </c>
      <c r="G882" s="51">
        <v>4</v>
      </c>
      <c r="H882" s="52" t="str">
        <f t="shared" si="14"/>
        <v>4.0</v>
      </c>
      <c r="I882" s="16">
        <v>1934</v>
      </c>
      <c r="J882" s="19">
        <f>Transformed_Data!E882*Transformed_Data!I882</f>
        <v>965066</v>
      </c>
      <c r="K882" s="19" t="str">
        <f>IF(E882&lt;200,"&lt;200",IF(E882&lt;=500,"200–500","&gt;500"))</f>
        <v>200–500</v>
      </c>
      <c r="L882" s="19">
        <f>G882*I882</f>
        <v>7736</v>
      </c>
      <c r="M882" s="19">
        <f>SUM(G882:I882)</f>
        <v>1938</v>
      </c>
      <c r="N882" s="16" t="s">
        <v>314</v>
      </c>
      <c r="O882" s="16" t="s">
        <v>315</v>
      </c>
      <c r="P882" s="16" t="s">
        <v>316</v>
      </c>
      <c r="Q882" s="16" t="s">
        <v>317</v>
      </c>
      <c r="R882" s="16" t="s">
        <v>13025</v>
      </c>
      <c r="S882" s="16" t="s">
        <v>13575</v>
      </c>
      <c r="T882" s="16" t="s">
        <v>318</v>
      </c>
      <c r="U882" s="16" t="s">
        <v>319</v>
      </c>
    </row>
    <row r="883" spans="1:21" ht="15.75">
      <c r="A883" s="16" t="s">
        <v>707</v>
      </c>
      <c r="B883" s="16" t="s">
        <v>14761</v>
      </c>
      <c r="C883" s="16" t="s">
        <v>13644</v>
      </c>
      <c r="D883" s="19">
        <v>199</v>
      </c>
      <c r="E883" s="19">
        <v>499</v>
      </c>
      <c r="F883" s="52">
        <v>0.6</v>
      </c>
      <c r="G883" s="51">
        <v>4.0999999999999996</v>
      </c>
      <c r="H883" s="52" t="str">
        <f t="shared" si="14"/>
        <v>5.0</v>
      </c>
      <c r="I883" s="16">
        <v>602</v>
      </c>
      <c r="J883" s="19">
        <f>Transformed_Data!E883*Transformed_Data!I883</f>
        <v>300398</v>
      </c>
      <c r="K883" s="19" t="str">
        <f>IF(E883&lt;200,"&lt;200",IF(E883&lt;=500,"200–500","&gt;500"))</f>
        <v>200–500</v>
      </c>
      <c r="L883" s="19">
        <f>G883*I883</f>
        <v>2468.1999999999998</v>
      </c>
      <c r="M883" s="19">
        <f>SUM(G883:I883)</f>
        <v>606.1</v>
      </c>
      <c r="N883" s="16" t="s">
        <v>709</v>
      </c>
      <c r="O883" s="16" t="s">
        <v>710</v>
      </c>
      <c r="P883" s="16" t="s">
        <v>711</v>
      </c>
      <c r="Q883" s="16" t="s">
        <v>712</v>
      </c>
      <c r="R883" s="16" t="s">
        <v>713</v>
      </c>
      <c r="S883" s="16" t="s">
        <v>13576</v>
      </c>
      <c r="T883" s="16" t="s">
        <v>715</v>
      </c>
      <c r="U883" s="16" t="s">
        <v>716</v>
      </c>
    </row>
    <row r="884" spans="1:21" ht="15.75">
      <c r="A884" s="16" t="s">
        <v>1321</v>
      </c>
      <c r="B884" s="16" t="s">
        <v>14762</v>
      </c>
      <c r="C884" s="16" t="s">
        <v>13644</v>
      </c>
      <c r="D884" s="19">
        <v>499</v>
      </c>
      <c r="E884" s="19">
        <v>899</v>
      </c>
      <c r="F884" s="52">
        <v>0.44</v>
      </c>
      <c r="G884" s="51">
        <v>4.2</v>
      </c>
      <c r="H884" s="52" t="str">
        <f t="shared" si="14"/>
        <v>5.0</v>
      </c>
      <c r="I884" s="16">
        <v>919</v>
      </c>
      <c r="J884" s="19">
        <f>Transformed_Data!E884*Transformed_Data!I884</f>
        <v>826181</v>
      </c>
      <c r="K884" s="19" t="str">
        <f>IF(E884&lt;200,"&lt;200",IF(E884&lt;=500,"200–500","&gt;500"))</f>
        <v>&gt;500</v>
      </c>
      <c r="L884" s="19">
        <f>G884*I884</f>
        <v>3859.8</v>
      </c>
      <c r="M884" s="19">
        <f>SUM(G884:I884)</f>
        <v>923.2</v>
      </c>
      <c r="N884" s="16" t="s">
        <v>1323</v>
      </c>
      <c r="O884" s="16" t="s">
        <v>1324</v>
      </c>
      <c r="P884" s="16" t="s">
        <v>1325</v>
      </c>
      <c r="Q884" s="16" t="s">
        <v>1326</v>
      </c>
      <c r="R884" s="16" t="s">
        <v>1327</v>
      </c>
      <c r="S884" s="16" t="s">
        <v>13577</v>
      </c>
      <c r="T884" s="16" t="s">
        <v>1329</v>
      </c>
      <c r="U884" s="16" t="s">
        <v>1330</v>
      </c>
    </row>
    <row r="885" spans="1:21" ht="15.75">
      <c r="A885" s="16" t="s">
        <v>4854</v>
      </c>
      <c r="B885" s="16" t="s">
        <v>14763</v>
      </c>
      <c r="C885" s="16" t="s">
        <v>13644</v>
      </c>
      <c r="D885" s="19">
        <v>217</v>
      </c>
      <c r="E885" s="19">
        <v>237</v>
      </c>
      <c r="F885" s="52">
        <v>0.08</v>
      </c>
      <c r="G885" s="51">
        <v>3.8</v>
      </c>
      <c r="H885" s="52" t="str">
        <f t="shared" si="14"/>
        <v>4.0</v>
      </c>
      <c r="I885" s="16">
        <v>7354</v>
      </c>
      <c r="J885" s="19">
        <f>Transformed_Data!E885*Transformed_Data!I885</f>
        <v>1742898</v>
      </c>
      <c r="K885" s="19" t="str">
        <f>IF(E885&lt;200,"&lt;200",IF(E885&lt;=500,"200–500","&gt;500"))</f>
        <v>200–500</v>
      </c>
      <c r="L885" s="19">
        <f>G885*I885</f>
        <v>27945.199999999997</v>
      </c>
      <c r="M885" s="19">
        <f>SUM(G885:I885)</f>
        <v>7357.8</v>
      </c>
      <c r="N885" s="16" t="s">
        <v>4857</v>
      </c>
      <c r="O885" s="16" t="s">
        <v>4858</v>
      </c>
      <c r="P885" s="16" t="s">
        <v>4859</v>
      </c>
      <c r="Q885" s="16" t="s">
        <v>4860</v>
      </c>
      <c r="R885" s="16" t="s">
        <v>4861</v>
      </c>
      <c r="S885" s="16" t="s">
        <v>4862</v>
      </c>
      <c r="T885" s="16" t="s">
        <v>4863</v>
      </c>
      <c r="U885" s="16" t="s">
        <v>4864</v>
      </c>
    </row>
    <row r="886" spans="1:21" ht="15.75">
      <c r="A886" s="16" t="s">
        <v>10720</v>
      </c>
      <c r="B886" s="16" t="s">
        <v>14764</v>
      </c>
      <c r="C886" s="16" t="s">
        <v>13645</v>
      </c>
      <c r="D886" s="19">
        <v>7199</v>
      </c>
      <c r="E886" s="19">
        <v>9995</v>
      </c>
      <c r="F886" s="52">
        <v>0.28000000000000003</v>
      </c>
      <c r="G886" s="51">
        <v>4.4000000000000004</v>
      </c>
      <c r="H886" s="52" t="str">
        <f t="shared" si="14"/>
        <v>5.0</v>
      </c>
      <c r="I886" s="16">
        <v>1964</v>
      </c>
      <c r="J886" s="19">
        <f>Transformed_Data!E886*Transformed_Data!I886</f>
        <v>19630180</v>
      </c>
      <c r="K886" s="19" t="str">
        <f>IF(E886&lt;200,"&lt;200",IF(E886&lt;=500,"200–500","&gt;500"))</f>
        <v>&gt;500</v>
      </c>
      <c r="L886" s="19">
        <f>G886*I886</f>
        <v>8641.6</v>
      </c>
      <c r="M886" s="19">
        <f>SUM(G886:I886)</f>
        <v>1968.4</v>
      </c>
      <c r="N886" s="16" t="s">
        <v>10722</v>
      </c>
      <c r="O886" s="16" t="s">
        <v>10723</v>
      </c>
      <c r="P886" s="16" t="s">
        <v>10724</v>
      </c>
      <c r="Q886" s="16" t="s">
        <v>10725</v>
      </c>
      <c r="R886" s="16" t="s">
        <v>10726</v>
      </c>
      <c r="S886" s="16" t="s">
        <v>10727</v>
      </c>
      <c r="T886" s="16" t="s">
        <v>10728</v>
      </c>
      <c r="U886" s="16" t="s">
        <v>10729</v>
      </c>
    </row>
    <row r="887" spans="1:21" ht="15.75">
      <c r="A887" s="16" t="s">
        <v>7639</v>
      </c>
      <c r="B887" s="16" t="s">
        <v>14765</v>
      </c>
      <c r="C887" s="16" t="s">
        <v>13127</v>
      </c>
      <c r="D887" s="19">
        <v>4499</v>
      </c>
      <c r="E887" s="19">
        <v>5999</v>
      </c>
      <c r="F887" s="52">
        <v>0.25</v>
      </c>
      <c r="G887" s="51">
        <v>4.3</v>
      </c>
      <c r="H887" s="52" t="str">
        <f t="shared" si="14"/>
        <v>5.0</v>
      </c>
      <c r="I887" s="16">
        <v>44696</v>
      </c>
      <c r="J887" s="19">
        <f>Transformed_Data!E887*Transformed_Data!I887</f>
        <v>268131304</v>
      </c>
      <c r="K887" s="19" t="str">
        <f>IF(E887&lt;200,"&lt;200",IF(E887&lt;=500,"200–500","&gt;500"))</f>
        <v>&gt;500</v>
      </c>
      <c r="L887" s="19">
        <f>G887*I887</f>
        <v>192192.8</v>
      </c>
      <c r="M887" s="19">
        <f>SUM(G887:I887)</f>
        <v>44700.3</v>
      </c>
      <c r="N887" s="16" t="s">
        <v>7641</v>
      </c>
      <c r="O887" s="16" t="s">
        <v>7642</v>
      </c>
      <c r="P887" s="16" t="s">
        <v>7643</v>
      </c>
      <c r="Q887" s="16" t="s">
        <v>7644</v>
      </c>
      <c r="R887" s="16" t="s">
        <v>7645</v>
      </c>
      <c r="S887" s="16" t="s">
        <v>13578</v>
      </c>
      <c r="T887" s="16" t="s">
        <v>7647</v>
      </c>
      <c r="U887" s="16" t="s">
        <v>7648</v>
      </c>
    </row>
    <row r="888" spans="1:21" ht="15.75">
      <c r="A888" s="16" t="s">
        <v>1051</v>
      </c>
      <c r="B888" s="16" t="s">
        <v>14766</v>
      </c>
      <c r="C888" s="16" t="s">
        <v>13127</v>
      </c>
      <c r="D888" s="19">
        <v>1299</v>
      </c>
      <c r="E888" s="19">
        <v>1999</v>
      </c>
      <c r="F888" s="52">
        <v>0.35</v>
      </c>
      <c r="G888" s="51">
        <v>3.6</v>
      </c>
      <c r="H888" s="52" t="str">
        <f t="shared" si="14"/>
        <v>4.0</v>
      </c>
      <c r="I888" s="16">
        <v>590</v>
      </c>
      <c r="J888" s="19">
        <f>Transformed_Data!E888*Transformed_Data!I888</f>
        <v>1179410</v>
      </c>
      <c r="K888" s="19" t="str">
        <f>IF(E888&lt;200,"&lt;200",IF(E888&lt;=500,"200–500","&gt;500"))</f>
        <v>&gt;500</v>
      </c>
      <c r="L888" s="19">
        <f>G888*I888</f>
        <v>2124</v>
      </c>
      <c r="M888" s="19">
        <f>SUM(G888:I888)</f>
        <v>593.6</v>
      </c>
      <c r="N888" s="16" t="s">
        <v>1053</v>
      </c>
      <c r="O888" s="16" t="s">
        <v>1054</v>
      </c>
      <c r="P888" s="16" t="s">
        <v>1055</v>
      </c>
      <c r="Q888" s="16" t="s">
        <v>1056</v>
      </c>
      <c r="R888" s="16" t="s">
        <v>1057</v>
      </c>
      <c r="S888" s="16" t="s">
        <v>1058</v>
      </c>
      <c r="T888" s="16" t="s">
        <v>1059</v>
      </c>
      <c r="U888" s="16" t="s">
        <v>1060</v>
      </c>
    </row>
    <row r="889" spans="1:21" ht="15.75">
      <c r="A889" s="16" t="s">
        <v>5777</v>
      </c>
      <c r="B889" s="16" t="s">
        <v>14767</v>
      </c>
      <c r="C889" s="16" t="s">
        <v>13127</v>
      </c>
      <c r="D889" s="19">
        <v>12000</v>
      </c>
      <c r="E889" s="19">
        <v>29999</v>
      </c>
      <c r="F889" s="52">
        <v>0.6</v>
      </c>
      <c r="G889" s="51">
        <v>4.3</v>
      </c>
      <c r="H889" s="52" t="str">
        <f t="shared" si="14"/>
        <v>5.0</v>
      </c>
      <c r="I889" s="16">
        <v>4744</v>
      </c>
      <c r="J889" s="19">
        <f>Transformed_Data!E889*Transformed_Data!I889</f>
        <v>142315256</v>
      </c>
      <c r="K889" s="19" t="str">
        <f>IF(E889&lt;200,"&lt;200",IF(E889&lt;=500,"200–500","&gt;500"))</f>
        <v>&gt;500</v>
      </c>
      <c r="L889" s="19">
        <f>G889*I889</f>
        <v>20399.2</v>
      </c>
      <c r="M889" s="19">
        <f>SUM(G889:I889)</f>
        <v>4748.3</v>
      </c>
      <c r="N889" s="16" t="s">
        <v>5779</v>
      </c>
      <c r="O889" s="16" t="s">
        <v>5780</v>
      </c>
      <c r="P889" s="16" t="s">
        <v>5781</v>
      </c>
      <c r="Q889" s="16" t="s">
        <v>5782</v>
      </c>
      <c r="R889" s="16" t="s">
        <v>5783</v>
      </c>
      <c r="S889" s="16" t="s">
        <v>13579</v>
      </c>
      <c r="T889" s="16" t="s">
        <v>5785</v>
      </c>
      <c r="U889" s="16" t="s">
        <v>5786</v>
      </c>
    </row>
    <row r="890" spans="1:21" ht="15.75">
      <c r="A890" s="16" t="s">
        <v>9833</v>
      </c>
      <c r="B890" s="16" t="s">
        <v>14768</v>
      </c>
      <c r="C890" s="16" t="s">
        <v>13645</v>
      </c>
      <c r="D890" s="19">
        <v>2399</v>
      </c>
      <c r="E890" s="19">
        <v>4590</v>
      </c>
      <c r="F890" s="52">
        <v>0.48</v>
      </c>
      <c r="G890" s="51">
        <v>4.0999999999999996</v>
      </c>
      <c r="H890" s="52" t="str">
        <f t="shared" si="14"/>
        <v>5.0</v>
      </c>
      <c r="I890" s="16">
        <v>444</v>
      </c>
      <c r="J890" s="19">
        <f>Transformed_Data!E890*Transformed_Data!I890</f>
        <v>2037960</v>
      </c>
      <c r="K890" s="19" t="str">
        <f>IF(E890&lt;200,"&lt;200",IF(E890&lt;=500,"200–500","&gt;500"))</f>
        <v>&gt;500</v>
      </c>
      <c r="L890" s="19">
        <f>G890*I890</f>
        <v>1820.3999999999999</v>
      </c>
      <c r="M890" s="19">
        <f>SUM(G890:I890)</f>
        <v>448.1</v>
      </c>
      <c r="N890" s="16" t="s">
        <v>9835</v>
      </c>
      <c r="O890" s="16" t="s">
        <v>9836</v>
      </c>
      <c r="P890" s="16" t="s">
        <v>9837</v>
      </c>
      <c r="Q890" s="16" t="s">
        <v>9838</v>
      </c>
      <c r="R890" s="16" t="s">
        <v>9839</v>
      </c>
      <c r="S890" s="16" t="s">
        <v>9840</v>
      </c>
      <c r="T890" s="16" t="s">
        <v>9841</v>
      </c>
      <c r="U890" s="16" t="s">
        <v>9842</v>
      </c>
    </row>
    <row r="891" spans="1:21" ht="15.75">
      <c r="A891" s="16" t="s">
        <v>11093</v>
      </c>
      <c r="B891" s="16" t="s">
        <v>14769</v>
      </c>
      <c r="C891" s="16" t="s">
        <v>13645</v>
      </c>
      <c r="D891" s="19">
        <v>299</v>
      </c>
      <c r="E891" s="19">
        <v>499</v>
      </c>
      <c r="F891" s="52">
        <v>0.4</v>
      </c>
      <c r="G891" s="51">
        <v>3.9</v>
      </c>
      <c r="H891" s="52" t="str">
        <f t="shared" si="14"/>
        <v>4.0</v>
      </c>
      <c r="I891" s="16">
        <v>1015</v>
      </c>
      <c r="J891" s="19">
        <f>Transformed_Data!E891*Transformed_Data!I891</f>
        <v>506485</v>
      </c>
      <c r="K891" s="19" t="str">
        <f>IF(E891&lt;200,"&lt;200",IF(E891&lt;=500,"200–500","&gt;500"))</f>
        <v>200–500</v>
      </c>
      <c r="L891" s="19">
        <f>G891*I891</f>
        <v>3958.5</v>
      </c>
      <c r="M891" s="19">
        <f>SUM(G891:I891)</f>
        <v>1018.9</v>
      </c>
      <c r="N891" s="16" t="s">
        <v>11095</v>
      </c>
      <c r="O891" s="16" t="s">
        <v>11096</v>
      </c>
      <c r="P891" s="16" t="s">
        <v>11097</v>
      </c>
      <c r="Q891" s="16" t="s">
        <v>11098</v>
      </c>
      <c r="R891" s="16" t="s">
        <v>11099</v>
      </c>
      <c r="S891" s="16" t="s">
        <v>13580</v>
      </c>
      <c r="T891" s="16" t="s">
        <v>11101</v>
      </c>
      <c r="U891" s="16" t="s">
        <v>11102</v>
      </c>
    </row>
    <row r="892" spans="1:21" ht="15.75">
      <c r="A892" s="16" t="s">
        <v>2886</v>
      </c>
      <c r="B892" s="16" t="s">
        <v>14770</v>
      </c>
      <c r="C892" s="16" t="s">
        <v>13127</v>
      </c>
      <c r="D892" s="19">
        <v>10499</v>
      </c>
      <c r="E892" s="19">
        <v>19499</v>
      </c>
      <c r="F892" s="52">
        <v>0.46</v>
      </c>
      <c r="G892" s="51">
        <v>4.2</v>
      </c>
      <c r="H892" s="52" t="str">
        <f t="shared" si="14"/>
        <v>5.0</v>
      </c>
      <c r="I892" s="16">
        <v>1510</v>
      </c>
      <c r="J892" s="19">
        <f>Transformed_Data!E892*Transformed_Data!I892</f>
        <v>29443490</v>
      </c>
      <c r="K892" s="19" t="str">
        <f>IF(E892&lt;200,"&lt;200",IF(E892&lt;=500,"200–500","&gt;500"))</f>
        <v>&gt;500</v>
      </c>
      <c r="L892" s="19">
        <f>G892*I892</f>
        <v>6342</v>
      </c>
      <c r="M892" s="19">
        <f>SUM(G892:I892)</f>
        <v>1514.2</v>
      </c>
      <c r="N892" s="16" t="s">
        <v>2888</v>
      </c>
      <c r="O892" s="16" t="s">
        <v>2689</v>
      </c>
      <c r="P892" s="16" t="s">
        <v>2690</v>
      </c>
      <c r="Q892" s="16" t="s">
        <v>2691</v>
      </c>
      <c r="R892" s="16" t="s">
        <v>2692</v>
      </c>
      <c r="S892" s="16" t="s">
        <v>2693</v>
      </c>
      <c r="T892" s="16" t="s">
        <v>2889</v>
      </c>
      <c r="U892" s="16" t="s">
        <v>2890</v>
      </c>
    </row>
    <row r="893" spans="1:21" ht="15.75">
      <c r="A893" s="16" t="s">
        <v>7513</v>
      </c>
      <c r="B893" s="16" t="s">
        <v>14771</v>
      </c>
      <c r="C893" s="16" t="s">
        <v>13644</v>
      </c>
      <c r="D893" s="19">
        <v>349</v>
      </c>
      <c r="E893" s="19">
        <v>999</v>
      </c>
      <c r="F893" s="52">
        <v>0.65</v>
      </c>
      <c r="G893" s="51">
        <v>3.9</v>
      </c>
      <c r="H893" s="52" t="str">
        <f t="shared" si="14"/>
        <v>4.0</v>
      </c>
      <c r="I893" s="16">
        <v>817</v>
      </c>
      <c r="J893" s="19">
        <f>Transformed_Data!E893*Transformed_Data!I893</f>
        <v>816183</v>
      </c>
      <c r="K893" s="19" t="str">
        <f>IF(E893&lt;200,"&lt;200",IF(E893&lt;=500,"200–500","&gt;500"))</f>
        <v>&gt;500</v>
      </c>
      <c r="L893" s="19">
        <f>G893*I893</f>
        <v>3186.2999999999997</v>
      </c>
      <c r="M893" s="19">
        <f>SUM(G893:I893)</f>
        <v>820.9</v>
      </c>
      <c r="N893" s="16" t="s">
        <v>7516</v>
      </c>
      <c r="O893" s="16" t="s">
        <v>7517</v>
      </c>
      <c r="P893" s="16" t="s">
        <v>7518</v>
      </c>
      <c r="Q893" s="16" t="s">
        <v>7519</v>
      </c>
      <c r="R893" s="16" t="s">
        <v>7520</v>
      </c>
      <c r="S893" s="16" t="s">
        <v>13581</v>
      </c>
      <c r="T893" s="16" t="s">
        <v>7522</v>
      </c>
      <c r="U893" s="16" t="s">
        <v>7523</v>
      </c>
    </row>
    <row r="894" spans="1:21" ht="15.75">
      <c r="A894" s="16" t="s">
        <v>8431</v>
      </c>
      <c r="B894" s="16" t="s">
        <v>14772</v>
      </c>
      <c r="C894" s="16" t="s">
        <v>13644</v>
      </c>
      <c r="D894" s="19">
        <v>8349</v>
      </c>
      <c r="E894" s="19">
        <v>9625</v>
      </c>
      <c r="F894" s="52">
        <v>0.13</v>
      </c>
      <c r="G894" s="51">
        <v>3.8</v>
      </c>
      <c r="H894" s="52" t="str">
        <f t="shared" si="14"/>
        <v>4.0</v>
      </c>
      <c r="I894" s="16">
        <v>3652</v>
      </c>
      <c r="J894" s="19">
        <f>Transformed_Data!E894*Transformed_Data!I894</f>
        <v>35150500</v>
      </c>
      <c r="K894" s="19" t="str">
        <f>IF(E894&lt;200,"&lt;200",IF(E894&lt;=500,"200–500","&gt;500"))</f>
        <v>&gt;500</v>
      </c>
      <c r="L894" s="19">
        <f>G894*I894</f>
        <v>13877.599999999999</v>
      </c>
      <c r="M894" s="19">
        <f>SUM(G894:I894)</f>
        <v>3655.8</v>
      </c>
      <c r="N894" s="16" t="s">
        <v>13582</v>
      </c>
      <c r="O894" s="16" t="s">
        <v>8434</v>
      </c>
      <c r="P894" s="16" t="s">
        <v>8435</v>
      </c>
      <c r="Q894" s="16" t="s">
        <v>8436</v>
      </c>
      <c r="R894" s="16" t="s">
        <v>8437</v>
      </c>
      <c r="S894" s="16" t="s">
        <v>13583</v>
      </c>
      <c r="T894" s="16" t="s">
        <v>8439</v>
      </c>
      <c r="U894" s="16" t="s">
        <v>8440</v>
      </c>
    </row>
    <row r="895" spans="1:21" ht="15.75">
      <c r="A895" s="16" t="s">
        <v>2309</v>
      </c>
      <c r="B895" s="16" t="s">
        <v>14773</v>
      </c>
      <c r="C895" s="16" t="s">
        <v>13127</v>
      </c>
      <c r="D895" s="19">
        <v>790</v>
      </c>
      <c r="E895" s="19">
        <v>1999</v>
      </c>
      <c r="F895" s="52">
        <v>0.6</v>
      </c>
      <c r="G895" s="51">
        <v>3</v>
      </c>
      <c r="H895" s="52" t="str">
        <f t="shared" si="14"/>
        <v>3.0</v>
      </c>
      <c r="I895" s="16">
        <v>103</v>
      </c>
      <c r="J895" s="19">
        <f>Transformed_Data!E895*Transformed_Data!I895</f>
        <v>205897</v>
      </c>
      <c r="K895" s="19" t="str">
        <f>IF(E895&lt;200,"&lt;200",IF(E895&lt;=500,"200–500","&gt;500"))</f>
        <v>&gt;500</v>
      </c>
      <c r="L895" s="19">
        <f>G895*I895</f>
        <v>309</v>
      </c>
      <c r="M895" s="19">
        <f>SUM(G895:I895)</f>
        <v>106</v>
      </c>
      <c r="N895" s="16" t="s">
        <v>2311</v>
      </c>
      <c r="O895" s="16" t="s">
        <v>2312</v>
      </c>
      <c r="P895" s="16" t="s">
        <v>2313</v>
      </c>
      <c r="Q895" s="16" t="s">
        <v>2314</v>
      </c>
      <c r="R895" s="16" t="s">
        <v>2315</v>
      </c>
      <c r="S895" s="16" t="s">
        <v>2316</v>
      </c>
      <c r="T895" s="16" t="s">
        <v>2317</v>
      </c>
      <c r="U895" s="16" t="s">
        <v>2318</v>
      </c>
    </row>
    <row r="896" spans="1:21" ht="15.75">
      <c r="A896" s="16" t="s">
        <v>10051</v>
      </c>
      <c r="B896" s="16" t="s">
        <v>14774</v>
      </c>
      <c r="C896" s="16" t="s">
        <v>13645</v>
      </c>
      <c r="D896" s="19">
        <v>1414</v>
      </c>
      <c r="E896" s="19">
        <v>2799</v>
      </c>
      <c r="F896" s="52">
        <v>0.49</v>
      </c>
      <c r="G896" s="51">
        <v>4</v>
      </c>
      <c r="H896" s="52" t="str">
        <f t="shared" si="14"/>
        <v>4.0</v>
      </c>
      <c r="I896" s="16">
        <v>1498</v>
      </c>
      <c r="J896" s="19">
        <f>Transformed_Data!E896*Transformed_Data!I896</f>
        <v>4192902</v>
      </c>
      <c r="K896" s="19" t="str">
        <f>IF(E896&lt;200,"&lt;200",IF(E896&lt;=500,"200–500","&gt;500"))</f>
        <v>&gt;500</v>
      </c>
      <c r="L896" s="19">
        <f>G896*I896</f>
        <v>5992</v>
      </c>
      <c r="M896" s="19">
        <f>SUM(G896:I896)</f>
        <v>1502</v>
      </c>
      <c r="N896" s="16" t="s">
        <v>10053</v>
      </c>
      <c r="O896" s="16" t="s">
        <v>10054</v>
      </c>
      <c r="P896" s="16" t="s">
        <v>10055</v>
      </c>
      <c r="Q896" s="16" t="s">
        <v>10056</v>
      </c>
      <c r="R896" s="16" t="s">
        <v>10057</v>
      </c>
      <c r="S896" s="16" t="s">
        <v>10058</v>
      </c>
      <c r="T896" s="16" t="s">
        <v>10059</v>
      </c>
      <c r="U896" s="16" t="s">
        <v>10060</v>
      </c>
    </row>
    <row r="897" spans="1:21" ht="15.75">
      <c r="A897" s="16" t="s">
        <v>223</v>
      </c>
      <c r="B897" s="16" t="s">
        <v>14775</v>
      </c>
      <c r="C897" s="16" t="s">
        <v>13127</v>
      </c>
      <c r="D897" s="19">
        <v>13490</v>
      </c>
      <c r="E897" s="19">
        <v>22900</v>
      </c>
      <c r="F897" s="52">
        <v>0.41</v>
      </c>
      <c r="G897" s="51">
        <v>4.3</v>
      </c>
      <c r="H897" s="52" t="str">
        <f t="shared" si="14"/>
        <v>5.0</v>
      </c>
      <c r="I897" s="16">
        <v>16299</v>
      </c>
      <c r="J897" s="19">
        <f>Transformed_Data!E897*Transformed_Data!I897</f>
        <v>373247100</v>
      </c>
      <c r="K897" s="19" t="str">
        <f>IF(E897&lt;200,"&lt;200",IF(E897&lt;=500,"200–500","&gt;500"))</f>
        <v>&gt;500</v>
      </c>
      <c r="L897" s="19">
        <f>G897*I897</f>
        <v>70085.7</v>
      </c>
      <c r="M897" s="19">
        <f>SUM(G897:I897)</f>
        <v>16303.3</v>
      </c>
      <c r="N897" s="16" t="s">
        <v>13584</v>
      </c>
      <c r="O897" s="16" t="s">
        <v>226</v>
      </c>
      <c r="P897" s="16" t="s">
        <v>227</v>
      </c>
      <c r="Q897" s="16" t="s">
        <v>228</v>
      </c>
      <c r="R897" s="16" t="s">
        <v>229</v>
      </c>
      <c r="S897" s="16" t="s">
        <v>230</v>
      </c>
      <c r="T897" s="16" t="s">
        <v>231</v>
      </c>
      <c r="U897" s="16" t="s">
        <v>232</v>
      </c>
    </row>
    <row r="898" spans="1:21" ht="15.75">
      <c r="A898" s="16" t="s">
        <v>1001</v>
      </c>
      <c r="B898" s="16" t="s">
        <v>14776</v>
      </c>
      <c r="C898" s="16" t="s">
        <v>13127</v>
      </c>
      <c r="D898" s="19">
        <v>7390</v>
      </c>
      <c r="E898" s="19">
        <v>20000</v>
      </c>
      <c r="F898" s="52">
        <v>0.63</v>
      </c>
      <c r="G898" s="51">
        <v>4.0999999999999996</v>
      </c>
      <c r="H898" s="52" t="str">
        <f t="shared" ref="H898:H961" si="15">IF(G898&lt;=1,"1.0",IF(G898&lt;=2,"2.0",IF(G898&lt;=3,"3.0",IF(G898&lt;=4,"4.0","5.0"))))</f>
        <v>5.0</v>
      </c>
      <c r="I898" s="16">
        <v>2581</v>
      </c>
      <c r="J898" s="19">
        <f>Transformed_Data!E898*Transformed_Data!I898</f>
        <v>51620000</v>
      </c>
      <c r="K898" s="19" t="str">
        <f>IF(E898&lt;200,"&lt;200",IF(E898&lt;=500,"200–500","&gt;500"))</f>
        <v>&gt;500</v>
      </c>
      <c r="L898" s="19">
        <f>G898*I898</f>
        <v>10582.099999999999</v>
      </c>
      <c r="M898" s="19">
        <f>SUM(G898:I898)</f>
        <v>2585.1</v>
      </c>
      <c r="N898" s="16" t="s">
        <v>1003</v>
      </c>
      <c r="O898" s="16" t="s">
        <v>1004</v>
      </c>
      <c r="P898" s="16" t="s">
        <v>1005</v>
      </c>
      <c r="Q898" s="16" t="s">
        <v>1006</v>
      </c>
      <c r="R898" s="16" t="s">
        <v>1007</v>
      </c>
      <c r="S898" s="16" t="s">
        <v>1008</v>
      </c>
      <c r="T898" s="16" t="s">
        <v>1009</v>
      </c>
      <c r="U898" s="16" t="s">
        <v>1010</v>
      </c>
    </row>
    <row r="899" spans="1:21" ht="15.75">
      <c r="A899" s="16" t="s">
        <v>606</v>
      </c>
      <c r="B899" s="16" t="s">
        <v>14777</v>
      </c>
      <c r="C899" s="16" t="s">
        <v>13127</v>
      </c>
      <c r="D899" s="19">
        <v>13999</v>
      </c>
      <c r="E899" s="19">
        <v>24999</v>
      </c>
      <c r="F899" s="52">
        <v>0.44</v>
      </c>
      <c r="G899" s="51">
        <v>4.2</v>
      </c>
      <c r="H899" s="52" t="str">
        <f t="shared" si="15"/>
        <v>5.0</v>
      </c>
      <c r="I899" s="16">
        <v>45238</v>
      </c>
      <c r="J899" s="19">
        <f>Transformed_Data!E899*Transformed_Data!I899</f>
        <v>1130904762</v>
      </c>
      <c r="K899" s="19" t="str">
        <f>IF(E899&lt;200,"&lt;200",IF(E899&lt;=500,"200–500","&gt;500"))</f>
        <v>&gt;500</v>
      </c>
      <c r="L899" s="19">
        <f>G899*I899</f>
        <v>189999.6</v>
      </c>
      <c r="M899" s="19">
        <f>SUM(G899:I899)</f>
        <v>45242.2</v>
      </c>
      <c r="N899" s="16" t="s">
        <v>13585</v>
      </c>
      <c r="O899" s="16" t="s">
        <v>609</v>
      </c>
      <c r="P899" s="16" t="s">
        <v>610</v>
      </c>
      <c r="Q899" s="16" t="s">
        <v>611</v>
      </c>
      <c r="R899" s="16" t="s">
        <v>612</v>
      </c>
      <c r="S899" s="16" t="s">
        <v>13502</v>
      </c>
      <c r="T899" s="16" t="s">
        <v>614</v>
      </c>
      <c r="U899" s="16" t="s">
        <v>615</v>
      </c>
    </row>
    <row r="900" spans="1:21" ht="15.75">
      <c r="A900" s="16" t="s">
        <v>3323</v>
      </c>
      <c r="B900" s="16" t="s">
        <v>14778</v>
      </c>
      <c r="C900" s="16" t="s">
        <v>13127</v>
      </c>
      <c r="D900" s="19">
        <v>873</v>
      </c>
      <c r="E900" s="19">
        <v>1699</v>
      </c>
      <c r="F900" s="52">
        <v>0.49</v>
      </c>
      <c r="G900" s="51">
        <v>4.4000000000000004</v>
      </c>
      <c r="H900" s="52" t="str">
        <f t="shared" si="15"/>
        <v>5.0</v>
      </c>
      <c r="I900" s="16">
        <v>1680</v>
      </c>
      <c r="J900" s="19">
        <f>Transformed_Data!E900*Transformed_Data!I900</f>
        <v>2854320</v>
      </c>
      <c r="K900" s="19" t="str">
        <f>IF(E900&lt;200,"&lt;200",IF(E900&lt;=500,"200–500","&gt;500"))</f>
        <v>&gt;500</v>
      </c>
      <c r="L900" s="19">
        <f>G900*I900</f>
        <v>7392.0000000000009</v>
      </c>
      <c r="M900" s="19">
        <f>SUM(G900:I900)</f>
        <v>1684.4</v>
      </c>
      <c r="N900" s="16" t="s">
        <v>3325</v>
      </c>
      <c r="O900" s="16" t="s">
        <v>3326</v>
      </c>
      <c r="P900" s="16" t="s">
        <v>3327</v>
      </c>
      <c r="Q900" s="16" t="s">
        <v>3328</v>
      </c>
      <c r="R900" s="16" t="s">
        <v>3329</v>
      </c>
      <c r="S900" s="16" t="s">
        <v>3330</v>
      </c>
      <c r="T900" s="16" t="s">
        <v>3331</v>
      </c>
      <c r="U900" s="16" t="s">
        <v>3332</v>
      </c>
    </row>
    <row r="901" spans="1:21" ht="15.75">
      <c r="A901" s="16" t="s">
        <v>12321</v>
      </c>
      <c r="B901" s="16" t="s">
        <v>14779</v>
      </c>
      <c r="C901" s="16" t="s">
        <v>13645</v>
      </c>
      <c r="D901" s="19">
        <v>85</v>
      </c>
      <c r="E901" s="19">
        <v>199</v>
      </c>
      <c r="F901" s="52">
        <v>0.56999999999999995</v>
      </c>
      <c r="G901" s="51">
        <v>4.0999999999999996</v>
      </c>
      <c r="H901" s="52" t="str">
        <f t="shared" si="15"/>
        <v>5.0</v>
      </c>
      <c r="I901" s="16">
        <v>212</v>
      </c>
      <c r="J901" s="19">
        <f>Transformed_Data!E901*Transformed_Data!I901</f>
        <v>42188</v>
      </c>
      <c r="K901" s="19" t="str">
        <f>IF(E901&lt;200,"&lt;200",IF(E901&lt;=500,"200–500","&gt;500"))</f>
        <v>&lt;200</v>
      </c>
      <c r="L901" s="19">
        <f>G901*I901</f>
        <v>869.19999999999993</v>
      </c>
      <c r="M901" s="19">
        <f>SUM(G901:I901)</f>
        <v>216.1</v>
      </c>
      <c r="N901" s="16" t="s">
        <v>12323</v>
      </c>
      <c r="O901" s="16" t="s">
        <v>12324</v>
      </c>
      <c r="P901" s="16" t="s">
        <v>12325</v>
      </c>
      <c r="Q901" s="16" t="s">
        <v>12326</v>
      </c>
      <c r="R901" s="16" t="s">
        <v>12327</v>
      </c>
      <c r="S901" s="16" t="s">
        <v>12328</v>
      </c>
      <c r="T901" s="16" t="s">
        <v>12329</v>
      </c>
      <c r="U901" s="16" t="s">
        <v>12330</v>
      </c>
    </row>
    <row r="902" spans="1:21" ht="15.75">
      <c r="A902" s="16" t="s">
        <v>3735</v>
      </c>
      <c r="B902" s="16" t="s">
        <v>14780</v>
      </c>
      <c r="C902" s="16" t="s">
        <v>13127</v>
      </c>
      <c r="D902" s="19">
        <v>7499</v>
      </c>
      <c r="E902" s="19">
        <v>7999</v>
      </c>
      <c r="F902" s="52">
        <v>0.06</v>
      </c>
      <c r="G902" s="51">
        <v>4</v>
      </c>
      <c r="H902" s="52" t="str">
        <f t="shared" si="15"/>
        <v>4.0</v>
      </c>
      <c r="I902" s="16">
        <v>30907</v>
      </c>
      <c r="J902" s="19">
        <f>Transformed_Data!E902*Transformed_Data!I902</f>
        <v>247225093</v>
      </c>
      <c r="K902" s="19" t="str">
        <f>IF(E902&lt;200,"&lt;200",IF(E902&lt;=500,"200–500","&gt;500"))</f>
        <v>&gt;500</v>
      </c>
      <c r="L902" s="19">
        <f>G902*I902</f>
        <v>123628</v>
      </c>
      <c r="M902" s="19">
        <f>SUM(G902:I902)</f>
        <v>30911</v>
      </c>
      <c r="N902" s="16" t="s">
        <v>3737</v>
      </c>
      <c r="O902" s="16" t="s">
        <v>3738</v>
      </c>
      <c r="P902" s="16" t="s">
        <v>3739</v>
      </c>
      <c r="Q902" s="16" t="s">
        <v>3740</v>
      </c>
      <c r="R902" s="16" t="s">
        <v>3741</v>
      </c>
      <c r="S902" s="16" t="s">
        <v>3742</v>
      </c>
      <c r="T902" s="16" t="s">
        <v>3743</v>
      </c>
      <c r="U902" s="16" t="s">
        <v>3744</v>
      </c>
    </row>
    <row r="903" spans="1:21" ht="15.75">
      <c r="A903" s="16" t="s">
        <v>12563</v>
      </c>
      <c r="B903" s="16" t="s">
        <v>14781</v>
      </c>
      <c r="C903" s="16" t="s">
        <v>13645</v>
      </c>
      <c r="D903" s="19">
        <v>1624</v>
      </c>
      <c r="E903" s="19">
        <v>2495</v>
      </c>
      <c r="F903" s="52">
        <v>0.35</v>
      </c>
      <c r="G903" s="51">
        <v>4.0999999999999996</v>
      </c>
      <c r="H903" s="52" t="str">
        <f t="shared" si="15"/>
        <v>5.0</v>
      </c>
      <c r="I903" s="16">
        <v>827</v>
      </c>
      <c r="J903" s="19">
        <f>Transformed_Data!E903*Transformed_Data!I903</f>
        <v>2063365</v>
      </c>
      <c r="K903" s="19" t="str">
        <f>IF(E903&lt;200,"&lt;200",IF(E903&lt;=500,"200–500","&gt;500"))</f>
        <v>&gt;500</v>
      </c>
      <c r="L903" s="19">
        <f>G903*I903</f>
        <v>3390.7</v>
      </c>
      <c r="M903" s="19">
        <f>SUM(G903:I903)</f>
        <v>831.1</v>
      </c>
      <c r="N903" s="16" t="s">
        <v>13586</v>
      </c>
      <c r="O903" s="16" t="s">
        <v>12566</v>
      </c>
      <c r="P903" s="16" t="s">
        <v>12567</v>
      </c>
      <c r="Q903" s="16" t="s">
        <v>12568</v>
      </c>
      <c r="R903" s="16" t="s">
        <v>12569</v>
      </c>
      <c r="S903" s="16" t="s">
        <v>13587</v>
      </c>
      <c r="T903" s="16" t="s">
        <v>12571</v>
      </c>
      <c r="U903" s="16" t="s">
        <v>12572</v>
      </c>
    </row>
    <row r="904" spans="1:21" ht="15.75">
      <c r="A904" s="16" t="s">
        <v>10071</v>
      </c>
      <c r="B904" s="16" t="s">
        <v>14782</v>
      </c>
      <c r="C904" s="16" t="s">
        <v>13645</v>
      </c>
      <c r="D904" s="19">
        <v>5999</v>
      </c>
      <c r="E904" s="19">
        <v>9999</v>
      </c>
      <c r="F904" s="52">
        <v>0.4</v>
      </c>
      <c r="G904" s="51">
        <v>4.2</v>
      </c>
      <c r="H904" s="52" t="str">
        <f t="shared" si="15"/>
        <v>5.0</v>
      </c>
      <c r="I904" s="16">
        <v>1191</v>
      </c>
      <c r="J904" s="19">
        <f>Transformed_Data!E904*Transformed_Data!I904</f>
        <v>11908809</v>
      </c>
      <c r="K904" s="19" t="str">
        <f>IF(E904&lt;200,"&lt;200",IF(E904&lt;=500,"200–500","&gt;500"))</f>
        <v>&gt;500</v>
      </c>
      <c r="L904" s="19">
        <f>G904*I904</f>
        <v>5002.2</v>
      </c>
      <c r="M904" s="19">
        <f>SUM(G904:I904)</f>
        <v>1195.2</v>
      </c>
      <c r="N904" s="16" t="s">
        <v>13588</v>
      </c>
      <c r="O904" s="16" t="s">
        <v>10074</v>
      </c>
      <c r="P904" s="16" t="s">
        <v>10075</v>
      </c>
      <c r="Q904" s="16" t="s">
        <v>10076</v>
      </c>
      <c r="R904" s="16" t="s">
        <v>10077</v>
      </c>
      <c r="S904" s="16" t="s">
        <v>13589</v>
      </c>
      <c r="T904" s="16" t="s">
        <v>10079</v>
      </c>
      <c r="U904" s="16" t="s">
        <v>10080</v>
      </c>
    </row>
    <row r="905" spans="1:21" ht="15.75">
      <c r="A905" s="16" t="s">
        <v>11716</v>
      </c>
      <c r="B905" s="16" t="s">
        <v>14783</v>
      </c>
      <c r="C905" s="16" t="s">
        <v>13645</v>
      </c>
      <c r="D905" s="19">
        <v>587</v>
      </c>
      <c r="E905" s="19">
        <v>1295</v>
      </c>
      <c r="F905" s="52">
        <v>0.55000000000000004</v>
      </c>
      <c r="G905" s="51">
        <v>4.0999999999999996</v>
      </c>
      <c r="H905" s="52" t="str">
        <f t="shared" si="15"/>
        <v>5.0</v>
      </c>
      <c r="I905" s="16">
        <v>557</v>
      </c>
      <c r="J905" s="19">
        <f>Transformed_Data!E905*Transformed_Data!I905</f>
        <v>721315</v>
      </c>
      <c r="K905" s="19" t="str">
        <f>IF(E905&lt;200,"&lt;200",IF(E905&lt;=500,"200–500","&gt;500"))</f>
        <v>&gt;500</v>
      </c>
      <c r="L905" s="19">
        <f>G905*I905</f>
        <v>2283.6999999999998</v>
      </c>
      <c r="M905" s="19">
        <f>SUM(G905:I905)</f>
        <v>561.1</v>
      </c>
      <c r="N905" s="16" t="s">
        <v>11719</v>
      </c>
      <c r="O905" s="16" t="s">
        <v>11720</v>
      </c>
      <c r="P905" s="16" t="s">
        <v>11721</v>
      </c>
      <c r="Q905" s="16" t="s">
        <v>11722</v>
      </c>
      <c r="R905" s="16" t="s">
        <v>11723</v>
      </c>
      <c r="S905" s="16" t="s">
        <v>13590</v>
      </c>
      <c r="T905" s="16" t="s">
        <v>11725</v>
      </c>
      <c r="U905" s="16" t="s">
        <v>11726</v>
      </c>
    </row>
    <row r="906" spans="1:21" ht="15.75">
      <c r="A906" s="16" t="s">
        <v>2118</v>
      </c>
      <c r="B906" s="16" t="s">
        <v>14784</v>
      </c>
      <c r="C906" s="16" t="s">
        <v>13644</v>
      </c>
      <c r="D906" s="19">
        <v>254</v>
      </c>
      <c r="E906" s="19">
        <v>799</v>
      </c>
      <c r="F906" s="52">
        <v>0.68</v>
      </c>
      <c r="G906" s="51">
        <v>4</v>
      </c>
      <c r="H906" s="52" t="str">
        <f t="shared" si="15"/>
        <v>4.0</v>
      </c>
      <c r="I906" s="16">
        <v>2905</v>
      </c>
      <c r="J906" s="19">
        <f>Transformed_Data!E906*Transformed_Data!I906</f>
        <v>2321095</v>
      </c>
      <c r="K906" s="19" t="str">
        <f>IF(E906&lt;200,"&lt;200",IF(E906&lt;=500,"200–500","&gt;500"))</f>
        <v>&gt;500</v>
      </c>
      <c r="L906" s="19">
        <f>G906*I906</f>
        <v>11620</v>
      </c>
      <c r="M906" s="19">
        <f>SUM(G906:I906)</f>
        <v>2909</v>
      </c>
      <c r="N906" s="16" t="s">
        <v>13591</v>
      </c>
      <c r="O906" s="16" t="s">
        <v>2121</v>
      </c>
      <c r="P906" s="16" t="s">
        <v>2122</v>
      </c>
      <c r="Q906" s="16" t="s">
        <v>2123</v>
      </c>
      <c r="R906" s="16" t="s">
        <v>2124</v>
      </c>
      <c r="S906" s="16" t="s">
        <v>2125</v>
      </c>
      <c r="T906" s="16" t="s">
        <v>2126</v>
      </c>
      <c r="U906" s="16" t="s">
        <v>2127</v>
      </c>
    </row>
    <row r="907" spans="1:21" ht="15.75">
      <c r="A907" s="16" t="s">
        <v>5635</v>
      </c>
      <c r="B907" s="16" t="s">
        <v>14785</v>
      </c>
      <c r="C907" s="16" t="s">
        <v>13644</v>
      </c>
      <c r="D907" s="19">
        <v>599</v>
      </c>
      <c r="E907" s="19">
        <v>899</v>
      </c>
      <c r="F907" s="52">
        <v>0.33</v>
      </c>
      <c r="G907" s="51">
        <v>4</v>
      </c>
      <c r="H907" s="52" t="str">
        <f t="shared" si="15"/>
        <v>4.0</v>
      </c>
      <c r="I907" s="16">
        <v>4018</v>
      </c>
      <c r="J907" s="19">
        <f>Transformed_Data!E907*Transformed_Data!I907</f>
        <v>3612182</v>
      </c>
      <c r="K907" s="19" t="str">
        <f>IF(E907&lt;200,"&lt;200",IF(E907&lt;=500,"200–500","&gt;500"))</f>
        <v>&gt;500</v>
      </c>
      <c r="L907" s="19">
        <f>G907*I907</f>
        <v>16072</v>
      </c>
      <c r="M907" s="19">
        <f>SUM(G907:I907)</f>
        <v>4022</v>
      </c>
      <c r="N907" s="16" t="s">
        <v>5637</v>
      </c>
      <c r="O907" s="16" t="s">
        <v>5638</v>
      </c>
      <c r="P907" s="16" t="s">
        <v>5639</v>
      </c>
      <c r="Q907" s="16" t="s">
        <v>5640</v>
      </c>
      <c r="R907" s="16" t="s">
        <v>5641</v>
      </c>
      <c r="S907" s="16" t="s">
        <v>5642</v>
      </c>
      <c r="T907" s="16" t="s">
        <v>5643</v>
      </c>
      <c r="U907" s="16" t="s">
        <v>5644</v>
      </c>
    </row>
    <row r="908" spans="1:21" ht="15.75">
      <c r="A908" s="16" t="s">
        <v>7863</v>
      </c>
      <c r="B908" s="16" t="s">
        <v>14786</v>
      </c>
      <c r="C908" s="16" t="s">
        <v>13644</v>
      </c>
      <c r="D908" s="19">
        <v>1409</v>
      </c>
      <c r="E908" s="19">
        <v>2199</v>
      </c>
      <c r="F908" s="52">
        <v>0.36</v>
      </c>
      <c r="G908" s="51">
        <v>3.9</v>
      </c>
      <c r="H908" s="52" t="str">
        <f t="shared" si="15"/>
        <v>4.0</v>
      </c>
      <c r="I908" s="16">
        <v>427</v>
      </c>
      <c r="J908" s="19">
        <f>Transformed_Data!E908*Transformed_Data!I908</f>
        <v>938973</v>
      </c>
      <c r="K908" s="19" t="str">
        <f>IF(E908&lt;200,"&lt;200",IF(E908&lt;=500,"200–500","&gt;500"))</f>
        <v>&gt;500</v>
      </c>
      <c r="L908" s="19">
        <f>G908*I908</f>
        <v>1665.3</v>
      </c>
      <c r="M908" s="19">
        <f>SUM(G908:I908)</f>
        <v>430.9</v>
      </c>
      <c r="N908" s="16" t="s">
        <v>7865</v>
      </c>
      <c r="O908" s="16" t="s">
        <v>7866</v>
      </c>
      <c r="P908" s="16" t="s">
        <v>7867</v>
      </c>
      <c r="Q908" s="16" t="s">
        <v>7868</v>
      </c>
      <c r="R908" s="16" t="s">
        <v>7869</v>
      </c>
      <c r="S908" s="16" t="s">
        <v>13592</v>
      </c>
      <c r="T908" s="16" t="s">
        <v>7871</v>
      </c>
      <c r="U908" s="16" t="s">
        <v>7872</v>
      </c>
    </row>
    <row r="909" spans="1:21" ht="15.75">
      <c r="A909" s="16" t="s">
        <v>3260</v>
      </c>
      <c r="B909" s="16" t="s">
        <v>14787</v>
      </c>
      <c r="C909" s="16" t="s">
        <v>13127</v>
      </c>
      <c r="D909" s="19">
        <v>6499</v>
      </c>
      <c r="E909" s="19">
        <v>8499</v>
      </c>
      <c r="F909" s="52">
        <v>0.24</v>
      </c>
      <c r="G909" s="51">
        <v>4.0999999999999996</v>
      </c>
      <c r="H909" s="52" t="str">
        <f t="shared" si="15"/>
        <v>5.0</v>
      </c>
      <c r="I909" s="16">
        <v>313836</v>
      </c>
      <c r="J909" s="19">
        <f>Transformed_Data!E909*Transformed_Data!I909</f>
        <v>2667292164</v>
      </c>
      <c r="K909" s="19" t="str">
        <f>IF(E909&lt;200,"&lt;200",IF(E909&lt;=500,"200–500","&gt;500"))</f>
        <v>&gt;500</v>
      </c>
      <c r="L909" s="19">
        <f>G909*I909</f>
        <v>1286727.5999999999</v>
      </c>
      <c r="M909" s="19">
        <f>SUM(G909:I909)</f>
        <v>313840.09999999998</v>
      </c>
      <c r="N909" s="16" t="s">
        <v>3262</v>
      </c>
      <c r="O909" s="16" t="s">
        <v>3253</v>
      </c>
      <c r="P909" s="16" t="s">
        <v>3254</v>
      </c>
      <c r="Q909" s="16" t="s">
        <v>3255</v>
      </c>
      <c r="R909" s="16" t="s">
        <v>3256</v>
      </c>
      <c r="S909" s="16" t="s">
        <v>3257</v>
      </c>
      <c r="T909" s="16" t="s">
        <v>3263</v>
      </c>
      <c r="U909" s="16" t="s">
        <v>3264</v>
      </c>
    </row>
    <row r="910" spans="1:21" ht="15.75">
      <c r="A910" s="16" t="s">
        <v>3956</v>
      </c>
      <c r="B910" s="16" t="s">
        <v>14787</v>
      </c>
      <c r="C910" s="16" t="s">
        <v>13127</v>
      </c>
      <c r="D910" s="19">
        <v>6499</v>
      </c>
      <c r="E910" s="19">
        <v>7999</v>
      </c>
      <c r="F910" s="52">
        <v>0.19</v>
      </c>
      <c r="G910" s="51">
        <v>4.0999999999999996</v>
      </c>
      <c r="H910" s="52" t="str">
        <f t="shared" si="15"/>
        <v>5.0</v>
      </c>
      <c r="I910" s="16">
        <v>313832</v>
      </c>
      <c r="J910" s="19">
        <f>Transformed_Data!E910*Transformed_Data!I910</f>
        <v>2510342168</v>
      </c>
      <c r="K910" s="19" t="str">
        <f>IF(E910&lt;200,"&lt;200",IF(E910&lt;=500,"200–500","&gt;500"))</f>
        <v>&gt;500</v>
      </c>
      <c r="L910" s="19">
        <f>G910*I910</f>
        <v>1286711.2</v>
      </c>
      <c r="M910" s="19">
        <f>SUM(G910:I910)</f>
        <v>313836.09999999998</v>
      </c>
      <c r="N910" s="16" t="s">
        <v>3958</v>
      </c>
      <c r="O910" s="16" t="s">
        <v>3253</v>
      </c>
      <c r="P910" s="16" t="s">
        <v>3254</v>
      </c>
      <c r="Q910" s="16" t="s">
        <v>3255</v>
      </c>
      <c r="R910" s="16" t="s">
        <v>3256</v>
      </c>
      <c r="S910" s="16" t="s">
        <v>3257</v>
      </c>
      <c r="T910" s="16" t="s">
        <v>3959</v>
      </c>
      <c r="U910" s="16" t="s">
        <v>3960</v>
      </c>
    </row>
    <row r="911" spans="1:21" ht="15.75">
      <c r="A911" s="16" t="s">
        <v>6700</v>
      </c>
      <c r="B911" s="16" t="s">
        <v>14788</v>
      </c>
      <c r="C911" s="16" t="s">
        <v>13644</v>
      </c>
      <c r="D911" s="19">
        <v>378</v>
      </c>
      <c r="E911" s="19">
        <v>999</v>
      </c>
      <c r="F911" s="52">
        <v>0.62</v>
      </c>
      <c r="G911" s="51">
        <v>4.0999999999999996</v>
      </c>
      <c r="H911" s="52" t="str">
        <f t="shared" si="15"/>
        <v>5.0</v>
      </c>
      <c r="I911" s="16">
        <v>1779</v>
      </c>
      <c r="J911" s="19">
        <f>Transformed_Data!E911*Transformed_Data!I911</f>
        <v>1777221</v>
      </c>
      <c r="K911" s="19" t="str">
        <f>IF(E911&lt;200,"&lt;200",IF(E911&lt;=500,"200–500","&gt;500"))</f>
        <v>&gt;500</v>
      </c>
      <c r="L911" s="19">
        <f>G911*I911</f>
        <v>7293.9</v>
      </c>
      <c r="M911" s="19">
        <f>SUM(G911:I911)</f>
        <v>1783.1</v>
      </c>
      <c r="N911" s="16" t="s">
        <v>6702</v>
      </c>
      <c r="O911" s="16" t="s">
        <v>6703</v>
      </c>
      <c r="P911" s="16" t="s">
        <v>6704</v>
      </c>
      <c r="Q911" s="16" t="s">
        <v>6705</v>
      </c>
      <c r="R911" s="16" t="s">
        <v>6706</v>
      </c>
      <c r="S911" s="16" t="s">
        <v>6707</v>
      </c>
      <c r="T911" s="16" t="s">
        <v>6708</v>
      </c>
      <c r="U911" s="16" t="s">
        <v>6709</v>
      </c>
    </row>
    <row r="912" spans="1:21" ht="15.75">
      <c r="A912" s="16" t="s">
        <v>4673</v>
      </c>
      <c r="B912" s="16" t="s">
        <v>14787</v>
      </c>
      <c r="C912" s="16" t="s">
        <v>13127</v>
      </c>
      <c r="D912" s="19">
        <v>7499</v>
      </c>
      <c r="E912" s="19">
        <v>9499</v>
      </c>
      <c r="F912" s="52">
        <v>0.21</v>
      </c>
      <c r="G912" s="51">
        <v>4.0999999999999996</v>
      </c>
      <c r="H912" s="52" t="str">
        <f t="shared" si="15"/>
        <v>5.0</v>
      </c>
      <c r="I912" s="16">
        <v>313832</v>
      </c>
      <c r="J912" s="19">
        <f>Transformed_Data!E912*Transformed_Data!I912</f>
        <v>2981090168</v>
      </c>
      <c r="K912" s="19" t="str">
        <f>IF(E912&lt;200,"&lt;200",IF(E912&lt;=500,"200–500","&gt;500"))</f>
        <v>&gt;500</v>
      </c>
      <c r="L912" s="19">
        <f>G912*I912</f>
        <v>1286711.2</v>
      </c>
      <c r="M912" s="19">
        <f>SUM(G912:I912)</f>
        <v>313836.09999999998</v>
      </c>
      <c r="N912" s="16" t="s">
        <v>4675</v>
      </c>
      <c r="O912" s="16" t="s">
        <v>3253</v>
      </c>
      <c r="P912" s="16" t="s">
        <v>3254</v>
      </c>
      <c r="Q912" s="16" t="s">
        <v>3255</v>
      </c>
      <c r="R912" s="16" t="s">
        <v>3256</v>
      </c>
      <c r="S912" s="16" t="s">
        <v>3257</v>
      </c>
      <c r="T912" s="16" t="s">
        <v>3263</v>
      </c>
      <c r="U912" s="16" t="s">
        <v>4676</v>
      </c>
    </row>
    <row r="913" spans="1:21" ht="15.75">
      <c r="A913" s="16" t="s">
        <v>3250</v>
      </c>
      <c r="B913" s="16" t="s">
        <v>14789</v>
      </c>
      <c r="C913" s="16" t="s">
        <v>13127</v>
      </c>
      <c r="D913" s="19">
        <v>8499</v>
      </c>
      <c r="E913" s="19">
        <v>10999</v>
      </c>
      <c r="F913" s="52">
        <v>0.23</v>
      </c>
      <c r="G913" s="51">
        <v>4.0999999999999996</v>
      </c>
      <c r="H913" s="52" t="str">
        <f t="shared" si="15"/>
        <v>5.0</v>
      </c>
      <c r="I913" s="16">
        <v>313836</v>
      </c>
      <c r="J913" s="19">
        <f>Transformed_Data!E913*Transformed_Data!I913</f>
        <v>3451882164</v>
      </c>
      <c r="K913" s="19" t="str">
        <f>IF(E913&lt;200,"&lt;200",IF(E913&lt;=500,"200–500","&gt;500"))</f>
        <v>&gt;500</v>
      </c>
      <c r="L913" s="19">
        <f>G913*I913</f>
        <v>1286727.5999999999</v>
      </c>
      <c r="M913" s="19">
        <f>SUM(G913:I913)</f>
        <v>313840.09999999998</v>
      </c>
      <c r="N913" s="16" t="s">
        <v>3252</v>
      </c>
      <c r="O913" s="16" t="s">
        <v>3253</v>
      </c>
      <c r="P913" s="16" t="s">
        <v>3254</v>
      </c>
      <c r="Q913" s="16" t="s">
        <v>3255</v>
      </c>
      <c r="R913" s="16" t="s">
        <v>3256</v>
      </c>
      <c r="S913" s="16" t="s">
        <v>3257</v>
      </c>
      <c r="T913" s="16" t="s">
        <v>3258</v>
      </c>
      <c r="U913" s="16" t="s">
        <v>3259</v>
      </c>
    </row>
    <row r="914" spans="1:21" ht="15.75">
      <c r="A914" s="16" t="s">
        <v>6762</v>
      </c>
      <c r="B914" s="16" t="s">
        <v>14790</v>
      </c>
      <c r="C914" s="16" t="s">
        <v>13127</v>
      </c>
      <c r="D914" s="19">
        <v>499</v>
      </c>
      <c r="E914" s="19">
        <v>1499</v>
      </c>
      <c r="F914" s="52">
        <v>0.67</v>
      </c>
      <c r="G914" s="51">
        <v>3.6</v>
      </c>
      <c r="H914" s="52" t="str">
        <f t="shared" si="15"/>
        <v>4.0</v>
      </c>
      <c r="I914" s="16">
        <v>9169</v>
      </c>
      <c r="J914" s="19">
        <f>Transformed_Data!E914*Transformed_Data!I914</f>
        <v>13744331</v>
      </c>
      <c r="K914" s="19" t="str">
        <f>IF(E914&lt;200,"&lt;200",IF(E914&lt;=500,"200–500","&gt;500"))</f>
        <v>&gt;500</v>
      </c>
      <c r="L914" s="19">
        <f>G914*I914</f>
        <v>33008.400000000001</v>
      </c>
      <c r="M914" s="19">
        <f>SUM(G914:I914)</f>
        <v>9172.6</v>
      </c>
      <c r="N914" s="16" t="s">
        <v>6764</v>
      </c>
      <c r="O914" s="16" t="s">
        <v>6765</v>
      </c>
      <c r="P914" s="16" t="s">
        <v>6766</v>
      </c>
      <c r="Q914" s="16" t="s">
        <v>6767</v>
      </c>
      <c r="R914" s="16" t="s">
        <v>6768</v>
      </c>
      <c r="S914" s="16" t="s">
        <v>6769</v>
      </c>
      <c r="T914" s="16" t="s">
        <v>6770</v>
      </c>
      <c r="U914" s="16" t="s">
        <v>6771</v>
      </c>
    </row>
    <row r="915" spans="1:21" ht="15.75">
      <c r="A915" s="16" t="s">
        <v>4348</v>
      </c>
      <c r="B915" s="16" t="s">
        <v>14791</v>
      </c>
      <c r="C915" s="16" t="s">
        <v>13127</v>
      </c>
      <c r="D915" s="19">
        <v>299</v>
      </c>
      <c r="E915" s="19">
        <v>999</v>
      </c>
      <c r="F915" s="52">
        <v>0.7</v>
      </c>
      <c r="G915" s="51">
        <v>4.3</v>
      </c>
      <c r="H915" s="52" t="str">
        <f t="shared" si="15"/>
        <v>5.0</v>
      </c>
      <c r="I915" s="16">
        <v>8891</v>
      </c>
      <c r="J915" s="19">
        <f>Transformed_Data!E915*Transformed_Data!I915</f>
        <v>8882109</v>
      </c>
      <c r="K915" s="19" t="str">
        <f>IF(E915&lt;200,"&lt;200",IF(E915&lt;=500,"200–500","&gt;500"))</f>
        <v>&gt;500</v>
      </c>
      <c r="L915" s="19">
        <f>G915*I915</f>
        <v>38231.299999999996</v>
      </c>
      <c r="M915" s="19">
        <f>SUM(G915:I915)</f>
        <v>8895.2999999999993</v>
      </c>
      <c r="N915" s="16" t="s">
        <v>13593</v>
      </c>
      <c r="O915" s="16" t="s">
        <v>4351</v>
      </c>
      <c r="P915" s="16" t="s">
        <v>4352</v>
      </c>
      <c r="Q915" s="16" t="s">
        <v>4353</v>
      </c>
      <c r="R915" s="16" t="s">
        <v>4354</v>
      </c>
      <c r="S915" s="16" t="s">
        <v>13594</v>
      </c>
      <c r="T915" s="16" t="s">
        <v>4356</v>
      </c>
      <c r="U915" s="16" t="s">
        <v>4357</v>
      </c>
    </row>
    <row r="916" spans="1:21" ht="15.75">
      <c r="A916" s="16" t="s">
        <v>9508</v>
      </c>
      <c r="B916" s="16" t="s">
        <v>14792</v>
      </c>
      <c r="C916" s="16" t="s">
        <v>13645</v>
      </c>
      <c r="D916" s="19">
        <v>1149</v>
      </c>
      <c r="E916" s="19">
        <v>2499</v>
      </c>
      <c r="F916" s="52">
        <v>0.54</v>
      </c>
      <c r="G916" s="51">
        <v>3.8</v>
      </c>
      <c r="H916" s="52" t="str">
        <f t="shared" si="15"/>
        <v>4.0</v>
      </c>
      <c r="I916" s="16">
        <v>4383</v>
      </c>
      <c r="J916" s="19">
        <f>Transformed_Data!E916*Transformed_Data!I916</f>
        <v>10953117</v>
      </c>
      <c r="K916" s="19" t="str">
        <f>IF(E916&lt;200,"&lt;200",IF(E916&lt;=500,"200–500","&gt;500"))</f>
        <v>&gt;500</v>
      </c>
      <c r="L916" s="19">
        <f>G916*I916</f>
        <v>16655.399999999998</v>
      </c>
      <c r="M916" s="19">
        <f>SUM(G916:I916)</f>
        <v>4386.8</v>
      </c>
      <c r="N916" s="16" t="s">
        <v>9510</v>
      </c>
      <c r="O916" s="16" t="s">
        <v>9511</v>
      </c>
      <c r="P916" s="16" t="s">
        <v>9512</v>
      </c>
      <c r="Q916" s="16" t="s">
        <v>9513</v>
      </c>
      <c r="R916" s="16" t="s">
        <v>9514</v>
      </c>
      <c r="S916" s="16" t="s">
        <v>9515</v>
      </c>
      <c r="T916" s="16" t="s">
        <v>9516</v>
      </c>
      <c r="U916" s="16" t="s">
        <v>9517</v>
      </c>
    </row>
    <row r="917" spans="1:21" ht="15.75">
      <c r="A917" s="16" t="s">
        <v>11185</v>
      </c>
      <c r="B917" s="16" t="s">
        <v>14793</v>
      </c>
      <c r="C917" s="16" t="s">
        <v>13645</v>
      </c>
      <c r="D917" s="19">
        <v>1349</v>
      </c>
      <c r="E917" s="19">
        <v>2495</v>
      </c>
      <c r="F917" s="52">
        <v>0.46</v>
      </c>
      <c r="G917" s="51">
        <v>3.8</v>
      </c>
      <c r="H917" s="52" t="str">
        <f t="shared" si="15"/>
        <v>4.0</v>
      </c>
      <c r="I917" s="16">
        <v>166</v>
      </c>
      <c r="J917" s="19">
        <f>Transformed_Data!E917*Transformed_Data!I917</f>
        <v>414170</v>
      </c>
      <c r="K917" s="19" t="str">
        <f>IF(E917&lt;200,"&lt;200",IF(E917&lt;=500,"200–500","&gt;500"))</f>
        <v>&gt;500</v>
      </c>
      <c r="L917" s="19">
        <f>G917*I917</f>
        <v>630.79999999999995</v>
      </c>
      <c r="M917" s="19">
        <f>SUM(G917:I917)</f>
        <v>169.8</v>
      </c>
      <c r="N917" s="16" t="s">
        <v>11187</v>
      </c>
      <c r="O917" s="16" t="s">
        <v>11188</v>
      </c>
      <c r="P917" s="16" t="s">
        <v>11189</v>
      </c>
      <c r="Q917" s="16" t="s">
        <v>11190</v>
      </c>
      <c r="R917" s="16" t="s">
        <v>11191</v>
      </c>
      <c r="S917" s="16" t="s">
        <v>13595</v>
      </c>
      <c r="T917" s="16" t="s">
        <v>11193</v>
      </c>
      <c r="U917" s="16" t="s">
        <v>11194</v>
      </c>
    </row>
    <row r="918" spans="1:21" ht="15.75">
      <c r="A918" s="16" t="s">
        <v>1994</v>
      </c>
      <c r="B918" s="16" t="s">
        <v>14794</v>
      </c>
      <c r="C918" s="16" t="s">
        <v>13127</v>
      </c>
      <c r="D918" s="19">
        <v>213</v>
      </c>
      <c r="E918" s="19">
        <v>499</v>
      </c>
      <c r="F918" s="52">
        <v>0.56999999999999995</v>
      </c>
      <c r="G918" s="51">
        <v>3.7</v>
      </c>
      <c r="H918" s="52" t="str">
        <f t="shared" si="15"/>
        <v>4.0</v>
      </c>
      <c r="I918" s="16">
        <v>246</v>
      </c>
      <c r="J918" s="19">
        <f>Transformed_Data!E918*Transformed_Data!I918</f>
        <v>122754</v>
      </c>
      <c r="K918" s="19" t="str">
        <f>IF(E918&lt;200,"&lt;200",IF(E918&lt;=500,"200–500","&gt;500"))</f>
        <v>200–500</v>
      </c>
      <c r="L918" s="19">
        <f>G918*I918</f>
        <v>910.2</v>
      </c>
      <c r="M918" s="19">
        <f>SUM(G918:I918)</f>
        <v>249.7</v>
      </c>
      <c r="N918" s="16" t="s">
        <v>1996</v>
      </c>
      <c r="O918" s="16" t="s">
        <v>1997</v>
      </c>
      <c r="P918" s="16" t="s">
        <v>1998</v>
      </c>
      <c r="Q918" s="16" t="s">
        <v>1999</v>
      </c>
      <c r="R918" s="16" t="s">
        <v>2000</v>
      </c>
      <c r="S918" s="16" t="s">
        <v>2001</v>
      </c>
      <c r="T918" s="16" t="s">
        <v>2002</v>
      </c>
      <c r="U918" s="16" t="s">
        <v>2003</v>
      </c>
    </row>
    <row r="919" spans="1:21" ht="15.75">
      <c r="A919" s="16" t="s">
        <v>10154</v>
      </c>
      <c r="B919" s="16" t="s">
        <v>14795</v>
      </c>
      <c r="C919" s="16" t="s">
        <v>13645</v>
      </c>
      <c r="D919" s="19">
        <v>599</v>
      </c>
      <c r="E919" s="19">
        <v>2799</v>
      </c>
      <c r="F919" s="52">
        <v>0.79</v>
      </c>
      <c r="G919" s="51">
        <v>3.9</v>
      </c>
      <c r="H919" s="52" t="str">
        <f t="shared" si="15"/>
        <v>4.0</v>
      </c>
      <c r="I919" s="16">
        <v>578</v>
      </c>
      <c r="J919" s="19">
        <f>Transformed_Data!E919*Transformed_Data!I919</f>
        <v>1617822</v>
      </c>
      <c r="K919" s="19" t="str">
        <f>IF(E919&lt;200,"&lt;200",IF(E919&lt;=500,"200–500","&gt;500"))</f>
        <v>&gt;500</v>
      </c>
      <c r="L919" s="19">
        <f>G919*I919</f>
        <v>2254.1999999999998</v>
      </c>
      <c r="M919" s="19">
        <f>SUM(G919:I919)</f>
        <v>581.9</v>
      </c>
      <c r="N919" s="16" t="s">
        <v>10156</v>
      </c>
      <c r="O919" s="16" t="s">
        <v>10157</v>
      </c>
      <c r="P919" s="16" t="s">
        <v>10158</v>
      </c>
      <c r="Q919" s="16" t="s">
        <v>10159</v>
      </c>
      <c r="R919" s="16" t="s">
        <v>10160</v>
      </c>
      <c r="S919" s="16" t="s">
        <v>10161</v>
      </c>
      <c r="T919" s="16" t="s">
        <v>10162</v>
      </c>
      <c r="U919" s="16" t="s">
        <v>10163</v>
      </c>
    </row>
    <row r="920" spans="1:21" ht="15.75">
      <c r="A920" s="16" t="s">
        <v>12803</v>
      </c>
      <c r="B920" s="16" t="s">
        <v>14796</v>
      </c>
      <c r="C920" s="16" t="s">
        <v>13645</v>
      </c>
      <c r="D920" s="19">
        <v>2999</v>
      </c>
      <c r="E920" s="19">
        <v>3595</v>
      </c>
      <c r="F920" s="52">
        <v>0.17</v>
      </c>
      <c r="G920" s="51">
        <v>4</v>
      </c>
      <c r="H920" s="52" t="str">
        <f t="shared" si="15"/>
        <v>4.0</v>
      </c>
      <c r="I920" s="16">
        <v>178</v>
      </c>
      <c r="J920" s="19">
        <f>Transformed_Data!E920*Transformed_Data!I920</f>
        <v>639910</v>
      </c>
      <c r="K920" s="19" t="str">
        <f>IF(E920&lt;200,"&lt;200",IF(E920&lt;=500,"200–500","&gt;500"))</f>
        <v>&gt;500</v>
      </c>
      <c r="L920" s="19">
        <f>G920*I920</f>
        <v>712</v>
      </c>
      <c r="M920" s="19">
        <f>SUM(G920:I920)</f>
        <v>182</v>
      </c>
      <c r="N920" s="16" t="s">
        <v>12805</v>
      </c>
      <c r="O920" s="16" t="s">
        <v>12806</v>
      </c>
      <c r="P920" s="16" t="s">
        <v>12807</v>
      </c>
      <c r="Q920" s="16" t="s">
        <v>12808</v>
      </c>
      <c r="R920" s="16" t="s">
        <v>12809</v>
      </c>
      <c r="S920" s="16" t="s">
        <v>12810</v>
      </c>
      <c r="T920" s="16" t="s">
        <v>12811</v>
      </c>
      <c r="U920" s="16" t="s">
        <v>12812</v>
      </c>
    </row>
    <row r="921" spans="1:21" ht="15.75">
      <c r="A921" s="16" t="s">
        <v>2731</v>
      </c>
      <c r="B921" s="16" t="s">
        <v>14797</v>
      </c>
      <c r="C921" s="16" t="s">
        <v>13127</v>
      </c>
      <c r="D921" s="19">
        <v>699</v>
      </c>
      <c r="E921" s="19">
        <v>1899</v>
      </c>
      <c r="F921" s="52">
        <v>0.63</v>
      </c>
      <c r="G921" s="51">
        <v>4.4000000000000004</v>
      </c>
      <c r="H921" s="52" t="str">
        <f t="shared" si="15"/>
        <v>5.0</v>
      </c>
      <c r="I921" s="16">
        <v>390</v>
      </c>
      <c r="J921" s="19">
        <f>Transformed_Data!E921*Transformed_Data!I921</f>
        <v>740610</v>
      </c>
      <c r="K921" s="19" t="str">
        <f>IF(E921&lt;200,"&lt;200",IF(E921&lt;=500,"200–500","&gt;500"))</f>
        <v>&gt;500</v>
      </c>
      <c r="L921" s="19">
        <f>G921*I921</f>
        <v>1716.0000000000002</v>
      </c>
      <c r="M921" s="19">
        <f>SUM(G921:I921)</f>
        <v>394.4</v>
      </c>
      <c r="N921" s="16" t="s">
        <v>13596</v>
      </c>
      <c r="O921" s="16" t="s">
        <v>2734</v>
      </c>
      <c r="P921" s="16" t="s">
        <v>2735</v>
      </c>
      <c r="Q921" s="16" t="s">
        <v>2736</v>
      </c>
      <c r="R921" s="16" t="s">
        <v>2737</v>
      </c>
      <c r="S921" s="16" t="s">
        <v>13597</v>
      </c>
      <c r="T921" s="16" t="s">
        <v>2739</v>
      </c>
      <c r="U921" s="16" t="s">
        <v>2740</v>
      </c>
    </row>
    <row r="922" spans="1:21" ht="15.75">
      <c r="A922" s="16" t="s">
        <v>2600</v>
      </c>
      <c r="B922" s="16" t="s">
        <v>14798</v>
      </c>
      <c r="C922" s="16" t="s">
        <v>13127</v>
      </c>
      <c r="D922" s="19">
        <v>199</v>
      </c>
      <c r="E922" s="19">
        <v>399</v>
      </c>
      <c r="F922" s="52">
        <v>0.5</v>
      </c>
      <c r="G922" s="51">
        <v>4.2</v>
      </c>
      <c r="H922" s="52" t="str">
        <f t="shared" si="15"/>
        <v>5.0</v>
      </c>
      <c r="I922" s="16">
        <v>1335</v>
      </c>
      <c r="J922" s="19">
        <f>Transformed_Data!E922*Transformed_Data!I922</f>
        <v>532665</v>
      </c>
      <c r="K922" s="19" t="str">
        <f>IF(E922&lt;200,"&lt;200",IF(E922&lt;=500,"200–500","&gt;500"))</f>
        <v>200–500</v>
      </c>
      <c r="L922" s="19">
        <f>G922*I922</f>
        <v>5607</v>
      </c>
      <c r="M922" s="19">
        <f>SUM(G922:I922)</f>
        <v>1339.2</v>
      </c>
      <c r="N922" s="16" t="s">
        <v>13598</v>
      </c>
      <c r="O922" s="16" t="s">
        <v>2160</v>
      </c>
      <c r="P922" s="16" t="s">
        <v>2161</v>
      </c>
      <c r="Q922" s="16" t="s">
        <v>2162</v>
      </c>
      <c r="R922" s="16" t="s">
        <v>2163</v>
      </c>
      <c r="S922" s="16" t="s">
        <v>2164</v>
      </c>
      <c r="T922" s="16" t="s">
        <v>2165</v>
      </c>
      <c r="U922" s="16" t="s">
        <v>2601</v>
      </c>
    </row>
    <row r="923" spans="1:21" ht="15.75">
      <c r="A923" s="16" t="s">
        <v>2612</v>
      </c>
      <c r="B923" s="16" t="s">
        <v>14799</v>
      </c>
      <c r="C923" s="16" t="s">
        <v>13127</v>
      </c>
      <c r="D923" s="19">
        <v>1850</v>
      </c>
      <c r="E923" s="19">
        <v>4500</v>
      </c>
      <c r="F923" s="52">
        <v>0.59</v>
      </c>
      <c r="G923" s="51">
        <v>4</v>
      </c>
      <c r="H923" s="52" t="str">
        <f t="shared" si="15"/>
        <v>4.0</v>
      </c>
      <c r="I923" s="16">
        <v>184</v>
      </c>
      <c r="J923" s="19">
        <f>Transformed_Data!E923*Transformed_Data!I923</f>
        <v>828000</v>
      </c>
      <c r="K923" s="19" t="str">
        <f>IF(E923&lt;200,"&lt;200",IF(E923&lt;=500,"200–500","&gt;500"))</f>
        <v>&gt;500</v>
      </c>
      <c r="L923" s="19">
        <f>G923*I923</f>
        <v>736</v>
      </c>
      <c r="M923" s="19">
        <f>SUM(G923:I923)</f>
        <v>188</v>
      </c>
      <c r="N923" s="16" t="s">
        <v>2614</v>
      </c>
      <c r="O923" s="16" t="s">
        <v>2615</v>
      </c>
      <c r="P923" s="16" t="s">
        <v>2616</v>
      </c>
      <c r="Q923" s="16" t="s">
        <v>2617</v>
      </c>
      <c r="R923" s="16" t="s">
        <v>2618</v>
      </c>
      <c r="S923" s="16" t="s">
        <v>2619</v>
      </c>
      <c r="T923" s="16" t="s">
        <v>2620</v>
      </c>
      <c r="U923" s="16" t="s">
        <v>2621</v>
      </c>
    </row>
    <row r="924" spans="1:21" ht="15.75">
      <c r="A924" s="16" t="s">
        <v>2442</v>
      </c>
      <c r="B924" s="16" t="s">
        <v>14800</v>
      </c>
      <c r="C924" s="16" t="s">
        <v>13127</v>
      </c>
      <c r="D924" s="19">
        <v>21999</v>
      </c>
      <c r="E924" s="19">
        <v>29999</v>
      </c>
      <c r="F924" s="52">
        <v>0.27</v>
      </c>
      <c r="G924" s="51">
        <v>4.2</v>
      </c>
      <c r="H924" s="52" t="str">
        <f t="shared" si="15"/>
        <v>5.0</v>
      </c>
      <c r="I924" s="16">
        <v>32840</v>
      </c>
      <c r="J924" s="19">
        <f>Transformed_Data!E924*Transformed_Data!I924</f>
        <v>985167160</v>
      </c>
      <c r="K924" s="19" t="str">
        <f>IF(E924&lt;200,"&lt;200",IF(E924&lt;=500,"200–500","&gt;500"))</f>
        <v>&gt;500</v>
      </c>
      <c r="L924" s="19">
        <f>G924*I924</f>
        <v>137928</v>
      </c>
      <c r="M924" s="19">
        <f>SUM(G924:I924)</f>
        <v>32844.199999999997</v>
      </c>
      <c r="N924" s="16" t="s">
        <v>13599</v>
      </c>
      <c r="O924" s="16" t="s">
        <v>171</v>
      </c>
      <c r="P924" s="16" t="s">
        <v>172</v>
      </c>
      <c r="Q924" s="16" t="s">
        <v>173</v>
      </c>
      <c r="R924" s="16" t="s">
        <v>174</v>
      </c>
      <c r="S924" s="16" t="s">
        <v>948</v>
      </c>
      <c r="T924" s="16" t="s">
        <v>2445</v>
      </c>
      <c r="U924" s="16" t="s">
        <v>2446</v>
      </c>
    </row>
    <row r="925" spans="1:21" ht="15.75">
      <c r="A925" s="16" t="s">
        <v>12542</v>
      </c>
      <c r="B925" s="16" t="s">
        <v>14801</v>
      </c>
      <c r="C925" s="16" t="s">
        <v>13645</v>
      </c>
      <c r="D925" s="19">
        <v>390</v>
      </c>
      <c r="E925" s="19">
        <v>799</v>
      </c>
      <c r="F925" s="52">
        <v>0.51</v>
      </c>
      <c r="G925" s="51">
        <v>3.8</v>
      </c>
      <c r="H925" s="52" t="str">
        <f t="shared" si="15"/>
        <v>4.0</v>
      </c>
      <c r="I925" s="16">
        <v>287</v>
      </c>
      <c r="J925" s="19">
        <f>Transformed_Data!E925*Transformed_Data!I925</f>
        <v>229313</v>
      </c>
      <c r="K925" s="19" t="str">
        <f>IF(E925&lt;200,"&lt;200",IF(E925&lt;=500,"200–500","&gt;500"))</f>
        <v>&gt;500</v>
      </c>
      <c r="L925" s="19">
        <f>G925*I925</f>
        <v>1090.5999999999999</v>
      </c>
      <c r="M925" s="19">
        <f>SUM(G925:I925)</f>
        <v>290.8</v>
      </c>
      <c r="N925" s="16" t="s">
        <v>12544</v>
      </c>
      <c r="O925" s="16" t="s">
        <v>12545</v>
      </c>
      <c r="P925" s="16" t="s">
        <v>12546</v>
      </c>
      <c r="Q925" s="16" t="s">
        <v>12547</v>
      </c>
      <c r="R925" s="16" t="s">
        <v>12548</v>
      </c>
      <c r="S925" s="16" t="s">
        <v>12549</v>
      </c>
      <c r="T925" s="16" t="s">
        <v>12550</v>
      </c>
      <c r="U925" s="16" t="s">
        <v>12551</v>
      </c>
    </row>
    <row r="926" spans="1:21" ht="15.75">
      <c r="A926" s="16" t="s">
        <v>4620</v>
      </c>
      <c r="B926" s="16" t="s">
        <v>14802</v>
      </c>
      <c r="C926" s="16" t="s">
        <v>13127</v>
      </c>
      <c r="D926" s="19">
        <v>7915</v>
      </c>
      <c r="E926" s="19">
        <v>9999</v>
      </c>
      <c r="F926" s="52">
        <v>0.21</v>
      </c>
      <c r="G926" s="51">
        <v>4.3</v>
      </c>
      <c r="H926" s="52" t="str">
        <f t="shared" si="15"/>
        <v>5.0</v>
      </c>
      <c r="I926" s="16">
        <v>1376</v>
      </c>
      <c r="J926" s="19">
        <f>Transformed_Data!E926*Transformed_Data!I926</f>
        <v>13758624</v>
      </c>
      <c r="K926" s="19" t="str">
        <f>IF(E926&lt;200,"&lt;200",IF(E926&lt;=500,"200–500","&gt;500"))</f>
        <v>&gt;500</v>
      </c>
      <c r="L926" s="19">
        <f>G926*I926</f>
        <v>5916.8</v>
      </c>
      <c r="M926" s="19">
        <f>SUM(G926:I926)</f>
        <v>1380.3</v>
      </c>
      <c r="N926" s="16" t="s">
        <v>4622</v>
      </c>
      <c r="O926" s="16" t="s">
        <v>4623</v>
      </c>
      <c r="P926" s="16" t="s">
        <v>4624</v>
      </c>
      <c r="Q926" s="16" t="s">
        <v>4625</v>
      </c>
      <c r="R926" s="16" t="s">
        <v>4626</v>
      </c>
      <c r="S926" s="16" t="s">
        <v>4627</v>
      </c>
      <c r="T926" s="16" t="s">
        <v>4628</v>
      </c>
      <c r="U926" s="16" t="s">
        <v>4629</v>
      </c>
    </row>
    <row r="927" spans="1:21" ht="15.75">
      <c r="A927" s="16" t="s">
        <v>2392</v>
      </c>
      <c r="B927" s="16" t="s">
        <v>14803</v>
      </c>
      <c r="C927" s="16" t="s">
        <v>13644</v>
      </c>
      <c r="D927" s="19">
        <v>719</v>
      </c>
      <c r="E927" s="19">
        <v>1499</v>
      </c>
      <c r="F927" s="52">
        <v>0.52</v>
      </c>
      <c r="G927" s="51">
        <v>4.0999999999999996</v>
      </c>
      <c r="H927" s="52" t="str">
        <f t="shared" si="15"/>
        <v>5.0</v>
      </c>
      <c r="I927" s="16">
        <v>1045</v>
      </c>
      <c r="J927" s="19">
        <f>Transformed_Data!E927*Transformed_Data!I927</f>
        <v>1566455</v>
      </c>
      <c r="K927" s="19" t="str">
        <f>IF(E927&lt;200,"&lt;200",IF(E927&lt;=500,"200–500","&gt;500"))</f>
        <v>&gt;500</v>
      </c>
      <c r="L927" s="19">
        <f>G927*I927</f>
        <v>4284.5</v>
      </c>
      <c r="M927" s="19">
        <f>SUM(G927:I927)</f>
        <v>1049.0999999999999</v>
      </c>
      <c r="N927" s="16" t="s">
        <v>13600</v>
      </c>
      <c r="O927" s="16" t="s">
        <v>910</v>
      </c>
      <c r="P927" s="16" t="s">
        <v>911</v>
      </c>
      <c r="Q927" s="16" t="s">
        <v>912</v>
      </c>
      <c r="R927" s="16" t="s">
        <v>913</v>
      </c>
      <c r="S927" s="16" t="s">
        <v>914</v>
      </c>
      <c r="T927" s="16" t="s">
        <v>2395</v>
      </c>
      <c r="U927" s="16" t="s">
        <v>2396</v>
      </c>
    </row>
    <row r="928" spans="1:21" ht="15.75">
      <c r="A928" s="16" t="s">
        <v>3971</v>
      </c>
      <c r="B928" s="16" t="s">
        <v>14804</v>
      </c>
      <c r="C928" s="16" t="s">
        <v>13127</v>
      </c>
      <c r="D928" s="19">
        <v>279</v>
      </c>
      <c r="E928" s="19">
        <v>1499</v>
      </c>
      <c r="F928" s="52">
        <v>0.81</v>
      </c>
      <c r="G928" s="51">
        <v>4.2</v>
      </c>
      <c r="H928" s="52" t="str">
        <f t="shared" si="15"/>
        <v>5.0</v>
      </c>
      <c r="I928" s="16">
        <v>2646</v>
      </c>
      <c r="J928" s="19">
        <f>Transformed_Data!E928*Transformed_Data!I928</f>
        <v>3966354</v>
      </c>
      <c r="K928" s="19" t="str">
        <f>IF(E928&lt;200,"&lt;200",IF(E928&lt;=500,"200–500","&gt;500"))</f>
        <v>&gt;500</v>
      </c>
      <c r="L928" s="19">
        <f>G928*I928</f>
        <v>11113.2</v>
      </c>
      <c r="M928" s="19">
        <f>SUM(G928:I928)</f>
        <v>2650.2</v>
      </c>
      <c r="N928" s="16" t="s">
        <v>3974</v>
      </c>
      <c r="O928" s="16" t="s">
        <v>3975</v>
      </c>
      <c r="P928" s="16" t="s">
        <v>3976</v>
      </c>
      <c r="Q928" s="16" t="s">
        <v>3977</v>
      </c>
      <c r="R928" s="16" t="s">
        <v>3978</v>
      </c>
      <c r="S928" s="16" t="s">
        <v>3979</v>
      </c>
      <c r="T928" s="16" t="s">
        <v>3980</v>
      </c>
      <c r="U928" s="16" t="s">
        <v>3981</v>
      </c>
    </row>
    <row r="929" spans="1:21" ht="15.75">
      <c r="A929" s="16" t="s">
        <v>11195</v>
      </c>
      <c r="B929" s="16" t="s">
        <v>14805</v>
      </c>
      <c r="C929" s="16" t="s">
        <v>13645</v>
      </c>
      <c r="D929" s="19">
        <v>1499</v>
      </c>
      <c r="E929" s="19">
        <v>3500</v>
      </c>
      <c r="F929" s="52">
        <v>0.56999999999999995</v>
      </c>
      <c r="G929" s="51">
        <v>4.0999999999999996</v>
      </c>
      <c r="H929" s="52" t="str">
        <f t="shared" si="15"/>
        <v>5.0</v>
      </c>
      <c r="I929" s="16">
        <v>303</v>
      </c>
      <c r="J929" s="19">
        <f>Transformed_Data!E929*Transformed_Data!I929</f>
        <v>1060500</v>
      </c>
      <c r="K929" s="19" t="str">
        <f>IF(E929&lt;200,"&lt;200",IF(E929&lt;=500,"200–500","&gt;500"))</f>
        <v>&gt;500</v>
      </c>
      <c r="L929" s="19">
        <f>G929*I929</f>
        <v>1242.3</v>
      </c>
      <c r="M929" s="19">
        <f>SUM(G929:I929)</f>
        <v>307.10000000000002</v>
      </c>
      <c r="N929" s="16" t="s">
        <v>11197</v>
      </c>
      <c r="O929" s="16" t="s">
        <v>11198</v>
      </c>
      <c r="P929" s="16" t="s">
        <v>11199</v>
      </c>
      <c r="Q929" s="16" t="s">
        <v>11200</v>
      </c>
      <c r="R929" s="16" t="s">
        <v>11201</v>
      </c>
      <c r="S929" s="16" t="s">
        <v>13601</v>
      </c>
      <c r="T929" s="16" t="s">
        <v>11203</v>
      </c>
      <c r="U929" s="16" t="s">
        <v>11204</v>
      </c>
    </row>
    <row r="930" spans="1:21" ht="15.75">
      <c r="A930" s="16" t="s">
        <v>8936</v>
      </c>
      <c r="B930" s="16" t="s">
        <v>14806</v>
      </c>
      <c r="C930" s="16" t="s">
        <v>13645</v>
      </c>
      <c r="D930" s="19">
        <v>1969</v>
      </c>
      <c r="E930" s="19">
        <v>5000</v>
      </c>
      <c r="F930" s="52">
        <v>0.61</v>
      </c>
      <c r="G930" s="51">
        <v>4.0999999999999996</v>
      </c>
      <c r="H930" s="52" t="str">
        <f t="shared" si="15"/>
        <v>5.0</v>
      </c>
      <c r="I930" s="16">
        <v>4927</v>
      </c>
      <c r="J930" s="19">
        <f>Transformed_Data!E930*Transformed_Data!I930</f>
        <v>24635000</v>
      </c>
      <c r="K930" s="19" t="str">
        <f>IF(E930&lt;200,"&lt;200",IF(E930&lt;=500,"200–500","&gt;500"))</f>
        <v>&gt;500</v>
      </c>
      <c r="L930" s="19">
        <f>G930*I930</f>
        <v>20200.699999999997</v>
      </c>
      <c r="M930" s="19">
        <f>SUM(G930:I930)</f>
        <v>4931.1000000000004</v>
      </c>
      <c r="N930" s="16" t="s">
        <v>8939</v>
      </c>
      <c r="O930" s="16" t="s">
        <v>8940</v>
      </c>
      <c r="P930" s="16" t="s">
        <v>8941</v>
      </c>
      <c r="Q930" s="16" t="s">
        <v>8942</v>
      </c>
      <c r="R930" s="16" t="s">
        <v>8943</v>
      </c>
      <c r="S930" s="16" t="s">
        <v>13602</v>
      </c>
      <c r="T930" s="16" t="s">
        <v>8945</v>
      </c>
      <c r="U930" s="16" t="s">
        <v>8946</v>
      </c>
    </row>
    <row r="931" spans="1:21" ht="15.75">
      <c r="A931" s="16" t="s">
        <v>10900</v>
      </c>
      <c r="B931" s="16" t="s">
        <v>14807</v>
      </c>
      <c r="C931" s="16" t="s">
        <v>13645</v>
      </c>
      <c r="D931" s="19">
        <v>1399</v>
      </c>
      <c r="E931" s="19">
        <v>2290</v>
      </c>
      <c r="F931" s="52">
        <v>0.39</v>
      </c>
      <c r="G931" s="51">
        <v>4.4000000000000004</v>
      </c>
      <c r="H931" s="52" t="str">
        <f t="shared" si="15"/>
        <v>5.0</v>
      </c>
      <c r="I931" s="16">
        <v>461</v>
      </c>
      <c r="J931" s="19">
        <f>Transformed_Data!E931*Transformed_Data!I931</f>
        <v>1055690</v>
      </c>
      <c r="K931" s="19" t="str">
        <f>IF(E931&lt;200,"&lt;200",IF(E931&lt;=500,"200–500","&gt;500"))</f>
        <v>&gt;500</v>
      </c>
      <c r="L931" s="19">
        <f>G931*I931</f>
        <v>2028.4</v>
      </c>
      <c r="M931" s="19">
        <f>SUM(G931:I931)</f>
        <v>465.4</v>
      </c>
      <c r="N931" s="16" t="s">
        <v>13603</v>
      </c>
      <c r="O931" s="16" t="s">
        <v>10903</v>
      </c>
      <c r="P931" s="16" t="s">
        <v>10904</v>
      </c>
      <c r="Q931" s="16" t="s">
        <v>10905</v>
      </c>
      <c r="R931" s="16" t="s">
        <v>10906</v>
      </c>
      <c r="S931" s="16" t="s">
        <v>13604</v>
      </c>
      <c r="T931" s="16" t="s">
        <v>10908</v>
      </c>
      <c r="U931" s="16" t="s">
        <v>10909</v>
      </c>
    </row>
    <row r="932" spans="1:21" ht="15.75">
      <c r="A932" s="16" t="s">
        <v>12131</v>
      </c>
      <c r="B932" s="16" t="s">
        <v>14808</v>
      </c>
      <c r="C932" s="16" t="s">
        <v>13645</v>
      </c>
      <c r="D932" s="19">
        <v>215</v>
      </c>
      <c r="E932" s="19">
        <v>1499</v>
      </c>
      <c r="F932" s="52">
        <v>0.86</v>
      </c>
      <c r="G932" s="51">
        <v>3.9</v>
      </c>
      <c r="H932" s="52" t="str">
        <f t="shared" si="15"/>
        <v>4.0</v>
      </c>
      <c r="I932" s="16">
        <v>1004</v>
      </c>
      <c r="J932" s="19">
        <f>Transformed_Data!E932*Transformed_Data!I932</f>
        <v>1504996</v>
      </c>
      <c r="K932" s="19" t="str">
        <f>IF(E932&lt;200,"&lt;200",IF(E932&lt;=500,"200–500","&gt;500"))</f>
        <v>&gt;500</v>
      </c>
      <c r="L932" s="19">
        <f>G932*I932</f>
        <v>3915.6</v>
      </c>
      <c r="M932" s="19">
        <f>SUM(G932:I932)</f>
        <v>1007.9</v>
      </c>
      <c r="N932" s="16" t="s">
        <v>13605</v>
      </c>
      <c r="O932" s="16" t="s">
        <v>12134</v>
      </c>
      <c r="P932" s="16" t="s">
        <v>12135</v>
      </c>
      <c r="Q932" s="16" t="s">
        <v>12136</v>
      </c>
      <c r="R932" s="16" t="s">
        <v>12137</v>
      </c>
      <c r="S932" s="16" t="s">
        <v>12138</v>
      </c>
      <c r="T932" s="16" t="s">
        <v>12139</v>
      </c>
      <c r="U932" s="16" t="s">
        <v>12140</v>
      </c>
    </row>
    <row r="933" spans="1:21" ht="15.75">
      <c r="A933" s="16" t="s">
        <v>1491</v>
      </c>
      <c r="B933" s="16" t="s">
        <v>14809</v>
      </c>
      <c r="C933" s="16" t="s">
        <v>13127</v>
      </c>
      <c r="D933" s="19">
        <v>339</v>
      </c>
      <c r="E933" s="19">
        <v>1999</v>
      </c>
      <c r="F933" s="52">
        <v>0.83</v>
      </c>
      <c r="G933" s="51">
        <v>4</v>
      </c>
      <c r="H933" s="52" t="str">
        <f t="shared" si="15"/>
        <v>4.0</v>
      </c>
      <c r="I933" s="16">
        <v>343</v>
      </c>
      <c r="J933" s="19">
        <f>Transformed_Data!E933*Transformed_Data!I933</f>
        <v>685657</v>
      </c>
      <c r="K933" s="19" t="str">
        <f>IF(E933&lt;200,"&lt;200",IF(E933&lt;=500,"200–500","&gt;500"))</f>
        <v>&gt;500</v>
      </c>
      <c r="L933" s="19">
        <f>G933*I933</f>
        <v>1372</v>
      </c>
      <c r="M933" s="19">
        <f>SUM(G933:I933)</f>
        <v>347</v>
      </c>
      <c r="N933" s="16" t="s">
        <v>1493</v>
      </c>
      <c r="O933" s="16" t="s">
        <v>1494</v>
      </c>
      <c r="P933" s="16" t="s">
        <v>1495</v>
      </c>
      <c r="Q933" s="16" t="s">
        <v>1496</v>
      </c>
      <c r="R933" s="16" t="s">
        <v>1497</v>
      </c>
      <c r="S933" s="16" t="s">
        <v>1498</v>
      </c>
      <c r="T933" s="16" t="s">
        <v>1499</v>
      </c>
      <c r="U933" s="16" t="s">
        <v>1500</v>
      </c>
    </row>
    <row r="934" spans="1:21" ht="15.75">
      <c r="A934" s="16" t="s">
        <v>9539</v>
      </c>
      <c r="B934" s="16" t="s">
        <v>14810</v>
      </c>
      <c r="C934" s="16" t="s">
        <v>13645</v>
      </c>
      <c r="D934" s="19">
        <v>319</v>
      </c>
      <c r="E934" s="19">
        <v>749</v>
      </c>
      <c r="F934" s="52">
        <v>0.56999999999999995</v>
      </c>
      <c r="G934" s="51">
        <v>4.5999999999999996</v>
      </c>
      <c r="H934" s="52" t="str">
        <f t="shared" si="15"/>
        <v>5.0</v>
      </c>
      <c r="I934" s="16">
        <v>124</v>
      </c>
      <c r="J934" s="19">
        <f>Transformed_Data!E934*Transformed_Data!I934</f>
        <v>92876</v>
      </c>
      <c r="K934" s="19" t="str">
        <f>IF(E934&lt;200,"&lt;200",IF(E934&lt;=500,"200–500","&gt;500"))</f>
        <v>&gt;500</v>
      </c>
      <c r="L934" s="19">
        <f>G934*I934</f>
        <v>570.4</v>
      </c>
      <c r="M934" s="19">
        <f>SUM(G934:I934)</f>
        <v>128.6</v>
      </c>
      <c r="N934" s="16" t="s">
        <v>9541</v>
      </c>
      <c r="O934" s="16" t="s">
        <v>9542</v>
      </c>
      <c r="P934" s="16" t="s">
        <v>9543</v>
      </c>
      <c r="Q934" s="16" t="s">
        <v>9544</v>
      </c>
      <c r="R934" s="16" t="s">
        <v>9545</v>
      </c>
      <c r="S934" s="16" t="s">
        <v>9546</v>
      </c>
      <c r="T934" s="16" t="s">
        <v>9547</v>
      </c>
      <c r="U934" s="16" t="s">
        <v>9548</v>
      </c>
    </row>
    <row r="935" spans="1:21" ht="15.75">
      <c r="A935" s="16" t="s">
        <v>406</v>
      </c>
      <c r="B935" s="16" t="s">
        <v>14811</v>
      </c>
      <c r="C935" s="16" t="s">
        <v>13127</v>
      </c>
      <c r="D935" s="19">
        <v>19999</v>
      </c>
      <c r="E935" s="19">
        <v>34999</v>
      </c>
      <c r="F935" s="52">
        <v>0.43</v>
      </c>
      <c r="G935" s="51">
        <v>4.3</v>
      </c>
      <c r="H935" s="52" t="str">
        <f t="shared" si="15"/>
        <v>5.0</v>
      </c>
      <c r="I935" s="16">
        <v>27151</v>
      </c>
      <c r="J935" s="19">
        <f>Transformed_Data!E935*Transformed_Data!I935</f>
        <v>950257849</v>
      </c>
      <c r="K935" s="19" t="str">
        <f>IF(E935&lt;200,"&lt;200",IF(E935&lt;=500,"200–500","&gt;500"))</f>
        <v>&gt;500</v>
      </c>
      <c r="L935" s="19">
        <f>G935*I935</f>
        <v>116749.29999999999</v>
      </c>
      <c r="M935" s="19">
        <f>SUM(G935:I935)</f>
        <v>27155.3</v>
      </c>
      <c r="N935" s="16" t="s">
        <v>13606</v>
      </c>
      <c r="O935" s="16" t="s">
        <v>409</v>
      </c>
      <c r="P935" s="16" t="s">
        <v>410</v>
      </c>
      <c r="Q935" s="16" t="s">
        <v>411</v>
      </c>
      <c r="R935" s="16" t="s">
        <v>412</v>
      </c>
      <c r="S935" s="16" t="s">
        <v>13607</v>
      </c>
      <c r="T935" s="16" t="s">
        <v>413</v>
      </c>
      <c r="U935" s="16" t="s">
        <v>414</v>
      </c>
    </row>
    <row r="936" spans="1:21" ht="15.75">
      <c r="A936" s="16" t="s">
        <v>3835</v>
      </c>
      <c r="B936" s="16" t="s">
        <v>14812</v>
      </c>
      <c r="C936" s="16" t="s">
        <v>13127</v>
      </c>
      <c r="D936" s="19">
        <v>1399</v>
      </c>
      <c r="E936" s="19">
        <v>1630</v>
      </c>
      <c r="F936" s="52">
        <v>0.14000000000000001</v>
      </c>
      <c r="G936" s="51">
        <v>4</v>
      </c>
      <c r="H936" s="52" t="str">
        <f t="shared" si="15"/>
        <v>4.0</v>
      </c>
      <c r="I936" s="16">
        <v>9378</v>
      </c>
      <c r="J936" s="19">
        <f>Transformed_Data!E936*Transformed_Data!I936</f>
        <v>15286140</v>
      </c>
      <c r="K936" s="19" t="str">
        <f>IF(E936&lt;200,"&lt;200",IF(E936&lt;=500,"200–500","&gt;500"))</f>
        <v>&gt;500</v>
      </c>
      <c r="L936" s="19">
        <f>G936*I936</f>
        <v>37512</v>
      </c>
      <c r="M936" s="19">
        <f>SUM(G936:I936)</f>
        <v>9382</v>
      </c>
      <c r="N936" s="16" t="s">
        <v>3837</v>
      </c>
      <c r="O936" s="16" t="s">
        <v>3838</v>
      </c>
      <c r="P936" s="16" t="s">
        <v>3839</v>
      </c>
      <c r="Q936" s="16" t="s">
        <v>3840</v>
      </c>
      <c r="R936" s="16" t="s">
        <v>3841</v>
      </c>
      <c r="S936" s="16" t="s">
        <v>3842</v>
      </c>
      <c r="T936" s="16" t="s">
        <v>3843</v>
      </c>
      <c r="U936" s="16" t="s">
        <v>3844</v>
      </c>
    </row>
    <row r="937" spans="1:21" ht="15.75">
      <c r="A937" s="16" t="s">
        <v>4261</v>
      </c>
      <c r="B937" s="16" t="s">
        <v>14812</v>
      </c>
      <c r="C937" s="16" t="s">
        <v>13127</v>
      </c>
      <c r="D937" s="19">
        <v>1399</v>
      </c>
      <c r="E937" s="19">
        <v>1630</v>
      </c>
      <c r="F937" s="52">
        <v>0.14000000000000001</v>
      </c>
      <c r="G937" s="51">
        <v>4</v>
      </c>
      <c r="H937" s="52" t="str">
        <f t="shared" si="15"/>
        <v>4.0</v>
      </c>
      <c r="I937" s="16">
        <v>9378</v>
      </c>
      <c r="J937" s="19">
        <f>Transformed_Data!E937*Transformed_Data!I937</f>
        <v>15286140</v>
      </c>
      <c r="K937" s="19" t="str">
        <f>IF(E937&lt;200,"&lt;200",IF(E937&lt;=500,"200–500","&gt;500"))</f>
        <v>&gt;500</v>
      </c>
      <c r="L937" s="19">
        <f>G937*I937</f>
        <v>37512</v>
      </c>
      <c r="M937" s="19">
        <f>SUM(G937:I937)</f>
        <v>9382</v>
      </c>
      <c r="N937" s="16" t="s">
        <v>4263</v>
      </c>
      <c r="O937" s="16" t="s">
        <v>3838</v>
      </c>
      <c r="P937" s="16" t="s">
        <v>3839</v>
      </c>
      <c r="Q937" s="16" t="s">
        <v>3840</v>
      </c>
      <c r="R937" s="16" t="s">
        <v>3841</v>
      </c>
      <c r="S937" s="16" t="s">
        <v>3842</v>
      </c>
      <c r="T937" s="16" t="s">
        <v>4264</v>
      </c>
      <c r="U937" s="16" t="s">
        <v>4265</v>
      </c>
    </row>
    <row r="938" spans="1:21" ht="15.75">
      <c r="A938" s="16" t="s">
        <v>1939</v>
      </c>
      <c r="B938" s="16" t="s">
        <v>14813</v>
      </c>
      <c r="C938" s="16" t="s">
        <v>13644</v>
      </c>
      <c r="D938" s="19">
        <v>849</v>
      </c>
      <c r="E938" s="19">
        <v>1490</v>
      </c>
      <c r="F938" s="52">
        <v>0.43</v>
      </c>
      <c r="G938" s="51">
        <v>3.9</v>
      </c>
      <c r="H938" s="52" t="str">
        <f t="shared" si="15"/>
        <v>4.0</v>
      </c>
      <c r="I938" s="16">
        <v>356</v>
      </c>
      <c r="J938" s="19">
        <f>Transformed_Data!E938*Transformed_Data!I938</f>
        <v>530440</v>
      </c>
      <c r="K938" s="19" t="str">
        <f>IF(E938&lt;200,"&lt;200",IF(E938&lt;=500,"200–500","&gt;500"))</f>
        <v>&gt;500</v>
      </c>
      <c r="L938" s="19">
        <f>G938*I938</f>
        <v>1388.3999999999999</v>
      </c>
      <c r="M938" s="19">
        <f>SUM(G938:I938)</f>
        <v>359.9</v>
      </c>
      <c r="N938" s="16" t="s">
        <v>1941</v>
      </c>
      <c r="O938" s="16" t="s">
        <v>1942</v>
      </c>
      <c r="P938" s="16" t="s">
        <v>1943</v>
      </c>
      <c r="Q938" s="16" t="s">
        <v>1944</v>
      </c>
      <c r="R938" s="16" t="s">
        <v>1945</v>
      </c>
      <c r="S938" s="16" t="s">
        <v>1946</v>
      </c>
      <c r="T938" s="16" t="s">
        <v>1947</v>
      </c>
      <c r="U938" s="16" t="s">
        <v>1948</v>
      </c>
    </row>
    <row r="939" spans="1:21" ht="15.75">
      <c r="A939" s="16" t="s">
        <v>3865</v>
      </c>
      <c r="B939" s="16" t="s">
        <v>14814</v>
      </c>
      <c r="C939" s="16" t="s">
        <v>13127</v>
      </c>
      <c r="D939" s="19">
        <v>2099</v>
      </c>
      <c r="E939" s="19">
        <v>5999</v>
      </c>
      <c r="F939" s="52">
        <v>0.65</v>
      </c>
      <c r="G939" s="51">
        <v>4.3</v>
      </c>
      <c r="H939" s="52" t="str">
        <f t="shared" si="15"/>
        <v>5.0</v>
      </c>
      <c r="I939" s="16">
        <v>17129</v>
      </c>
      <c r="J939" s="19">
        <f>Transformed_Data!E939*Transformed_Data!I939</f>
        <v>102756871</v>
      </c>
      <c r="K939" s="19" t="str">
        <f>IF(E939&lt;200,"&lt;200",IF(E939&lt;=500,"200–500","&gt;500"))</f>
        <v>&gt;500</v>
      </c>
      <c r="L939" s="19">
        <f>G939*I939</f>
        <v>73654.7</v>
      </c>
      <c r="M939" s="19">
        <f>SUM(G939:I939)</f>
        <v>17133.3</v>
      </c>
      <c r="N939" s="16" t="s">
        <v>13608</v>
      </c>
      <c r="O939" s="16" t="s">
        <v>3869</v>
      </c>
      <c r="P939" s="16" t="s">
        <v>3870</v>
      </c>
      <c r="Q939" s="16" t="s">
        <v>3871</v>
      </c>
      <c r="R939" s="16" t="s">
        <v>3872</v>
      </c>
      <c r="S939" s="16" t="s">
        <v>13609</v>
      </c>
      <c r="T939" s="16" t="s">
        <v>3874</v>
      </c>
      <c r="U939" s="16" t="s">
        <v>3875</v>
      </c>
    </row>
    <row r="940" spans="1:21" ht="15.75">
      <c r="A940" s="16" t="s">
        <v>1041</v>
      </c>
      <c r="B940" s="16" t="s">
        <v>14815</v>
      </c>
      <c r="C940" s="16" t="s">
        <v>13644</v>
      </c>
      <c r="D940" s="19">
        <v>210</v>
      </c>
      <c r="E940" s="19">
        <v>399</v>
      </c>
      <c r="F940" s="52">
        <v>0.47</v>
      </c>
      <c r="G940" s="51">
        <v>4.0999999999999996</v>
      </c>
      <c r="H940" s="52" t="str">
        <f t="shared" si="15"/>
        <v>5.0</v>
      </c>
      <c r="I940" s="16">
        <v>1717</v>
      </c>
      <c r="J940" s="19">
        <f>Transformed_Data!E940*Transformed_Data!I940</f>
        <v>685083</v>
      </c>
      <c r="K940" s="19" t="str">
        <f>IF(E940&lt;200,"&lt;200",IF(E940&lt;=500,"200–500","&gt;500"))</f>
        <v>200–500</v>
      </c>
      <c r="L940" s="19">
        <f>G940*I940</f>
        <v>7039.7</v>
      </c>
      <c r="M940" s="19">
        <f>SUM(G940:I940)</f>
        <v>1721.1</v>
      </c>
      <c r="N940" s="16" t="s">
        <v>1043</v>
      </c>
      <c r="O940" s="16" t="s">
        <v>1044</v>
      </c>
      <c r="P940" s="16" t="s">
        <v>1045</v>
      </c>
      <c r="Q940" s="16" t="s">
        <v>1046</v>
      </c>
      <c r="R940" s="16" t="s">
        <v>1047</v>
      </c>
      <c r="S940" s="16" t="s">
        <v>13610</v>
      </c>
      <c r="T940" s="16" t="s">
        <v>1049</v>
      </c>
      <c r="U940" s="16" t="s">
        <v>1050</v>
      </c>
    </row>
    <row r="941" spans="1:21" ht="15.75">
      <c r="A941" s="16" t="s">
        <v>148</v>
      </c>
      <c r="B941" s="16" t="s">
        <v>14816</v>
      </c>
      <c r="C941" s="16" t="s">
        <v>13644</v>
      </c>
      <c r="D941" s="19">
        <v>159</v>
      </c>
      <c r="E941" s="19">
        <v>399</v>
      </c>
      <c r="F941" s="52">
        <v>0.6</v>
      </c>
      <c r="G941" s="51">
        <v>4.0999999999999996</v>
      </c>
      <c r="H941" s="52" t="str">
        <f t="shared" si="15"/>
        <v>5.0</v>
      </c>
      <c r="I941" s="16">
        <v>4768</v>
      </c>
      <c r="J941" s="19">
        <f>Transformed_Data!E941*Transformed_Data!I941</f>
        <v>1902432</v>
      </c>
      <c r="K941" s="19" t="str">
        <f>IF(E941&lt;200,"&lt;200",IF(E941&lt;=500,"200–500","&gt;500"))</f>
        <v>200–500</v>
      </c>
      <c r="L941" s="19">
        <f>G941*I941</f>
        <v>19548.8</v>
      </c>
      <c r="M941" s="19">
        <f>SUM(G941:I941)</f>
        <v>4772.1000000000004</v>
      </c>
      <c r="N941" s="16" t="s">
        <v>59</v>
      </c>
      <c r="O941" s="16" t="s">
        <v>150</v>
      </c>
      <c r="P941" s="16" t="s">
        <v>151</v>
      </c>
      <c r="Q941" s="16" t="s">
        <v>152</v>
      </c>
      <c r="R941" s="16" t="s">
        <v>153</v>
      </c>
      <c r="S941" s="16" t="s">
        <v>154</v>
      </c>
      <c r="T941" s="16" t="s">
        <v>155</v>
      </c>
      <c r="U941" s="16" t="s">
        <v>156</v>
      </c>
    </row>
    <row r="942" spans="1:21" ht="15.75">
      <c r="A942" s="16" t="s">
        <v>8832</v>
      </c>
      <c r="B942" s="16" t="s">
        <v>14817</v>
      </c>
      <c r="C942" s="16" t="s">
        <v>13645</v>
      </c>
      <c r="D942" s="19">
        <v>398</v>
      </c>
      <c r="E942" s="19">
        <v>1999</v>
      </c>
      <c r="F942" s="52">
        <v>0.8</v>
      </c>
      <c r="G942" s="51">
        <v>4.0999999999999996</v>
      </c>
      <c r="H942" s="52" t="str">
        <f t="shared" si="15"/>
        <v>5.0</v>
      </c>
      <c r="I942" s="16">
        <v>257</v>
      </c>
      <c r="J942" s="19">
        <f>Transformed_Data!E942*Transformed_Data!I942</f>
        <v>513743</v>
      </c>
      <c r="K942" s="19" t="str">
        <f>IF(E942&lt;200,"&lt;200",IF(E942&lt;=500,"200–500","&gt;500"))</f>
        <v>&gt;500</v>
      </c>
      <c r="L942" s="19">
        <f>G942*I942</f>
        <v>1053.6999999999998</v>
      </c>
      <c r="M942" s="19">
        <f>SUM(G942:I942)</f>
        <v>261.10000000000002</v>
      </c>
      <c r="N942" s="16" t="s">
        <v>8834</v>
      </c>
      <c r="O942" s="16" t="s">
        <v>8835</v>
      </c>
      <c r="P942" s="16" t="s">
        <v>8836</v>
      </c>
      <c r="Q942" s="16" t="s">
        <v>8837</v>
      </c>
      <c r="R942" s="16" t="s">
        <v>8838</v>
      </c>
      <c r="S942" s="16" t="s">
        <v>13611</v>
      </c>
      <c r="T942" s="16" t="s">
        <v>8840</v>
      </c>
      <c r="U942" s="16" t="s">
        <v>8841</v>
      </c>
    </row>
    <row r="943" spans="1:21" ht="15.75">
      <c r="A943" s="16" t="s">
        <v>10397</v>
      </c>
      <c r="B943" s="16" t="s">
        <v>14818</v>
      </c>
      <c r="C943" s="16" t="s">
        <v>13645</v>
      </c>
      <c r="D943" s="19">
        <v>949</v>
      </c>
      <c r="E943" s="19">
        <v>1999</v>
      </c>
      <c r="F943" s="52">
        <v>0.53</v>
      </c>
      <c r="G943" s="51">
        <v>4</v>
      </c>
      <c r="H943" s="52" t="str">
        <f t="shared" si="15"/>
        <v>4.0</v>
      </c>
      <c r="I943" s="16">
        <v>1679</v>
      </c>
      <c r="J943" s="19">
        <f>Transformed_Data!E943*Transformed_Data!I943</f>
        <v>3356321</v>
      </c>
      <c r="K943" s="19" t="str">
        <f>IF(E943&lt;200,"&lt;200",IF(E943&lt;=500,"200–500","&gt;500"))</f>
        <v>&gt;500</v>
      </c>
      <c r="L943" s="19">
        <f>G943*I943</f>
        <v>6716</v>
      </c>
      <c r="M943" s="19">
        <f>SUM(G943:I943)</f>
        <v>1683</v>
      </c>
      <c r="N943" s="16" t="s">
        <v>13612</v>
      </c>
      <c r="O943" s="16" t="s">
        <v>10400</v>
      </c>
      <c r="P943" s="16" t="s">
        <v>10401</v>
      </c>
      <c r="Q943" s="16" t="s">
        <v>10402</v>
      </c>
      <c r="R943" s="16" t="s">
        <v>10403</v>
      </c>
      <c r="S943" s="16" t="s">
        <v>10404</v>
      </c>
      <c r="T943" s="16" t="s">
        <v>10405</v>
      </c>
      <c r="U943" s="16" t="s">
        <v>10406</v>
      </c>
    </row>
    <row r="944" spans="1:21" ht="15.75">
      <c r="A944" s="16" t="s">
        <v>11175</v>
      </c>
      <c r="B944" s="16" t="s">
        <v>14819</v>
      </c>
      <c r="C944" s="16" t="s">
        <v>13645</v>
      </c>
      <c r="D944" s="19">
        <v>1069</v>
      </c>
      <c r="E944" s="19">
        <v>1699</v>
      </c>
      <c r="F944" s="52">
        <v>0.37</v>
      </c>
      <c r="G944" s="51">
        <v>3.9</v>
      </c>
      <c r="H944" s="52" t="str">
        <f t="shared" si="15"/>
        <v>4.0</v>
      </c>
      <c r="I944" s="16">
        <v>313</v>
      </c>
      <c r="J944" s="19">
        <f>Transformed_Data!E944*Transformed_Data!I944</f>
        <v>531787</v>
      </c>
      <c r="K944" s="19" t="str">
        <f>IF(E944&lt;200,"&lt;200",IF(E944&lt;=500,"200–500","&gt;500"))</f>
        <v>&gt;500</v>
      </c>
      <c r="L944" s="19">
        <f>G944*I944</f>
        <v>1220.7</v>
      </c>
      <c r="M944" s="19">
        <f>SUM(G944:I944)</f>
        <v>316.89999999999998</v>
      </c>
      <c r="N944" s="16" t="s">
        <v>11177</v>
      </c>
      <c r="O944" s="16" t="s">
        <v>11178</v>
      </c>
      <c r="P944" s="16" t="s">
        <v>11179</v>
      </c>
      <c r="Q944" s="16" t="s">
        <v>11180</v>
      </c>
      <c r="R944" s="16" t="s">
        <v>11181</v>
      </c>
      <c r="S944" s="16" t="s">
        <v>11182</v>
      </c>
      <c r="T944" s="16" t="s">
        <v>11183</v>
      </c>
      <c r="U944" s="16" t="s">
        <v>11184</v>
      </c>
    </row>
    <row r="945" spans="1:21" ht="15.75">
      <c r="A945" s="16" t="s">
        <v>2157</v>
      </c>
      <c r="B945" s="16" t="s">
        <v>14798</v>
      </c>
      <c r="C945" s="16" t="s">
        <v>13127</v>
      </c>
      <c r="D945" s="19">
        <v>199</v>
      </c>
      <c r="E945" s="19">
        <v>399</v>
      </c>
      <c r="F945" s="52">
        <v>0.5</v>
      </c>
      <c r="G945" s="51">
        <v>4.2</v>
      </c>
      <c r="H945" s="52" t="str">
        <f t="shared" si="15"/>
        <v>5.0</v>
      </c>
      <c r="I945" s="16">
        <v>1335</v>
      </c>
      <c r="J945" s="19">
        <f>Transformed_Data!E945*Transformed_Data!I945</f>
        <v>532665</v>
      </c>
      <c r="K945" s="19" t="str">
        <f>IF(E945&lt;200,"&lt;200",IF(E945&lt;=500,"200–500","&gt;500"))</f>
        <v>200–500</v>
      </c>
      <c r="L945" s="19">
        <f>G945*I945</f>
        <v>5607</v>
      </c>
      <c r="M945" s="19">
        <f>SUM(G945:I945)</f>
        <v>1339.2</v>
      </c>
      <c r="N945" s="16" t="s">
        <v>13598</v>
      </c>
      <c r="O945" s="16" t="s">
        <v>2160</v>
      </c>
      <c r="P945" s="16" t="s">
        <v>2161</v>
      </c>
      <c r="Q945" s="16" t="s">
        <v>2162</v>
      </c>
      <c r="R945" s="16" t="s">
        <v>2163</v>
      </c>
      <c r="S945" s="16" t="s">
        <v>2164</v>
      </c>
      <c r="T945" s="16" t="s">
        <v>2165</v>
      </c>
      <c r="U945" s="16" t="s">
        <v>2166</v>
      </c>
    </row>
    <row r="946" spans="1:21" ht="15.75">
      <c r="A946" s="16" t="s">
        <v>460</v>
      </c>
      <c r="B946" s="16" t="s">
        <v>14820</v>
      </c>
      <c r="C946" s="16" t="s">
        <v>13127</v>
      </c>
      <c r="D946" s="19">
        <v>399</v>
      </c>
      <c r="E946" s="19">
        <v>999</v>
      </c>
      <c r="F946" s="52">
        <v>0.6</v>
      </c>
      <c r="G946" s="51">
        <v>3.6</v>
      </c>
      <c r="H946" s="52" t="str">
        <f t="shared" si="15"/>
        <v>4.0</v>
      </c>
      <c r="I946" s="16">
        <v>493</v>
      </c>
      <c r="J946" s="19">
        <f>Transformed_Data!E946*Transformed_Data!I946</f>
        <v>492507</v>
      </c>
      <c r="K946" s="19" t="str">
        <f>IF(E946&lt;200,"&lt;200",IF(E946&lt;=500,"200–500","&gt;500"))</f>
        <v>&gt;500</v>
      </c>
      <c r="L946" s="19">
        <f>G946*I946</f>
        <v>1774.8</v>
      </c>
      <c r="M946" s="19">
        <f>SUM(G946:I946)</f>
        <v>496.6</v>
      </c>
      <c r="N946" s="16" t="s">
        <v>463</v>
      </c>
      <c r="O946" s="16" t="s">
        <v>464</v>
      </c>
      <c r="P946" s="16" t="s">
        <v>465</v>
      </c>
      <c r="Q946" s="16" t="s">
        <v>466</v>
      </c>
      <c r="R946" s="16" t="s">
        <v>467</v>
      </c>
      <c r="S946" s="16" t="s">
        <v>468</v>
      </c>
      <c r="T946" s="16" t="s">
        <v>469</v>
      </c>
      <c r="U946" s="16" t="s">
        <v>470</v>
      </c>
    </row>
    <row r="947" spans="1:21" ht="15.75">
      <c r="A947" s="16" t="s">
        <v>1596</v>
      </c>
      <c r="B947" s="16" t="s">
        <v>14821</v>
      </c>
      <c r="C947" s="16" t="s">
        <v>13127</v>
      </c>
      <c r="D947" s="19">
        <v>205</v>
      </c>
      <c r="E947" s="19">
        <v>499</v>
      </c>
      <c r="F947" s="52">
        <v>0.59</v>
      </c>
      <c r="G947" s="51">
        <v>3.8</v>
      </c>
      <c r="H947" s="52" t="str">
        <f t="shared" si="15"/>
        <v>4.0</v>
      </c>
      <c r="I947" s="16">
        <v>313</v>
      </c>
      <c r="J947" s="19">
        <f>Transformed_Data!E947*Transformed_Data!I947</f>
        <v>156187</v>
      </c>
      <c r="K947" s="19" t="str">
        <f>IF(E947&lt;200,"&lt;200",IF(E947&lt;=500,"200–500","&gt;500"))</f>
        <v>200–500</v>
      </c>
      <c r="L947" s="19">
        <f>G947*I947</f>
        <v>1189.3999999999999</v>
      </c>
      <c r="M947" s="19">
        <f>SUM(G947:I947)</f>
        <v>316.8</v>
      </c>
      <c r="N947" s="16" t="s">
        <v>1598</v>
      </c>
      <c r="O947" s="16" t="s">
        <v>1599</v>
      </c>
      <c r="P947" s="16" t="s">
        <v>1600</v>
      </c>
      <c r="Q947" s="16" t="s">
        <v>1601</v>
      </c>
      <c r="R947" s="16" t="s">
        <v>1602</v>
      </c>
      <c r="S947" s="16" t="s">
        <v>1603</v>
      </c>
      <c r="T947" s="16" t="s">
        <v>1604</v>
      </c>
      <c r="U947" s="16" t="s">
        <v>1605</v>
      </c>
    </row>
    <row r="948" spans="1:21" ht="15.75">
      <c r="A948" s="16" t="s">
        <v>7529</v>
      </c>
      <c r="B948" s="16" t="s">
        <v>14822</v>
      </c>
      <c r="C948" s="16" t="s">
        <v>13127</v>
      </c>
      <c r="D948" s="19">
        <v>2490</v>
      </c>
      <c r="E948" s="19">
        <v>3990</v>
      </c>
      <c r="F948" s="52">
        <v>0.38</v>
      </c>
      <c r="G948" s="51">
        <v>4.0999999999999996</v>
      </c>
      <c r="H948" s="52" t="str">
        <f t="shared" si="15"/>
        <v>5.0</v>
      </c>
      <c r="I948" s="16">
        <v>3606</v>
      </c>
      <c r="J948" s="19">
        <f>Transformed_Data!E948*Transformed_Data!I948</f>
        <v>14387940</v>
      </c>
      <c r="K948" s="19" t="str">
        <f>IF(E948&lt;200,"&lt;200",IF(E948&lt;=500,"200–500","&gt;500"))</f>
        <v>&gt;500</v>
      </c>
      <c r="L948" s="19">
        <f>G948*I948</f>
        <v>14784.599999999999</v>
      </c>
      <c r="M948" s="19">
        <f>SUM(G948:I948)</f>
        <v>3610.1</v>
      </c>
      <c r="N948" s="16" t="s">
        <v>13613</v>
      </c>
      <c r="O948" s="16" t="s">
        <v>7532</v>
      </c>
      <c r="P948" s="16" t="s">
        <v>7533</v>
      </c>
      <c r="Q948" s="16" t="s">
        <v>7534</v>
      </c>
      <c r="R948" s="16" t="s">
        <v>7535</v>
      </c>
      <c r="S948" s="16" t="s">
        <v>13614</v>
      </c>
      <c r="T948" s="16" t="s">
        <v>7537</v>
      </c>
      <c r="U948" s="16" t="s">
        <v>7538</v>
      </c>
    </row>
    <row r="949" spans="1:21" ht="15.75">
      <c r="A949" s="16" t="s">
        <v>11988</v>
      </c>
      <c r="B949" s="16" t="s">
        <v>14823</v>
      </c>
      <c r="C949" s="16" t="s">
        <v>13645</v>
      </c>
      <c r="D949" s="19">
        <v>899</v>
      </c>
      <c r="E949" s="19">
        <v>1999</v>
      </c>
      <c r="F949" s="52">
        <v>0.55000000000000004</v>
      </c>
      <c r="G949" s="51">
        <v>4</v>
      </c>
      <c r="H949" s="52" t="str">
        <f t="shared" si="15"/>
        <v>4.0</v>
      </c>
      <c r="I949" s="16">
        <v>832</v>
      </c>
      <c r="J949" s="19">
        <f>Transformed_Data!E949*Transformed_Data!I949</f>
        <v>1663168</v>
      </c>
      <c r="K949" s="19" t="str">
        <f>IF(E949&lt;200,"&lt;200",IF(E949&lt;=500,"200–500","&gt;500"))</f>
        <v>&gt;500</v>
      </c>
      <c r="L949" s="19">
        <f>G949*I949</f>
        <v>3328</v>
      </c>
      <c r="M949" s="19">
        <f>SUM(G949:I949)</f>
        <v>836</v>
      </c>
      <c r="N949" s="16" t="s">
        <v>11991</v>
      </c>
      <c r="O949" s="16" t="s">
        <v>11992</v>
      </c>
      <c r="P949" s="16" t="s">
        <v>11993</v>
      </c>
      <c r="Q949" s="16" t="s">
        <v>11994</v>
      </c>
      <c r="R949" s="16" t="s">
        <v>11995</v>
      </c>
      <c r="S949" s="16" t="s">
        <v>13615</v>
      </c>
      <c r="T949" s="16" t="s">
        <v>11997</v>
      </c>
      <c r="U949" s="16" t="s">
        <v>11998</v>
      </c>
    </row>
    <row r="950" spans="1:21" ht="15.75">
      <c r="A950" s="16" t="s">
        <v>1560</v>
      </c>
      <c r="B950" s="16" t="s">
        <v>14824</v>
      </c>
      <c r="C950" s="16" t="s">
        <v>13644</v>
      </c>
      <c r="D950" s="19">
        <v>199</v>
      </c>
      <c r="E950" s="19">
        <v>499</v>
      </c>
      <c r="F950" s="52">
        <v>0.6</v>
      </c>
      <c r="G950" s="51">
        <v>3.7</v>
      </c>
      <c r="H950" s="52" t="str">
        <f t="shared" si="15"/>
        <v>4.0</v>
      </c>
      <c r="I950" s="16">
        <v>612</v>
      </c>
      <c r="J950" s="19">
        <f>Transformed_Data!E950*Transformed_Data!I950</f>
        <v>305388</v>
      </c>
      <c r="K950" s="19" t="str">
        <f>IF(E950&lt;200,"&lt;200",IF(E950&lt;=500,"200–500","&gt;500"))</f>
        <v>200–500</v>
      </c>
      <c r="L950" s="19">
        <f>G950*I950</f>
        <v>2264.4</v>
      </c>
      <c r="M950" s="19">
        <f>SUM(G950:I950)</f>
        <v>615.70000000000005</v>
      </c>
      <c r="N950" s="16" t="s">
        <v>13616</v>
      </c>
      <c r="O950" s="16" t="s">
        <v>1563</v>
      </c>
      <c r="P950" s="16" t="s">
        <v>1564</v>
      </c>
      <c r="Q950" s="16" t="s">
        <v>1565</v>
      </c>
      <c r="R950" s="16" t="s">
        <v>1566</v>
      </c>
      <c r="S950" s="16" t="s">
        <v>1567</v>
      </c>
      <c r="T950" s="16" t="s">
        <v>1568</v>
      </c>
      <c r="U950" s="16" t="s">
        <v>1569</v>
      </c>
    </row>
    <row r="951" spans="1:21" ht="15.75">
      <c r="A951" s="16" t="s">
        <v>4150</v>
      </c>
      <c r="B951" s="16" t="s">
        <v>14825</v>
      </c>
      <c r="C951" s="16" t="s">
        <v>13127</v>
      </c>
      <c r="D951" s="19">
        <v>16999</v>
      </c>
      <c r="E951" s="19">
        <v>20999</v>
      </c>
      <c r="F951" s="52">
        <v>0.19</v>
      </c>
      <c r="G951" s="51">
        <v>4.0999999999999996</v>
      </c>
      <c r="H951" s="52" t="str">
        <f t="shared" si="15"/>
        <v>5.0</v>
      </c>
      <c r="I951" s="16">
        <v>31822</v>
      </c>
      <c r="J951" s="19">
        <f>Transformed_Data!E951*Transformed_Data!I951</f>
        <v>668230178</v>
      </c>
      <c r="K951" s="19" t="str">
        <f>IF(E951&lt;200,"&lt;200",IF(E951&lt;=500,"200–500","&gt;500"))</f>
        <v>&gt;500</v>
      </c>
      <c r="L951" s="19">
        <f>G951*I951</f>
        <v>130470.19999999998</v>
      </c>
      <c r="M951" s="19">
        <f>SUM(G951:I951)</f>
        <v>31826.1</v>
      </c>
      <c r="N951" s="16" t="s">
        <v>4152</v>
      </c>
      <c r="O951" s="16" t="s">
        <v>4153</v>
      </c>
      <c r="P951" s="16" t="s">
        <v>4154</v>
      </c>
      <c r="Q951" s="16" t="s">
        <v>4155</v>
      </c>
      <c r="R951" s="16" t="s">
        <v>4156</v>
      </c>
      <c r="S951" s="16" t="s">
        <v>13617</v>
      </c>
      <c r="T951" s="16" t="s">
        <v>4158</v>
      </c>
      <c r="U951" s="16" t="s">
        <v>4159</v>
      </c>
    </row>
    <row r="952" spans="1:21" ht="15.75">
      <c r="A952" s="16" t="s">
        <v>4388</v>
      </c>
      <c r="B952" s="16" t="s">
        <v>14825</v>
      </c>
      <c r="C952" s="16" t="s">
        <v>13127</v>
      </c>
      <c r="D952" s="19">
        <v>16999</v>
      </c>
      <c r="E952" s="19">
        <v>20999</v>
      </c>
      <c r="F952" s="52">
        <v>0.19</v>
      </c>
      <c r="G952" s="51">
        <v>4.0999999999999996</v>
      </c>
      <c r="H952" s="52" t="str">
        <f t="shared" si="15"/>
        <v>5.0</v>
      </c>
      <c r="I952" s="16">
        <v>31822</v>
      </c>
      <c r="J952" s="19">
        <f>Transformed_Data!E952*Transformed_Data!I952</f>
        <v>668230178</v>
      </c>
      <c r="K952" s="19" t="str">
        <f>IF(E952&lt;200,"&lt;200",IF(E952&lt;=500,"200–500","&gt;500"))</f>
        <v>&gt;500</v>
      </c>
      <c r="L952" s="19">
        <f>G952*I952</f>
        <v>130470.19999999998</v>
      </c>
      <c r="M952" s="19">
        <f>SUM(G952:I952)</f>
        <v>31826.1</v>
      </c>
      <c r="N952" s="16" t="s">
        <v>4390</v>
      </c>
      <c r="O952" s="16" t="s">
        <v>4153</v>
      </c>
      <c r="P952" s="16" t="s">
        <v>4154</v>
      </c>
      <c r="Q952" s="16" t="s">
        <v>4155</v>
      </c>
      <c r="R952" s="16" t="s">
        <v>4156</v>
      </c>
      <c r="S952" s="16" t="s">
        <v>13617</v>
      </c>
      <c r="T952" s="16" t="s">
        <v>4391</v>
      </c>
      <c r="U952" s="16" t="s">
        <v>4392</v>
      </c>
    </row>
    <row r="953" spans="1:21" ht="15.75">
      <c r="A953" s="16" t="s">
        <v>4224</v>
      </c>
      <c r="B953" s="16" t="s">
        <v>14826</v>
      </c>
      <c r="C953" s="16" t="s">
        <v>13127</v>
      </c>
      <c r="D953" s="19">
        <v>16999</v>
      </c>
      <c r="E953" s="19">
        <v>20999</v>
      </c>
      <c r="F953" s="52">
        <v>0.19</v>
      </c>
      <c r="G953" s="51">
        <v>4.0999999999999996</v>
      </c>
      <c r="H953" s="52" t="str">
        <f t="shared" si="15"/>
        <v>5.0</v>
      </c>
      <c r="I953" s="16">
        <v>31822</v>
      </c>
      <c r="J953" s="19">
        <f>Transformed_Data!E953*Transformed_Data!I953</f>
        <v>668230178</v>
      </c>
      <c r="K953" s="19" t="str">
        <f>IF(E953&lt;200,"&lt;200",IF(E953&lt;=500,"200–500","&gt;500"))</f>
        <v>&gt;500</v>
      </c>
      <c r="L953" s="19">
        <f>G953*I953</f>
        <v>130470.19999999998</v>
      </c>
      <c r="M953" s="19">
        <f>SUM(G953:I953)</f>
        <v>31826.1</v>
      </c>
      <c r="N953" s="16" t="s">
        <v>4226</v>
      </c>
      <c r="O953" s="16" t="s">
        <v>4153</v>
      </c>
      <c r="P953" s="16" t="s">
        <v>4154</v>
      </c>
      <c r="Q953" s="16" t="s">
        <v>4155</v>
      </c>
      <c r="R953" s="16" t="s">
        <v>4156</v>
      </c>
      <c r="S953" s="16" t="s">
        <v>13617</v>
      </c>
      <c r="T953" s="16" t="s">
        <v>4227</v>
      </c>
      <c r="U953" s="16" t="s">
        <v>4228</v>
      </c>
    </row>
    <row r="954" spans="1:21" ht="15.75">
      <c r="A954" s="16" t="s">
        <v>12854</v>
      </c>
      <c r="B954" s="16" t="s">
        <v>14827</v>
      </c>
      <c r="C954" s="16" t="s">
        <v>13645</v>
      </c>
      <c r="D954" s="19">
        <v>229</v>
      </c>
      <c r="E954" s="19">
        <v>399</v>
      </c>
      <c r="F954" s="52">
        <v>0.43</v>
      </c>
      <c r="G954" s="51">
        <v>3.6</v>
      </c>
      <c r="H954" s="52" t="str">
        <f t="shared" si="15"/>
        <v>4.0</v>
      </c>
      <c r="I954" s="16">
        <v>451</v>
      </c>
      <c r="J954" s="19">
        <f>Transformed_Data!E954*Transformed_Data!I954</f>
        <v>179949</v>
      </c>
      <c r="K954" s="19" t="str">
        <f>IF(E954&lt;200,"&lt;200",IF(E954&lt;=500,"200–500","&gt;500"))</f>
        <v>200–500</v>
      </c>
      <c r="L954" s="19">
        <f>G954*I954</f>
        <v>1623.6000000000001</v>
      </c>
      <c r="M954" s="19">
        <f>SUM(G954:I954)</f>
        <v>454.6</v>
      </c>
      <c r="N954" s="16" t="s">
        <v>12856</v>
      </c>
      <c r="O954" s="16" t="s">
        <v>12857</v>
      </c>
      <c r="P954" s="16" t="s">
        <v>12858</v>
      </c>
      <c r="Q954" s="16" t="s">
        <v>12859</v>
      </c>
      <c r="R954" s="16" t="s">
        <v>12860</v>
      </c>
      <c r="S954" s="16" t="s">
        <v>13618</v>
      </c>
      <c r="T954" s="16" t="s">
        <v>12862</v>
      </c>
      <c r="U954" s="16" t="s">
        <v>12863</v>
      </c>
    </row>
    <row r="955" spans="1:21" ht="15.75">
      <c r="A955" s="16" t="s">
        <v>8822</v>
      </c>
      <c r="B955" s="16" t="s">
        <v>14828</v>
      </c>
      <c r="C955" s="16" t="s">
        <v>13645</v>
      </c>
      <c r="D955" s="19">
        <v>999</v>
      </c>
      <c r="E955" s="19">
        <v>2000</v>
      </c>
      <c r="F955" s="52">
        <v>0.5</v>
      </c>
      <c r="G955" s="51">
        <v>3.8</v>
      </c>
      <c r="H955" s="52" t="str">
        <f t="shared" si="15"/>
        <v>4.0</v>
      </c>
      <c r="I955" s="16">
        <v>1163</v>
      </c>
      <c r="J955" s="19">
        <f>Transformed_Data!E955*Transformed_Data!I955</f>
        <v>2326000</v>
      </c>
      <c r="K955" s="19" t="str">
        <f>IF(E955&lt;200,"&lt;200",IF(E955&lt;=500,"200–500","&gt;500"))</f>
        <v>&gt;500</v>
      </c>
      <c r="L955" s="19">
        <f>G955*I955</f>
        <v>4419.3999999999996</v>
      </c>
      <c r="M955" s="19">
        <f>SUM(G955:I955)</f>
        <v>1166.8</v>
      </c>
      <c r="N955" s="16" t="s">
        <v>8824</v>
      </c>
      <c r="O955" s="16" t="s">
        <v>8825</v>
      </c>
      <c r="P955" s="16" t="s">
        <v>8826</v>
      </c>
      <c r="Q955" s="16" t="s">
        <v>8827</v>
      </c>
      <c r="R955" s="16" t="s">
        <v>8828</v>
      </c>
      <c r="S955" s="16" t="s">
        <v>8829</v>
      </c>
      <c r="T955" s="16" t="s">
        <v>8830</v>
      </c>
      <c r="U955" s="16" t="s">
        <v>8831</v>
      </c>
    </row>
    <row r="956" spans="1:21" ht="15.75">
      <c r="A956" s="16" t="s">
        <v>2319</v>
      </c>
      <c r="B956" s="16" t="s">
        <v>14829</v>
      </c>
      <c r="C956" s="16" t="s">
        <v>13127</v>
      </c>
      <c r="D956" s="19">
        <v>4699</v>
      </c>
      <c r="E956" s="19">
        <v>4699</v>
      </c>
      <c r="F956" s="52">
        <v>0</v>
      </c>
      <c r="G956" s="51">
        <v>4.5</v>
      </c>
      <c r="H956" s="52" t="str">
        <f t="shared" si="15"/>
        <v>5.0</v>
      </c>
      <c r="I956" s="16">
        <v>224</v>
      </c>
      <c r="J956" s="19">
        <f>Transformed_Data!E956*Transformed_Data!I956</f>
        <v>1052576</v>
      </c>
      <c r="K956" s="19" t="str">
        <f>IF(E956&lt;200,"&lt;200",IF(E956&lt;=500,"200–500","&gt;500"))</f>
        <v>&gt;500</v>
      </c>
      <c r="L956" s="19">
        <f>G956*I956</f>
        <v>1008</v>
      </c>
      <c r="M956" s="19">
        <f>SUM(G956:I956)</f>
        <v>228.5</v>
      </c>
      <c r="N956" s="16" t="s">
        <v>2322</v>
      </c>
      <c r="O956" s="16" t="s">
        <v>2323</v>
      </c>
      <c r="P956" s="16" t="s">
        <v>2324</v>
      </c>
      <c r="Q956" s="16" t="s">
        <v>2325</v>
      </c>
      <c r="R956" s="16" t="s">
        <v>2326</v>
      </c>
      <c r="S956" s="16" t="s">
        <v>13619</v>
      </c>
      <c r="T956" s="16" t="s">
        <v>2328</v>
      </c>
      <c r="U956" s="16" t="s">
        <v>2329</v>
      </c>
    </row>
    <row r="957" spans="1:21" ht="15.75">
      <c r="A957" s="16" t="s">
        <v>2366</v>
      </c>
      <c r="B957" s="16" t="s">
        <v>14830</v>
      </c>
      <c r="C957" s="16" t="s">
        <v>13127</v>
      </c>
      <c r="D957" s="19">
        <v>2299</v>
      </c>
      <c r="E957" s="19">
        <v>3999</v>
      </c>
      <c r="F957" s="52">
        <v>0.43</v>
      </c>
      <c r="G957" s="51">
        <v>3.8</v>
      </c>
      <c r="H957" s="52" t="str">
        <f t="shared" si="15"/>
        <v>4.0</v>
      </c>
      <c r="I957" s="16">
        <v>282</v>
      </c>
      <c r="J957" s="19">
        <f>Transformed_Data!E957*Transformed_Data!I957</f>
        <v>1127718</v>
      </c>
      <c r="K957" s="19" t="str">
        <f>IF(E957&lt;200,"&lt;200",IF(E957&lt;=500,"200–500","&gt;500"))</f>
        <v>&gt;500</v>
      </c>
      <c r="L957" s="19">
        <f>G957*I957</f>
        <v>1071.5999999999999</v>
      </c>
      <c r="M957" s="19">
        <f>SUM(G957:I957)</f>
        <v>285.8</v>
      </c>
      <c r="N957" s="16" t="s">
        <v>2369</v>
      </c>
      <c r="O957" s="16" t="s">
        <v>2370</v>
      </c>
      <c r="P957" s="16" t="s">
        <v>2371</v>
      </c>
      <c r="Q957" s="16" t="s">
        <v>2372</v>
      </c>
      <c r="R957" s="16" t="s">
        <v>2373</v>
      </c>
      <c r="S957" s="16" t="s">
        <v>2374</v>
      </c>
      <c r="T957" s="16" t="s">
        <v>2375</v>
      </c>
      <c r="U957" s="16" t="s">
        <v>2376</v>
      </c>
    </row>
    <row r="958" spans="1:21" ht="15.75">
      <c r="A958" s="16" t="s">
        <v>2417</v>
      </c>
      <c r="B958" s="16" t="s">
        <v>14831</v>
      </c>
      <c r="C958" s="16" t="s">
        <v>13127</v>
      </c>
      <c r="D958" s="19">
        <v>399</v>
      </c>
      <c r="E958" s="19">
        <v>999</v>
      </c>
      <c r="F958" s="52">
        <v>0.6</v>
      </c>
      <c r="G958" s="51">
        <v>3.3</v>
      </c>
      <c r="H958" s="52" t="str">
        <f t="shared" si="15"/>
        <v>4.0</v>
      </c>
      <c r="I958" s="16">
        <v>23</v>
      </c>
      <c r="J958" s="19">
        <f>Transformed_Data!E958*Transformed_Data!I958</f>
        <v>22977</v>
      </c>
      <c r="K958" s="19" t="str">
        <f>IF(E958&lt;200,"&lt;200",IF(E958&lt;=500,"200–500","&gt;500"))</f>
        <v>&gt;500</v>
      </c>
      <c r="L958" s="19">
        <f>G958*I958</f>
        <v>75.899999999999991</v>
      </c>
      <c r="M958" s="19">
        <f>SUM(G958:I958)</f>
        <v>26.3</v>
      </c>
      <c r="N958" s="16" t="s">
        <v>2419</v>
      </c>
      <c r="O958" s="16" t="s">
        <v>2420</v>
      </c>
      <c r="P958" s="16" t="s">
        <v>2421</v>
      </c>
      <c r="Q958" s="16" t="s">
        <v>2422</v>
      </c>
      <c r="R958" s="16" t="s">
        <v>2423</v>
      </c>
      <c r="S958" s="16" t="s">
        <v>2424</v>
      </c>
      <c r="T958" s="16" t="s">
        <v>2425</v>
      </c>
      <c r="U958" s="16" t="s">
        <v>2426</v>
      </c>
    </row>
    <row r="959" spans="1:21" ht="15.75">
      <c r="A959" s="16" t="s">
        <v>9080</v>
      </c>
      <c r="B959" s="16" t="s">
        <v>14832</v>
      </c>
      <c r="C959" s="16" t="s">
        <v>13645</v>
      </c>
      <c r="D959" s="19">
        <v>899</v>
      </c>
      <c r="E959" s="19">
        <v>2000</v>
      </c>
      <c r="F959" s="52">
        <v>0.55000000000000004</v>
      </c>
      <c r="G959" s="51">
        <v>3.6</v>
      </c>
      <c r="H959" s="52" t="str">
        <f t="shared" si="15"/>
        <v>4.0</v>
      </c>
      <c r="I959" s="16">
        <v>291</v>
      </c>
      <c r="J959" s="19">
        <f>Transformed_Data!E959*Transformed_Data!I959</f>
        <v>582000</v>
      </c>
      <c r="K959" s="19" t="str">
        <f>IF(E959&lt;200,"&lt;200",IF(E959&lt;=500,"200–500","&gt;500"))</f>
        <v>&gt;500</v>
      </c>
      <c r="L959" s="19">
        <f>G959*I959</f>
        <v>1047.6000000000001</v>
      </c>
      <c r="M959" s="19">
        <f>SUM(G959:I959)</f>
        <v>294.60000000000002</v>
      </c>
      <c r="N959" s="16" t="s">
        <v>9082</v>
      </c>
      <c r="O959" s="16" t="s">
        <v>9083</v>
      </c>
      <c r="P959" s="16" t="s">
        <v>9084</v>
      </c>
      <c r="Q959" s="16" t="s">
        <v>9085</v>
      </c>
      <c r="R959" s="16" t="s">
        <v>9086</v>
      </c>
      <c r="S959" s="16" t="s">
        <v>9087</v>
      </c>
      <c r="T959" s="16" t="s">
        <v>9088</v>
      </c>
      <c r="U959" s="16" t="s">
        <v>9089</v>
      </c>
    </row>
    <row r="960" spans="1:21" ht="15.75">
      <c r="A960" s="16" t="s">
        <v>11836</v>
      </c>
      <c r="B960" s="16" t="s">
        <v>14833</v>
      </c>
      <c r="C960" s="16" t="s">
        <v>13645</v>
      </c>
      <c r="D960" s="19">
        <v>9495</v>
      </c>
      <c r="E960" s="19">
        <v>18990</v>
      </c>
      <c r="F960" s="52">
        <v>0.5</v>
      </c>
      <c r="G960" s="51">
        <v>4.2</v>
      </c>
      <c r="H960" s="52" t="str">
        <f t="shared" si="15"/>
        <v>5.0</v>
      </c>
      <c r="I960" s="16">
        <v>79</v>
      </c>
      <c r="J960" s="19">
        <f>Transformed_Data!E960*Transformed_Data!I960</f>
        <v>1500210</v>
      </c>
      <c r="K960" s="19" t="str">
        <f>IF(E960&lt;200,"&lt;200",IF(E960&lt;=500,"200–500","&gt;500"))</f>
        <v>&gt;500</v>
      </c>
      <c r="L960" s="19">
        <f>G960*I960</f>
        <v>331.8</v>
      </c>
      <c r="M960" s="19">
        <f>SUM(G960:I960)</f>
        <v>83.2</v>
      </c>
      <c r="N960" s="16" t="s">
        <v>13620</v>
      </c>
      <c r="O960" s="16" t="s">
        <v>11839</v>
      </c>
      <c r="P960" s="16" t="s">
        <v>11840</v>
      </c>
      <c r="Q960" s="16" t="s">
        <v>11841</v>
      </c>
      <c r="R960" s="16" t="s">
        <v>11842</v>
      </c>
      <c r="S960" s="16" t="s">
        <v>13621</v>
      </c>
      <c r="T960" s="16" t="s">
        <v>11844</v>
      </c>
      <c r="U960" s="16" t="s">
        <v>11845</v>
      </c>
    </row>
    <row r="961" spans="1:21" ht="15.75">
      <c r="A961" s="16" t="s">
        <v>6178</v>
      </c>
      <c r="B961" s="16" t="s">
        <v>14834</v>
      </c>
      <c r="C961" s="16" t="s">
        <v>13644</v>
      </c>
      <c r="D961" s="19">
        <v>570</v>
      </c>
      <c r="E961" s="19">
        <v>999</v>
      </c>
      <c r="F961" s="52">
        <v>0.43</v>
      </c>
      <c r="G961" s="51">
        <v>4.2</v>
      </c>
      <c r="H961" s="52" t="str">
        <f t="shared" si="15"/>
        <v>5.0</v>
      </c>
      <c r="I961" s="16">
        <v>3201</v>
      </c>
      <c r="J961" s="19">
        <f>Transformed_Data!E961*Transformed_Data!I961</f>
        <v>3197799</v>
      </c>
      <c r="K961" s="19" t="str">
        <f>IF(E961&lt;200,"&lt;200",IF(E961&lt;=500,"200–500","&gt;500"))</f>
        <v>&gt;500</v>
      </c>
      <c r="L961" s="19">
        <f>G961*I961</f>
        <v>13444.2</v>
      </c>
      <c r="M961" s="19">
        <f>SUM(G961:I961)</f>
        <v>3205.2</v>
      </c>
      <c r="N961" s="16" t="s">
        <v>6180</v>
      </c>
      <c r="O961" s="16" t="s">
        <v>6181</v>
      </c>
      <c r="P961" s="16" t="s">
        <v>6182</v>
      </c>
      <c r="Q961" s="16" t="s">
        <v>6183</v>
      </c>
      <c r="R961" s="16" t="s">
        <v>6184</v>
      </c>
      <c r="S961" s="16" t="s">
        <v>13622</v>
      </c>
      <c r="T961" s="16" t="s">
        <v>6185</v>
      </c>
      <c r="U961" s="16" t="s">
        <v>6186</v>
      </c>
    </row>
    <row r="962" spans="1:21" ht="15.75">
      <c r="A962" s="16" t="s">
        <v>6585</v>
      </c>
      <c r="B962" s="16" t="s">
        <v>14835</v>
      </c>
      <c r="C962" s="16" t="s">
        <v>13644</v>
      </c>
      <c r="D962" s="19">
        <v>499</v>
      </c>
      <c r="E962" s="19">
        <v>799</v>
      </c>
      <c r="F962" s="52">
        <v>0.38</v>
      </c>
      <c r="G962" s="51">
        <v>4.3</v>
      </c>
      <c r="H962" s="52" t="str">
        <f t="shared" ref="H962:H1025" si="16">IF(G962&lt;=1,"1.0",IF(G962&lt;=2,"2.0",IF(G962&lt;=3,"3.0",IF(G962&lt;=4,"4.0","5.0"))))</f>
        <v>5.0</v>
      </c>
      <c r="I962" s="16">
        <v>2125</v>
      </c>
      <c r="J962" s="19">
        <f>Transformed_Data!E962*Transformed_Data!I962</f>
        <v>1697875</v>
      </c>
      <c r="K962" s="19" t="str">
        <f>IF(E962&lt;200,"&lt;200",IF(E962&lt;=500,"200–500","&gt;500"))</f>
        <v>&gt;500</v>
      </c>
      <c r="L962" s="19">
        <f>G962*I962</f>
        <v>9137.5</v>
      </c>
      <c r="M962" s="19">
        <f>SUM(G962:I962)</f>
        <v>2129.3000000000002</v>
      </c>
      <c r="N962" s="16" t="s">
        <v>6587</v>
      </c>
      <c r="O962" s="16" t="s">
        <v>6588</v>
      </c>
      <c r="P962" s="16" t="s">
        <v>6589</v>
      </c>
      <c r="Q962" s="16" t="s">
        <v>6590</v>
      </c>
      <c r="R962" s="16" t="s">
        <v>6591</v>
      </c>
      <c r="S962" s="16" t="s">
        <v>13623</v>
      </c>
      <c r="T962" s="16" t="s">
        <v>6593</v>
      </c>
      <c r="U962" s="16" t="s">
        <v>6594</v>
      </c>
    </row>
    <row r="963" spans="1:21" ht="15.75">
      <c r="A963" s="16" t="s">
        <v>11958</v>
      </c>
      <c r="B963" s="16" t="s">
        <v>14836</v>
      </c>
      <c r="C963" s="16" t="s">
        <v>13645</v>
      </c>
      <c r="D963" s="19">
        <v>2199</v>
      </c>
      <c r="E963" s="19">
        <v>3999</v>
      </c>
      <c r="F963" s="52">
        <v>0.45</v>
      </c>
      <c r="G963" s="51">
        <v>3.5</v>
      </c>
      <c r="H963" s="52" t="str">
        <f t="shared" si="16"/>
        <v>4.0</v>
      </c>
      <c r="I963" s="16">
        <v>340</v>
      </c>
      <c r="J963" s="19">
        <f>Transformed_Data!E963*Transformed_Data!I963</f>
        <v>1359660</v>
      </c>
      <c r="K963" s="19" t="str">
        <f>IF(E963&lt;200,"&lt;200",IF(E963&lt;=500,"200–500","&gt;500"))</f>
        <v>&gt;500</v>
      </c>
      <c r="L963" s="19">
        <f>G963*I963</f>
        <v>1190</v>
      </c>
      <c r="M963" s="19">
        <f>SUM(G963:I963)</f>
        <v>343.5</v>
      </c>
      <c r="N963" s="16" t="s">
        <v>11960</v>
      </c>
      <c r="O963" s="16" t="s">
        <v>11961</v>
      </c>
      <c r="P963" s="16" t="s">
        <v>11962</v>
      </c>
      <c r="Q963" s="16" t="s">
        <v>11963</v>
      </c>
      <c r="R963" s="16" t="s">
        <v>11964</v>
      </c>
      <c r="S963" s="16" t="s">
        <v>13624</v>
      </c>
      <c r="T963" s="16" t="s">
        <v>11966</v>
      </c>
      <c r="U963" s="16" t="s">
        <v>11967</v>
      </c>
    </row>
    <row r="964" spans="1:21" ht="15.75">
      <c r="A964" s="16" t="s">
        <v>7794</v>
      </c>
      <c r="B964" s="16" t="s">
        <v>14837</v>
      </c>
      <c r="C964" s="16" t="s">
        <v>13644</v>
      </c>
      <c r="D964" s="19">
        <v>1199</v>
      </c>
      <c r="E964" s="19">
        <v>5499</v>
      </c>
      <c r="F964" s="52">
        <v>0.78</v>
      </c>
      <c r="G964" s="51">
        <v>3.8</v>
      </c>
      <c r="H964" s="52" t="str">
        <f t="shared" si="16"/>
        <v>4.0</v>
      </c>
      <c r="I964" s="16">
        <v>2043</v>
      </c>
      <c r="J964" s="19">
        <f>Transformed_Data!E964*Transformed_Data!I964</f>
        <v>11234457</v>
      </c>
      <c r="K964" s="19" t="str">
        <f>IF(E964&lt;200,"&lt;200",IF(E964&lt;=500,"200–500","&gt;500"))</f>
        <v>&gt;500</v>
      </c>
      <c r="L964" s="19">
        <f>G964*I964</f>
        <v>7763.4</v>
      </c>
      <c r="M964" s="19">
        <f>SUM(G964:I964)</f>
        <v>2046.8</v>
      </c>
      <c r="N964" s="16" t="s">
        <v>7797</v>
      </c>
      <c r="O964" s="16" t="s">
        <v>7798</v>
      </c>
      <c r="P964" s="16" t="s">
        <v>7799</v>
      </c>
      <c r="Q964" s="16" t="s">
        <v>7800</v>
      </c>
      <c r="R964" s="16" t="s">
        <v>7801</v>
      </c>
      <c r="S964" s="16" t="s">
        <v>7802</v>
      </c>
      <c r="T964" s="16" t="s">
        <v>7803</v>
      </c>
      <c r="U964" s="16" t="s">
        <v>7804</v>
      </c>
    </row>
    <row r="965" spans="1:21" ht="15.75">
      <c r="A965" s="16" t="s">
        <v>12502</v>
      </c>
      <c r="B965" s="16" t="s">
        <v>14838</v>
      </c>
      <c r="C965" s="16" t="s">
        <v>13645</v>
      </c>
      <c r="D965" s="19">
        <v>3042</v>
      </c>
      <c r="E965" s="19">
        <v>5999</v>
      </c>
      <c r="F965" s="52">
        <v>0.49</v>
      </c>
      <c r="G965" s="51">
        <v>4</v>
      </c>
      <c r="H965" s="52" t="str">
        <f t="shared" si="16"/>
        <v>4.0</v>
      </c>
      <c r="I965" s="16">
        <v>777</v>
      </c>
      <c r="J965" s="19">
        <f>Transformed_Data!E965*Transformed_Data!I965</f>
        <v>4661223</v>
      </c>
      <c r="K965" s="19" t="str">
        <f>IF(E965&lt;200,"&lt;200",IF(E965&lt;=500,"200–500","&gt;500"))</f>
        <v>&gt;500</v>
      </c>
      <c r="L965" s="19">
        <f>G965*I965</f>
        <v>3108</v>
      </c>
      <c r="M965" s="19">
        <f>SUM(G965:I965)</f>
        <v>781</v>
      </c>
      <c r="N965" s="16" t="s">
        <v>12504</v>
      </c>
      <c r="O965" s="16" t="s">
        <v>12505</v>
      </c>
      <c r="P965" s="16" t="s">
        <v>12506</v>
      </c>
      <c r="Q965" s="16" t="s">
        <v>12507</v>
      </c>
      <c r="R965" s="16" t="s">
        <v>12508</v>
      </c>
      <c r="S965" s="16" t="s">
        <v>12509</v>
      </c>
      <c r="T965" s="16" t="s">
        <v>12510</v>
      </c>
      <c r="U965" s="16" t="s">
        <v>12511</v>
      </c>
    </row>
    <row r="966" spans="1:21" ht="15.75">
      <c r="A966" s="16" t="s">
        <v>2055</v>
      </c>
      <c r="B966" s="16" t="s">
        <v>14839</v>
      </c>
      <c r="C966" s="16" t="s">
        <v>13127</v>
      </c>
      <c r="D966" s="19">
        <v>31999</v>
      </c>
      <c r="E966" s="19">
        <v>49999</v>
      </c>
      <c r="F966" s="52">
        <v>0.36</v>
      </c>
      <c r="G966" s="51">
        <v>4.3</v>
      </c>
      <c r="H966" s="52" t="str">
        <f t="shared" si="16"/>
        <v>5.0</v>
      </c>
      <c r="I966" s="16">
        <v>21252</v>
      </c>
      <c r="J966" s="19">
        <f>Transformed_Data!E966*Transformed_Data!I966</f>
        <v>1062578748</v>
      </c>
      <c r="K966" s="19" t="str">
        <f>IF(E966&lt;200,"&lt;200",IF(E966&lt;=500,"200–500","&gt;500"))</f>
        <v>&gt;500</v>
      </c>
      <c r="L966" s="19">
        <f>G966*I966</f>
        <v>91383.599999999991</v>
      </c>
      <c r="M966" s="19">
        <f>SUM(G966:I966)</f>
        <v>21256.3</v>
      </c>
      <c r="N966" s="16" t="s">
        <v>13625</v>
      </c>
      <c r="O966" s="16" t="s">
        <v>2058</v>
      </c>
      <c r="P966" s="16" t="s">
        <v>2059</v>
      </c>
      <c r="Q966" s="16" t="s">
        <v>2060</v>
      </c>
      <c r="R966" s="16" t="s">
        <v>2061</v>
      </c>
      <c r="S966" s="16" t="s">
        <v>13626</v>
      </c>
      <c r="T966" s="16" t="s">
        <v>2063</v>
      </c>
      <c r="U966" s="16" t="s">
        <v>2064</v>
      </c>
    </row>
    <row r="967" spans="1:21" ht="15.75">
      <c r="A967" s="16" t="s">
        <v>8028</v>
      </c>
      <c r="B967" s="16" t="s">
        <v>14840</v>
      </c>
      <c r="C967" s="16" t="s">
        <v>13644</v>
      </c>
      <c r="D967" s="19">
        <v>1565</v>
      </c>
      <c r="E967" s="19">
        <v>2999</v>
      </c>
      <c r="F967" s="52">
        <v>0.48</v>
      </c>
      <c r="G967" s="51">
        <v>4</v>
      </c>
      <c r="H967" s="52" t="str">
        <f t="shared" si="16"/>
        <v>4.0</v>
      </c>
      <c r="I967" s="16">
        <v>11113</v>
      </c>
      <c r="J967" s="19">
        <f>Transformed_Data!E967*Transformed_Data!I967</f>
        <v>33327887</v>
      </c>
      <c r="K967" s="19" t="str">
        <f>IF(E967&lt;200,"&lt;200",IF(E967&lt;=500,"200–500","&gt;500"))</f>
        <v>&gt;500</v>
      </c>
      <c r="L967" s="19">
        <f>G967*I967</f>
        <v>44452</v>
      </c>
      <c r="M967" s="19">
        <f>SUM(G967:I967)</f>
        <v>11117</v>
      </c>
      <c r="N967" s="16" t="s">
        <v>13627</v>
      </c>
      <c r="O967" s="16" t="s">
        <v>8031</v>
      </c>
      <c r="P967" s="16" t="s">
        <v>8032</v>
      </c>
      <c r="Q967" s="16" t="s">
        <v>8033</v>
      </c>
      <c r="R967" s="16" t="s">
        <v>8034</v>
      </c>
      <c r="S967" s="16" t="s">
        <v>8035</v>
      </c>
      <c r="T967" s="16" t="s">
        <v>8036</v>
      </c>
      <c r="U967" s="16" t="s">
        <v>8037</v>
      </c>
    </row>
    <row r="968" spans="1:21" ht="15.75">
      <c r="A968" s="16" t="s">
        <v>4368</v>
      </c>
      <c r="B968" s="16" t="s">
        <v>14841</v>
      </c>
      <c r="C968" s="16" t="s">
        <v>13127</v>
      </c>
      <c r="D968" s="19">
        <v>8499</v>
      </c>
      <c r="E968" s="19">
        <v>12999</v>
      </c>
      <c r="F968" s="52">
        <v>0.35</v>
      </c>
      <c r="G968" s="51">
        <v>4.0999999999999996</v>
      </c>
      <c r="H968" s="52" t="str">
        <f t="shared" si="16"/>
        <v>5.0</v>
      </c>
      <c r="I968" s="16">
        <v>6662</v>
      </c>
      <c r="J968" s="19">
        <f>Transformed_Data!E968*Transformed_Data!I968</f>
        <v>86599338</v>
      </c>
      <c r="K968" s="19" t="str">
        <f>IF(E968&lt;200,"&lt;200",IF(E968&lt;=500,"200–500","&gt;500"))</f>
        <v>&gt;500</v>
      </c>
      <c r="L968" s="19">
        <f>G968*I968</f>
        <v>27314.199999999997</v>
      </c>
      <c r="M968" s="19">
        <f>SUM(G968:I968)</f>
        <v>6666.1</v>
      </c>
      <c r="N968" s="16" t="s">
        <v>4370</v>
      </c>
      <c r="O968" s="16" t="s">
        <v>4371</v>
      </c>
      <c r="P968" s="16" t="s">
        <v>4372</v>
      </c>
      <c r="Q968" s="16" t="s">
        <v>4373</v>
      </c>
      <c r="R968" s="16" t="s">
        <v>4374</v>
      </c>
      <c r="S968" s="16" t="s">
        <v>4375</v>
      </c>
      <c r="T968" s="16" t="s">
        <v>4376</v>
      </c>
      <c r="U968" s="16" t="s">
        <v>4377</v>
      </c>
    </row>
    <row r="969" spans="1:21" ht="15.75">
      <c r="A969" s="16" t="s">
        <v>1161</v>
      </c>
      <c r="B969" s="16" t="s">
        <v>14842</v>
      </c>
      <c r="C969" s="16" t="s">
        <v>13127</v>
      </c>
      <c r="D969" s="19">
        <v>349</v>
      </c>
      <c r="E969" s="19">
        <v>599</v>
      </c>
      <c r="F969" s="52">
        <v>0.42</v>
      </c>
      <c r="G969" s="51">
        <v>4.2</v>
      </c>
      <c r="H969" s="52" t="str">
        <f t="shared" si="16"/>
        <v>5.0</v>
      </c>
      <c r="I969" s="16">
        <v>284</v>
      </c>
      <c r="J969" s="19">
        <f>Transformed_Data!E969*Transformed_Data!I969</f>
        <v>170116</v>
      </c>
      <c r="K969" s="19" t="str">
        <f>IF(E969&lt;200,"&lt;200",IF(E969&lt;=500,"200–500","&gt;500"))</f>
        <v>&gt;500</v>
      </c>
      <c r="L969" s="19">
        <f>G969*I969</f>
        <v>1192.8</v>
      </c>
      <c r="M969" s="19">
        <f>SUM(G969:I969)</f>
        <v>288.2</v>
      </c>
      <c r="N969" s="16" t="s">
        <v>1163</v>
      </c>
      <c r="O969" s="16" t="s">
        <v>1164</v>
      </c>
      <c r="P969" s="16" t="s">
        <v>1165</v>
      </c>
      <c r="Q969" s="16" t="s">
        <v>1166</v>
      </c>
      <c r="R969" s="16" t="s">
        <v>1167</v>
      </c>
      <c r="S969" s="16" t="s">
        <v>13628</v>
      </c>
      <c r="T969" s="16" t="s">
        <v>1169</v>
      </c>
      <c r="U969" s="16" t="s">
        <v>1170</v>
      </c>
    </row>
    <row r="970" spans="1:21" ht="15.75">
      <c r="A970" s="16" t="s">
        <v>2602</v>
      </c>
      <c r="B970" s="16" t="s">
        <v>14843</v>
      </c>
      <c r="C970" s="16" t="s">
        <v>13127</v>
      </c>
      <c r="D970" s="19">
        <v>349</v>
      </c>
      <c r="E970" s="19">
        <v>699</v>
      </c>
      <c r="F970" s="52">
        <v>0.5</v>
      </c>
      <c r="G970" s="51">
        <v>3.9</v>
      </c>
      <c r="H970" s="52" t="str">
        <f t="shared" si="16"/>
        <v>4.0</v>
      </c>
      <c r="I970" s="16">
        <v>214</v>
      </c>
      <c r="J970" s="19">
        <f>Transformed_Data!E970*Transformed_Data!I970</f>
        <v>149586</v>
      </c>
      <c r="K970" s="19" t="str">
        <f>IF(E970&lt;200,"&lt;200",IF(E970&lt;=500,"200–500","&gt;500"))</f>
        <v>&gt;500</v>
      </c>
      <c r="L970" s="19">
        <f>G970*I970</f>
        <v>834.6</v>
      </c>
      <c r="M970" s="19">
        <f>SUM(G970:I970)</f>
        <v>217.9</v>
      </c>
      <c r="N970" s="16" t="s">
        <v>2604</v>
      </c>
      <c r="O970" s="16" t="s">
        <v>2605</v>
      </c>
      <c r="P970" s="16" t="s">
        <v>2606</v>
      </c>
      <c r="Q970" s="16" t="s">
        <v>2607</v>
      </c>
      <c r="R970" s="16" t="s">
        <v>2608</v>
      </c>
      <c r="S970" s="16" t="s">
        <v>2609</v>
      </c>
      <c r="T970" s="16" t="s">
        <v>2610</v>
      </c>
      <c r="U970" s="16" t="s">
        <v>2611</v>
      </c>
    </row>
    <row r="971" spans="1:21" ht="15.75">
      <c r="A971" s="16" t="s">
        <v>11766</v>
      </c>
      <c r="B971" s="16" t="s">
        <v>14844</v>
      </c>
      <c r="C971" s="16" t="s">
        <v>13645</v>
      </c>
      <c r="D971" s="19">
        <v>979</v>
      </c>
      <c r="E971" s="19">
        <v>1999</v>
      </c>
      <c r="F971" s="52">
        <v>0.51</v>
      </c>
      <c r="G971" s="51">
        <v>3.9</v>
      </c>
      <c r="H971" s="52" t="str">
        <f t="shared" si="16"/>
        <v>4.0</v>
      </c>
      <c r="I971" s="16">
        <v>157</v>
      </c>
      <c r="J971" s="19">
        <f>Transformed_Data!E971*Transformed_Data!I971</f>
        <v>313843</v>
      </c>
      <c r="K971" s="19" t="str">
        <f>IF(E971&lt;200,"&lt;200",IF(E971&lt;=500,"200–500","&gt;500"))</f>
        <v>&gt;500</v>
      </c>
      <c r="L971" s="19">
        <f>G971*I971</f>
        <v>612.29999999999995</v>
      </c>
      <c r="M971" s="19">
        <f>SUM(G971:I971)</f>
        <v>160.9</v>
      </c>
      <c r="N971" s="16" t="s">
        <v>11768</v>
      </c>
      <c r="O971" s="16" t="s">
        <v>11769</v>
      </c>
      <c r="P971" s="16" t="s">
        <v>11770</v>
      </c>
      <c r="Q971" s="16" t="s">
        <v>11771</v>
      </c>
      <c r="R971" s="16" t="s">
        <v>11772</v>
      </c>
      <c r="S971" s="16" t="s">
        <v>11773</v>
      </c>
      <c r="T971" s="16" t="s">
        <v>11774</v>
      </c>
      <c r="U971" s="16" t="s">
        <v>11775</v>
      </c>
    </row>
    <row r="972" spans="1:21" ht="15.75">
      <c r="A972" s="16" t="s">
        <v>3421</v>
      </c>
      <c r="B972" s="16" t="s">
        <v>14845</v>
      </c>
      <c r="C972" s="16" t="s">
        <v>13127</v>
      </c>
      <c r="D972" s="19">
        <v>2299</v>
      </c>
      <c r="E972" s="19">
        <v>7990</v>
      </c>
      <c r="F972" s="52">
        <v>0.71</v>
      </c>
      <c r="G972" s="51">
        <v>4.2</v>
      </c>
      <c r="H972" s="52" t="str">
        <f t="shared" si="16"/>
        <v>5.0</v>
      </c>
      <c r="I972" s="16">
        <v>69622</v>
      </c>
      <c r="J972" s="19">
        <f>Transformed_Data!E972*Transformed_Data!I972</f>
        <v>556279780</v>
      </c>
      <c r="K972" s="19" t="str">
        <f>IF(E972&lt;200,"&lt;200",IF(E972&lt;=500,"200–500","&gt;500"))</f>
        <v>&gt;500</v>
      </c>
      <c r="L972" s="19">
        <f>G972*I972</f>
        <v>292412.40000000002</v>
      </c>
      <c r="M972" s="19">
        <f>SUM(G972:I972)</f>
        <v>69626.2</v>
      </c>
      <c r="N972" s="16" t="s">
        <v>3423</v>
      </c>
      <c r="O972" s="16" t="s">
        <v>3424</v>
      </c>
      <c r="P972" s="16" t="s">
        <v>3425</v>
      </c>
      <c r="Q972" s="16" t="s">
        <v>3426</v>
      </c>
      <c r="R972" s="16" t="s">
        <v>3427</v>
      </c>
      <c r="S972" s="16" t="s">
        <v>3428</v>
      </c>
      <c r="T972" s="16" t="s">
        <v>3429</v>
      </c>
      <c r="U972" s="16" t="s">
        <v>3430</v>
      </c>
    </row>
    <row r="973" spans="1:21" ht="15.75">
      <c r="A973" s="16" t="s">
        <v>3588</v>
      </c>
      <c r="B973" s="16" t="s">
        <v>14846</v>
      </c>
      <c r="C973" s="16" t="s">
        <v>13127</v>
      </c>
      <c r="D973" s="19">
        <v>599</v>
      </c>
      <c r="E973" s="19">
        <v>1899</v>
      </c>
      <c r="F973" s="52">
        <v>0.68</v>
      </c>
      <c r="G973" s="51">
        <v>4.3</v>
      </c>
      <c r="H973" s="52" t="str">
        <f t="shared" si="16"/>
        <v>5.0</v>
      </c>
      <c r="I973" s="16">
        <v>140036</v>
      </c>
      <c r="J973" s="19">
        <f>Transformed_Data!E973*Transformed_Data!I973</f>
        <v>265928364</v>
      </c>
      <c r="K973" s="19" t="str">
        <f>IF(E973&lt;200,"&lt;200",IF(E973&lt;=500,"200–500","&gt;500"))</f>
        <v>&gt;500</v>
      </c>
      <c r="L973" s="19">
        <f>G973*I973</f>
        <v>602154.79999999993</v>
      </c>
      <c r="M973" s="19">
        <f>SUM(G973:I973)</f>
        <v>140040.29999999999</v>
      </c>
      <c r="N973" s="16" t="s">
        <v>3443</v>
      </c>
      <c r="O973" s="16" t="s">
        <v>3444</v>
      </c>
      <c r="P973" s="16" t="s">
        <v>3445</v>
      </c>
      <c r="Q973" s="16" t="s">
        <v>3446</v>
      </c>
      <c r="R973" s="16" t="s">
        <v>3447</v>
      </c>
      <c r="S973" s="16" t="s">
        <v>13629</v>
      </c>
      <c r="T973" s="16" t="s">
        <v>3590</v>
      </c>
      <c r="U973" s="16" t="s">
        <v>3591</v>
      </c>
    </row>
    <row r="974" spans="1:21" ht="15.75">
      <c r="A974" s="16" t="s">
        <v>3441</v>
      </c>
      <c r="B974" s="16" t="s">
        <v>14847</v>
      </c>
      <c r="C974" s="16" t="s">
        <v>13127</v>
      </c>
      <c r="D974" s="19">
        <v>1149</v>
      </c>
      <c r="E974" s="19">
        <v>3999</v>
      </c>
      <c r="F974" s="52">
        <v>0.71</v>
      </c>
      <c r="G974" s="51">
        <v>4.3</v>
      </c>
      <c r="H974" s="52" t="str">
        <f t="shared" si="16"/>
        <v>5.0</v>
      </c>
      <c r="I974" s="16">
        <v>140036</v>
      </c>
      <c r="J974" s="19">
        <f>Transformed_Data!E974*Transformed_Data!I974</f>
        <v>560003964</v>
      </c>
      <c r="K974" s="19" t="str">
        <f>IF(E974&lt;200,"&lt;200",IF(E974&lt;=500,"200–500","&gt;500"))</f>
        <v>&gt;500</v>
      </c>
      <c r="L974" s="19">
        <f>G974*I974</f>
        <v>602154.79999999993</v>
      </c>
      <c r="M974" s="19">
        <f>SUM(G974:I974)</f>
        <v>140040.29999999999</v>
      </c>
      <c r="N974" s="16" t="s">
        <v>3443</v>
      </c>
      <c r="O974" s="16" t="s">
        <v>3444</v>
      </c>
      <c r="P974" s="16" t="s">
        <v>3445</v>
      </c>
      <c r="Q974" s="16" t="s">
        <v>3446</v>
      </c>
      <c r="R974" s="16" t="s">
        <v>3447</v>
      </c>
      <c r="S974" s="16" t="s">
        <v>13629</v>
      </c>
      <c r="T974" s="16" t="s">
        <v>3449</v>
      </c>
      <c r="U974" s="16" t="s">
        <v>3450</v>
      </c>
    </row>
    <row r="975" spans="1:21" ht="15.75">
      <c r="A975" s="16" t="s">
        <v>10377</v>
      </c>
      <c r="B975" s="16" t="s">
        <v>14848</v>
      </c>
      <c r="C975" s="16" t="s">
        <v>13645</v>
      </c>
      <c r="D975" s="19">
        <v>1999</v>
      </c>
      <c r="E975" s="19">
        <v>4775</v>
      </c>
      <c r="F975" s="52">
        <v>0.57999999999999996</v>
      </c>
      <c r="G975" s="51">
        <v>4.2</v>
      </c>
      <c r="H975" s="52" t="str">
        <f t="shared" si="16"/>
        <v>5.0</v>
      </c>
      <c r="I975" s="16">
        <v>1353</v>
      </c>
      <c r="J975" s="19">
        <f>Transformed_Data!E975*Transformed_Data!I975</f>
        <v>6460575</v>
      </c>
      <c r="K975" s="19" t="str">
        <f>IF(E975&lt;200,"&lt;200",IF(E975&lt;=500,"200–500","&gt;500"))</f>
        <v>&gt;500</v>
      </c>
      <c r="L975" s="19">
        <f>G975*I975</f>
        <v>5682.6</v>
      </c>
      <c r="M975" s="19">
        <f>SUM(G975:I975)</f>
        <v>1357.2</v>
      </c>
      <c r="N975" s="16" t="s">
        <v>10379</v>
      </c>
      <c r="O975" s="16" t="s">
        <v>10380</v>
      </c>
      <c r="P975" s="16" t="s">
        <v>10381</v>
      </c>
      <c r="Q975" s="16" t="s">
        <v>10382</v>
      </c>
      <c r="R975" s="16" t="s">
        <v>10383</v>
      </c>
      <c r="S975" s="16" t="s">
        <v>10384</v>
      </c>
      <c r="T975" s="16" t="s">
        <v>10385</v>
      </c>
      <c r="U975" s="16" t="s">
        <v>10386</v>
      </c>
    </row>
    <row r="976" spans="1:21" ht="15.75">
      <c r="A976" s="16" t="s">
        <v>9774</v>
      </c>
      <c r="B976" s="16" t="s">
        <v>14849</v>
      </c>
      <c r="C976" s="16" t="s">
        <v>13645</v>
      </c>
      <c r="D976" s="19">
        <v>453</v>
      </c>
      <c r="E976" s="19">
        <v>999</v>
      </c>
      <c r="F976" s="52">
        <v>0.55000000000000004</v>
      </c>
      <c r="G976" s="51">
        <v>4.3</v>
      </c>
      <c r="H976" s="52" t="str">
        <f t="shared" si="16"/>
        <v>5.0</v>
      </c>
      <c r="I976" s="16">
        <v>610</v>
      </c>
      <c r="J976" s="19">
        <f>Transformed_Data!E976*Transformed_Data!I976</f>
        <v>609390</v>
      </c>
      <c r="K976" s="19" t="str">
        <f>IF(E976&lt;200,"&lt;200",IF(E976&lt;=500,"200–500","&gt;500"))</f>
        <v>&gt;500</v>
      </c>
      <c r="L976" s="19">
        <f>G976*I976</f>
        <v>2623</v>
      </c>
      <c r="M976" s="19">
        <f>SUM(G976:I976)</f>
        <v>614.29999999999995</v>
      </c>
      <c r="N976" s="16" t="s">
        <v>9776</v>
      </c>
      <c r="O976" s="16" t="s">
        <v>9777</v>
      </c>
      <c r="P976" s="16" t="s">
        <v>9778</v>
      </c>
      <c r="Q976" s="16" t="s">
        <v>9779</v>
      </c>
      <c r="R976" s="16" t="s">
        <v>9780</v>
      </c>
      <c r="S976" s="16" t="s">
        <v>9781</v>
      </c>
      <c r="T976" s="16" t="s">
        <v>9782</v>
      </c>
      <c r="U976" s="16" t="s">
        <v>9783</v>
      </c>
    </row>
    <row r="977" spans="1:21" ht="15.75">
      <c r="A977" s="16" t="s">
        <v>4657</v>
      </c>
      <c r="B977" s="16" t="s">
        <v>14850</v>
      </c>
      <c r="C977" s="16" t="s">
        <v>13127</v>
      </c>
      <c r="D977" s="19">
        <v>474</v>
      </c>
      <c r="E977" s="19">
        <v>1799</v>
      </c>
      <c r="F977" s="52">
        <v>0.74</v>
      </c>
      <c r="G977" s="51">
        <v>4.3</v>
      </c>
      <c r="H977" s="52" t="str">
        <f t="shared" si="16"/>
        <v>5.0</v>
      </c>
      <c r="I977" s="16">
        <v>1454</v>
      </c>
      <c r="J977" s="19">
        <f>Transformed_Data!E977*Transformed_Data!I977</f>
        <v>2615746</v>
      </c>
      <c r="K977" s="19" t="str">
        <f>IF(E977&lt;200,"&lt;200",IF(E977&lt;=500,"200–500","&gt;500"))</f>
        <v>&gt;500</v>
      </c>
      <c r="L977" s="19">
        <f>G977*I977</f>
        <v>6252.2</v>
      </c>
      <c r="M977" s="19">
        <f>SUM(G977:I977)</f>
        <v>1458.3</v>
      </c>
      <c r="N977" s="16" t="s">
        <v>4659</v>
      </c>
      <c r="O977" s="16" t="s">
        <v>4660</v>
      </c>
      <c r="P977" s="16" t="s">
        <v>4661</v>
      </c>
      <c r="Q977" s="16" t="s">
        <v>4662</v>
      </c>
      <c r="R977" s="16" t="s">
        <v>4663</v>
      </c>
      <c r="S977" s="16" t="s">
        <v>13042</v>
      </c>
      <c r="T977" s="16" t="s">
        <v>4664</v>
      </c>
      <c r="U977" s="16" t="s">
        <v>4665</v>
      </c>
    </row>
    <row r="978" spans="1:21" ht="15.75">
      <c r="A978" s="16" t="s">
        <v>6772</v>
      </c>
      <c r="B978" s="16" t="s">
        <v>14851</v>
      </c>
      <c r="C978" s="16" t="s">
        <v>13644</v>
      </c>
      <c r="D978" s="19">
        <v>499</v>
      </c>
      <c r="E978" s="19">
        <v>999</v>
      </c>
      <c r="F978" s="52">
        <v>0.5</v>
      </c>
      <c r="G978" s="51">
        <v>4.4000000000000004</v>
      </c>
      <c r="H978" s="52" t="str">
        <f t="shared" si="16"/>
        <v>5.0</v>
      </c>
      <c r="I978" s="16">
        <v>1030</v>
      </c>
      <c r="J978" s="19">
        <f>Transformed_Data!E978*Transformed_Data!I978</f>
        <v>1028970</v>
      </c>
      <c r="K978" s="19" t="str">
        <f>IF(E978&lt;200,"&lt;200",IF(E978&lt;=500,"200–500","&gt;500"))</f>
        <v>&gt;500</v>
      </c>
      <c r="L978" s="19">
        <f>G978*I978</f>
        <v>4532</v>
      </c>
      <c r="M978" s="19">
        <f>SUM(G978:I978)</f>
        <v>1034.4000000000001</v>
      </c>
      <c r="N978" s="16" t="s">
        <v>6774</v>
      </c>
      <c r="O978" s="16" t="s">
        <v>6775</v>
      </c>
      <c r="P978" s="16" t="s">
        <v>6776</v>
      </c>
      <c r="Q978" s="16" t="s">
        <v>6777</v>
      </c>
      <c r="R978" s="16" t="s">
        <v>6778</v>
      </c>
      <c r="S978" s="16" t="s">
        <v>6779</v>
      </c>
      <c r="T978" s="16" t="s">
        <v>6780</v>
      </c>
      <c r="U978" s="16" t="s">
        <v>6781</v>
      </c>
    </row>
    <row r="979" spans="1:21" ht="15.75">
      <c r="A979" s="16" t="s">
        <v>3761</v>
      </c>
      <c r="B979" s="16" t="s">
        <v>14734</v>
      </c>
      <c r="C979" s="16" t="s">
        <v>13127</v>
      </c>
      <c r="D979" s="19">
        <v>999</v>
      </c>
      <c r="E979" s="19">
        <v>1599</v>
      </c>
      <c r="F979" s="52">
        <v>0.38</v>
      </c>
      <c r="G979" s="51">
        <v>4</v>
      </c>
      <c r="H979" s="52" t="str">
        <f t="shared" si="16"/>
        <v>4.0</v>
      </c>
      <c r="I979" s="16">
        <v>7222</v>
      </c>
      <c r="J979" s="19">
        <f>Transformed_Data!E979*Transformed_Data!I979</f>
        <v>11547978</v>
      </c>
      <c r="K979" s="19" t="str">
        <f>IF(E979&lt;200,"&lt;200",IF(E979&lt;=500,"200–500","&gt;500"))</f>
        <v>&gt;500</v>
      </c>
      <c r="L979" s="19">
        <f>G979*I979</f>
        <v>28888</v>
      </c>
      <c r="M979" s="19">
        <f>SUM(G979:I979)</f>
        <v>7226</v>
      </c>
      <c r="N979" s="16" t="s">
        <v>3763</v>
      </c>
      <c r="O979" s="16" t="s">
        <v>3567</v>
      </c>
      <c r="P979" s="16" t="s">
        <v>3568</v>
      </c>
      <c r="Q979" s="16" t="s">
        <v>3569</v>
      </c>
      <c r="R979" s="16" t="s">
        <v>3570</v>
      </c>
      <c r="S979" s="16" t="s">
        <v>13560</v>
      </c>
      <c r="T979" s="16" t="s">
        <v>3764</v>
      </c>
      <c r="U979" s="16" t="s">
        <v>3765</v>
      </c>
    </row>
    <row r="980" spans="1:21" ht="15.75">
      <c r="A980" s="16" t="s">
        <v>11083</v>
      </c>
      <c r="B980" s="16" t="s">
        <v>14852</v>
      </c>
      <c r="C980" s="16" t="s">
        <v>13645</v>
      </c>
      <c r="D980" s="19">
        <v>5499</v>
      </c>
      <c r="E980" s="19">
        <v>11500</v>
      </c>
      <c r="F980" s="52">
        <v>0.52</v>
      </c>
      <c r="G980" s="51">
        <v>3.9</v>
      </c>
      <c r="H980" s="52" t="str">
        <f t="shared" si="16"/>
        <v>4.0</v>
      </c>
      <c r="I980" s="16">
        <v>959</v>
      </c>
      <c r="J980" s="19">
        <f>Transformed_Data!E980*Transformed_Data!I980</f>
        <v>11028500</v>
      </c>
      <c r="K980" s="19" t="str">
        <f>IF(E980&lt;200,"&lt;200",IF(E980&lt;=500,"200–500","&gt;500"))</f>
        <v>&gt;500</v>
      </c>
      <c r="L980" s="19">
        <f>G980*I980</f>
        <v>3740.1</v>
      </c>
      <c r="M980" s="19">
        <f>SUM(G980:I980)</f>
        <v>962.9</v>
      </c>
      <c r="N980" s="16" t="s">
        <v>11085</v>
      </c>
      <c r="O980" s="16" t="s">
        <v>11086</v>
      </c>
      <c r="P980" s="16" t="s">
        <v>11087</v>
      </c>
      <c r="Q980" s="16" t="s">
        <v>11088</v>
      </c>
      <c r="R980" s="16" t="s">
        <v>11089</v>
      </c>
      <c r="S980" s="16" t="s">
        <v>11090</v>
      </c>
      <c r="T980" s="16" t="s">
        <v>11091</v>
      </c>
      <c r="U980" s="16" t="s">
        <v>11092</v>
      </c>
    </row>
    <row r="981" spans="1:21" ht="15.75">
      <c r="A981" s="16" t="s">
        <v>4818</v>
      </c>
      <c r="B981" s="16" t="s">
        <v>14853</v>
      </c>
      <c r="C981" s="16" t="s">
        <v>13127</v>
      </c>
      <c r="D981" s="19">
        <v>1499</v>
      </c>
      <c r="E981" s="19">
        <v>4490</v>
      </c>
      <c r="F981" s="52">
        <v>0.67</v>
      </c>
      <c r="G981" s="51">
        <v>3.9</v>
      </c>
      <c r="H981" s="52" t="str">
        <f t="shared" si="16"/>
        <v>4.0</v>
      </c>
      <c r="I981" s="16">
        <v>136954</v>
      </c>
      <c r="J981" s="19">
        <f>Transformed_Data!E981*Transformed_Data!I981</f>
        <v>614923460</v>
      </c>
      <c r="K981" s="19" t="str">
        <f>IF(E981&lt;200,"&lt;200",IF(E981&lt;=500,"200–500","&gt;500"))</f>
        <v>&gt;500</v>
      </c>
      <c r="L981" s="19">
        <f>G981*I981</f>
        <v>534120.6</v>
      </c>
      <c r="M981" s="19">
        <f>SUM(G981:I981)</f>
        <v>136957.9</v>
      </c>
      <c r="N981" s="16" t="s">
        <v>13630</v>
      </c>
      <c r="O981" s="16" t="s">
        <v>4821</v>
      </c>
      <c r="P981" s="16" t="s">
        <v>4822</v>
      </c>
      <c r="Q981" s="16" t="s">
        <v>4823</v>
      </c>
      <c r="R981" s="16" t="s">
        <v>4824</v>
      </c>
      <c r="S981" s="16" t="s">
        <v>13631</v>
      </c>
      <c r="T981" s="16" t="s">
        <v>4826</v>
      </c>
      <c r="U981" s="16" t="s">
        <v>4827</v>
      </c>
    </row>
    <row r="982" spans="1:21" ht="15.75">
      <c r="A982" s="16" t="s">
        <v>6470</v>
      </c>
      <c r="B982" s="16" t="s">
        <v>14854</v>
      </c>
      <c r="C982" s="16" t="s">
        <v>13644</v>
      </c>
      <c r="D982" s="19">
        <v>89</v>
      </c>
      <c r="E982" s="19">
        <v>99</v>
      </c>
      <c r="F982" s="52">
        <v>0.1</v>
      </c>
      <c r="G982" s="51">
        <v>4.2</v>
      </c>
      <c r="H982" s="52" t="str">
        <f t="shared" si="16"/>
        <v>5.0</v>
      </c>
      <c r="I982" s="16">
        <v>241</v>
      </c>
      <c r="J982" s="19">
        <f>Transformed_Data!E982*Transformed_Data!I982</f>
        <v>23859</v>
      </c>
      <c r="K982" s="19" t="str">
        <f>IF(E982&lt;200,"&lt;200",IF(E982&lt;=500,"200–500","&gt;500"))</f>
        <v>&lt;200</v>
      </c>
      <c r="L982" s="19">
        <f>G982*I982</f>
        <v>1012.2</v>
      </c>
      <c r="M982" s="19">
        <f>SUM(G982:I982)</f>
        <v>245.2</v>
      </c>
      <c r="N982" s="16" t="s">
        <v>6472</v>
      </c>
      <c r="O982" s="16" t="s">
        <v>6473</v>
      </c>
      <c r="P982" s="16" t="s">
        <v>6474</v>
      </c>
      <c r="Q982" s="16" t="s">
        <v>6475</v>
      </c>
      <c r="R982" s="16" t="s">
        <v>6476</v>
      </c>
      <c r="S982" s="16" t="s">
        <v>6477</v>
      </c>
      <c r="T982" s="16" t="s">
        <v>6478</v>
      </c>
      <c r="U982" s="16" t="s">
        <v>6479</v>
      </c>
    </row>
    <row r="983" spans="1:21" ht="15.75">
      <c r="A983" s="16" t="s">
        <v>9911</v>
      </c>
      <c r="B983" s="16" t="s">
        <v>14855</v>
      </c>
      <c r="C983" s="16" t="s">
        <v>13645</v>
      </c>
      <c r="D983" s="19">
        <v>2089</v>
      </c>
      <c r="E983" s="19">
        <v>4000</v>
      </c>
      <c r="F983" s="52">
        <v>0.48</v>
      </c>
      <c r="G983" s="51">
        <v>4.2</v>
      </c>
      <c r="H983" s="52" t="str">
        <f t="shared" si="16"/>
        <v>5.0</v>
      </c>
      <c r="I983" s="16">
        <v>11199</v>
      </c>
      <c r="J983" s="19">
        <f>Transformed_Data!E983*Transformed_Data!I983</f>
        <v>44796000</v>
      </c>
      <c r="K983" s="19" t="str">
        <f>IF(E983&lt;200,"&lt;200",IF(E983&lt;=500,"200–500","&gt;500"))</f>
        <v>&gt;500</v>
      </c>
      <c r="L983" s="19">
        <f>G983*I983</f>
        <v>47035.8</v>
      </c>
      <c r="M983" s="19">
        <f>SUM(G983:I983)</f>
        <v>11203.2</v>
      </c>
      <c r="N983" s="16" t="s">
        <v>9913</v>
      </c>
      <c r="O983" s="16" t="s">
        <v>9914</v>
      </c>
      <c r="P983" s="16" t="s">
        <v>9915</v>
      </c>
      <c r="Q983" s="16" t="s">
        <v>9916</v>
      </c>
      <c r="R983" s="16" t="s">
        <v>9917</v>
      </c>
      <c r="S983" s="16" t="s">
        <v>9918</v>
      </c>
      <c r="T983" s="16" t="s">
        <v>9919</v>
      </c>
      <c r="U983" s="16" t="s">
        <v>9920</v>
      </c>
    </row>
    <row r="984" spans="1:21" ht="15.75">
      <c r="A984" s="16" t="s">
        <v>7182</v>
      </c>
      <c r="B984" s="16" t="s">
        <v>14856</v>
      </c>
      <c r="C984" s="16" t="s">
        <v>13127</v>
      </c>
      <c r="D984" s="19">
        <v>2499</v>
      </c>
      <c r="E984" s="19">
        <v>5999</v>
      </c>
      <c r="F984" s="52">
        <v>0.57999999999999996</v>
      </c>
      <c r="G984" s="51">
        <v>4.0999999999999996</v>
      </c>
      <c r="H984" s="52" t="str">
        <f t="shared" si="16"/>
        <v>5.0</v>
      </c>
      <c r="I984" s="16">
        <v>5852</v>
      </c>
      <c r="J984" s="19">
        <f>Transformed_Data!E984*Transformed_Data!I984</f>
        <v>35106148</v>
      </c>
      <c r="K984" s="19" t="str">
        <f>IF(E984&lt;200,"&lt;200",IF(E984&lt;=500,"200–500","&gt;500"))</f>
        <v>&gt;500</v>
      </c>
      <c r="L984" s="19">
        <f>G984*I984</f>
        <v>23993.199999999997</v>
      </c>
      <c r="M984" s="19">
        <f>SUM(G984:I984)</f>
        <v>5856.1</v>
      </c>
      <c r="N984" s="16" t="s">
        <v>13632</v>
      </c>
      <c r="O984" s="16" t="s">
        <v>7185</v>
      </c>
      <c r="P984" s="16" t="s">
        <v>7186</v>
      </c>
      <c r="Q984" s="16" t="s">
        <v>7187</v>
      </c>
      <c r="R984" s="16" t="s">
        <v>7188</v>
      </c>
      <c r="S984" s="16" t="s">
        <v>7189</v>
      </c>
      <c r="T984" s="16" t="s">
        <v>7190</v>
      </c>
      <c r="U984" s="16" t="s">
        <v>7191</v>
      </c>
    </row>
    <row r="985" spans="1:21" ht="15.75">
      <c r="A985" s="16" t="s">
        <v>7233</v>
      </c>
      <c r="B985" s="16" t="s">
        <v>14857</v>
      </c>
      <c r="C985" s="16" t="s">
        <v>13127</v>
      </c>
      <c r="D985" s="19">
        <v>1099</v>
      </c>
      <c r="E985" s="19">
        <v>5999</v>
      </c>
      <c r="F985" s="52">
        <v>0.82</v>
      </c>
      <c r="G985" s="51">
        <v>3.5</v>
      </c>
      <c r="H985" s="52" t="str">
        <f t="shared" si="16"/>
        <v>4.0</v>
      </c>
      <c r="I985" s="16">
        <v>12966</v>
      </c>
      <c r="J985" s="19">
        <f>Transformed_Data!E985*Transformed_Data!I985</f>
        <v>77783034</v>
      </c>
      <c r="K985" s="19" t="str">
        <f>IF(E985&lt;200,"&lt;200",IF(E985&lt;=500,"200–500","&gt;500"))</f>
        <v>&gt;500</v>
      </c>
      <c r="L985" s="19">
        <f>G985*I985</f>
        <v>45381</v>
      </c>
      <c r="M985" s="19">
        <f>SUM(G985:I985)</f>
        <v>12969.5</v>
      </c>
      <c r="N985" s="16" t="s">
        <v>5296</v>
      </c>
      <c r="O985" s="16" t="s">
        <v>7235</v>
      </c>
      <c r="P985" s="16" t="s">
        <v>7236</v>
      </c>
      <c r="Q985" s="16" t="s">
        <v>7237</v>
      </c>
      <c r="R985" s="16" t="s">
        <v>7238</v>
      </c>
      <c r="S985" s="16" t="s">
        <v>13633</v>
      </c>
      <c r="T985" s="16" t="s">
        <v>7240</v>
      </c>
      <c r="U985" s="16" t="s">
        <v>7241</v>
      </c>
    </row>
    <row r="986" spans="1:21" ht="15.75">
      <c r="A986" s="16" t="s">
        <v>12834</v>
      </c>
      <c r="B986" s="16" t="s">
        <v>14858</v>
      </c>
      <c r="C986" s="16" t="s">
        <v>13645</v>
      </c>
      <c r="D986" s="19">
        <v>1149</v>
      </c>
      <c r="E986" s="19">
        <v>1899</v>
      </c>
      <c r="F986" s="52">
        <v>0.39</v>
      </c>
      <c r="G986" s="51">
        <v>3.5</v>
      </c>
      <c r="H986" s="52" t="str">
        <f t="shared" si="16"/>
        <v>4.0</v>
      </c>
      <c r="I986" s="16">
        <v>24</v>
      </c>
      <c r="J986" s="19">
        <f>Transformed_Data!E986*Transformed_Data!I986</f>
        <v>45576</v>
      </c>
      <c r="K986" s="19" t="str">
        <f>IF(E986&lt;200,"&lt;200",IF(E986&lt;=500,"200–500","&gt;500"))</f>
        <v>&gt;500</v>
      </c>
      <c r="L986" s="19">
        <f>G986*I986</f>
        <v>84</v>
      </c>
      <c r="M986" s="19">
        <f>SUM(G986:I986)</f>
        <v>27.5</v>
      </c>
      <c r="N986" s="16" t="s">
        <v>12836</v>
      </c>
      <c r="O986" s="16" t="s">
        <v>12837</v>
      </c>
      <c r="P986" s="16" t="s">
        <v>12838</v>
      </c>
      <c r="Q986" s="16" t="s">
        <v>12839</v>
      </c>
      <c r="R986" s="16" t="s">
        <v>12840</v>
      </c>
      <c r="S986" s="16" t="s">
        <v>12841</v>
      </c>
      <c r="T986" s="16" t="s">
        <v>12842</v>
      </c>
      <c r="U986" s="16" t="s">
        <v>12843</v>
      </c>
    </row>
    <row r="987" spans="1:21" ht="15.75">
      <c r="A987" s="16" t="s">
        <v>233</v>
      </c>
      <c r="B987" s="16" t="s">
        <v>14859</v>
      </c>
      <c r="C987" s="16" t="s">
        <v>13644</v>
      </c>
      <c r="D987" s="19">
        <v>59</v>
      </c>
      <c r="E987" s="19">
        <v>199</v>
      </c>
      <c r="F987" s="52">
        <v>0.7</v>
      </c>
      <c r="G987" s="51">
        <v>4</v>
      </c>
      <c r="H987" s="52" t="str">
        <f t="shared" si="16"/>
        <v>4.0</v>
      </c>
      <c r="I987" s="16">
        <v>9378</v>
      </c>
      <c r="J987" s="19">
        <f>Transformed_Data!E987*Transformed_Data!I987</f>
        <v>1866222</v>
      </c>
      <c r="K987" s="19" t="str">
        <f>IF(E987&lt;200,"&lt;200",IF(E987&lt;=500,"200–500","&gt;500"))</f>
        <v>&lt;200</v>
      </c>
      <c r="L987" s="19">
        <f>G987*I987</f>
        <v>37512</v>
      </c>
      <c r="M987" s="19">
        <f>SUM(G987:I987)</f>
        <v>9382</v>
      </c>
      <c r="N987" s="16" t="s">
        <v>235</v>
      </c>
      <c r="O987" s="16" t="s">
        <v>236</v>
      </c>
      <c r="P987" s="16" t="s">
        <v>237</v>
      </c>
      <c r="Q987" s="16" t="s">
        <v>238</v>
      </c>
      <c r="R987" s="16" t="s">
        <v>239</v>
      </c>
      <c r="S987" s="16" t="s">
        <v>240</v>
      </c>
      <c r="T987" s="16" t="s">
        <v>241</v>
      </c>
      <c r="U987" s="16" t="s">
        <v>242</v>
      </c>
    </row>
    <row r="988" spans="1:21" ht="15.75">
      <c r="A988" s="16" t="s">
        <v>430</v>
      </c>
      <c r="B988" s="16" t="s">
        <v>14860</v>
      </c>
      <c r="C988" s="16" t="s">
        <v>13644</v>
      </c>
      <c r="D988" s="19">
        <v>59</v>
      </c>
      <c r="E988" s="19">
        <v>199</v>
      </c>
      <c r="F988" s="52">
        <v>0.7</v>
      </c>
      <c r="G988" s="51">
        <v>4</v>
      </c>
      <c r="H988" s="52" t="str">
        <f t="shared" si="16"/>
        <v>4.0</v>
      </c>
      <c r="I988" s="16">
        <v>9378</v>
      </c>
      <c r="J988" s="19">
        <f>Transformed_Data!E988*Transformed_Data!I988</f>
        <v>1866222</v>
      </c>
      <c r="K988" s="19" t="str">
        <f>IF(E988&lt;200,"&lt;200",IF(E988&lt;=500,"200–500","&gt;500"))</f>
        <v>&lt;200</v>
      </c>
      <c r="L988" s="19">
        <f>G988*I988</f>
        <v>37512</v>
      </c>
      <c r="M988" s="19">
        <f>SUM(G988:I988)</f>
        <v>9382</v>
      </c>
      <c r="N988" s="16" t="s">
        <v>432</v>
      </c>
      <c r="O988" s="16" t="s">
        <v>236</v>
      </c>
      <c r="P988" s="16" t="s">
        <v>237</v>
      </c>
      <c r="Q988" s="16" t="s">
        <v>238</v>
      </c>
      <c r="R988" s="16" t="s">
        <v>239</v>
      </c>
      <c r="S988" s="16" t="s">
        <v>240</v>
      </c>
      <c r="T988" s="16" t="s">
        <v>433</v>
      </c>
      <c r="U988" s="16" t="s">
        <v>434</v>
      </c>
    </row>
    <row r="989" spans="1:21" ht="15.75">
      <c r="A989" s="16" t="s">
        <v>762</v>
      </c>
      <c r="B989" s="16" t="s">
        <v>14861</v>
      </c>
      <c r="C989" s="16" t="s">
        <v>13644</v>
      </c>
      <c r="D989" s="19">
        <v>139</v>
      </c>
      <c r="E989" s="19">
        <v>249</v>
      </c>
      <c r="F989" s="52">
        <v>0.44</v>
      </c>
      <c r="G989" s="51">
        <v>4</v>
      </c>
      <c r="H989" s="52" t="str">
        <f t="shared" si="16"/>
        <v>4.0</v>
      </c>
      <c r="I989" s="16">
        <v>9378</v>
      </c>
      <c r="J989" s="19">
        <f>Transformed_Data!E989*Transformed_Data!I989</f>
        <v>2335122</v>
      </c>
      <c r="K989" s="19" t="str">
        <f>IF(E989&lt;200,"&lt;200",IF(E989&lt;=500,"200–500","&gt;500"))</f>
        <v>200–500</v>
      </c>
      <c r="L989" s="19">
        <f>G989*I989</f>
        <v>37512</v>
      </c>
      <c r="M989" s="19">
        <f>SUM(G989:I989)</f>
        <v>9382</v>
      </c>
      <c r="N989" s="16" t="s">
        <v>764</v>
      </c>
      <c r="O989" s="16" t="s">
        <v>236</v>
      </c>
      <c r="P989" s="16" t="s">
        <v>237</v>
      </c>
      <c r="Q989" s="16" t="s">
        <v>238</v>
      </c>
      <c r="R989" s="16" t="s">
        <v>239</v>
      </c>
      <c r="S989" s="16" t="s">
        <v>765</v>
      </c>
      <c r="T989" s="16" t="s">
        <v>766</v>
      </c>
      <c r="U989" s="16" t="s">
        <v>767</v>
      </c>
    </row>
    <row r="990" spans="1:21" ht="15.75">
      <c r="A990" s="16" t="s">
        <v>4273</v>
      </c>
      <c r="B990" s="16" t="s">
        <v>14862</v>
      </c>
      <c r="C990" s="16" t="s">
        <v>13127</v>
      </c>
      <c r="D990" s="19">
        <v>249</v>
      </c>
      <c r="E990" s="19">
        <v>599</v>
      </c>
      <c r="F990" s="52">
        <v>0.57999999999999996</v>
      </c>
      <c r="G990" s="51">
        <v>3.9</v>
      </c>
      <c r="H990" s="52" t="str">
        <f t="shared" si="16"/>
        <v>4.0</v>
      </c>
      <c r="I990" s="16">
        <v>2147</v>
      </c>
      <c r="J990" s="19">
        <f>Transformed_Data!E990*Transformed_Data!I990</f>
        <v>1286053</v>
      </c>
      <c r="K990" s="19" t="str">
        <f>IF(E990&lt;200,"&lt;200",IF(E990&lt;=500,"200–500","&gt;500"))</f>
        <v>&gt;500</v>
      </c>
      <c r="L990" s="19">
        <f>G990*I990</f>
        <v>8373.2999999999993</v>
      </c>
      <c r="M990" s="19">
        <f>SUM(G990:I990)</f>
        <v>2150.9</v>
      </c>
      <c r="N990" s="16" t="s">
        <v>4275</v>
      </c>
      <c r="O990" s="16" t="s">
        <v>4276</v>
      </c>
      <c r="P990" s="16" t="s">
        <v>4277</v>
      </c>
      <c r="Q990" s="16" t="s">
        <v>4278</v>
      </c>
      <c r="R990" s="16" t="s">
        <v>4279</v>
      </c>
      <c r="S990" s="16" t="s">
        <v>4280</v>
      </c>
      <c r="T990" s="16" t="s">
        <v>4281</v>
      </c>
      <c r="U990" s="16" t="s">
        <v>4282</v>
      </c>
    </row>
    <row r="991" spans="1:21" ht="15.75">
      <c r="A991" s="16" t="s">
        <v>4050</v>
      </c>
      <c r="B991" s="16" t="s">
        <v>14863</v>
      </c>
      <c r="C991" s="16" t="s">
        <v>13644</v>
      </c>
      <c r="D991" s="19">
        <v>139</v>
      </c>
      <c r="E991" s="19">
        <v>249</v>
      </c>
      <c r="F991" s="52">
        <v>0.44</v>
      </c>
      <c r="G991" s="51">
        <v>4</v>
      </c>
      <c r="H991" s="52" t="str">
        <f t="shared" si="16"/>
        <v>4.0</v>
      </c>
      <c r="I991" s="16">
        <v>9377</v>
      </c>
      <c r="J991" s="19">
        <f>Transformed_Data!E991*Transformed_Data!I991</f>
        <v>2334873</v>
      </c>
      <c r="K991" s="19" t="str">
        <f>IF(E991&lt;200,"&lt;200",IF(E991&lt;=500,"200–500","&gt;500"))</f>
        <v>200–500</v>
      </c>
      <c r="L991" s="19">
        <f>G991*I991</f>
        <v>37508</v>
      </c>
      <c r="M991" s="19">
        <f>SUM(G991:I991)</f>
        <v>9381</v>
      </c>
      <c r="N991" s="16" t="s">
        <v>764</v>
      </c>
      <c r="O991" s="16" t="s">
        <v>236</v>
      </c>
      <c r="P991" s="16" t="s">
        <v>237</v>
      </c>
      <c r="Q991" s="16" t="s">
        <v>238</v>
      </c>
      <c r="R991" s="16" t="s">
        <v>239</v>
      </c>
      <c r="S991" s="16" t="s">
        <v>240</v>
      </c>
      <c r="T991" s="16" t="s">
        <v>4052</v>
      </c>
      <c r="U991" s="16" t="s">
        <v>4053</v>
      </c>
    </row>
    <row r="992" spans="1:21" ht="15.75">
      <c r="A992" s="16" t="s">
        <v>9100</v>
      </c>
      <c r="B992" s="16" t="s">
        <v>14864</v>
      </c>
      <c r="C992" s="16" t="s">
        <v>13645</v>
      </c>
      <c r="D992" s="19">
        <v>1099</v>
      </c>
      <c r="E992" s="19">
        <v>1999</v>
      </c>
      <c r="F992" s="52">
        <v>0.45</v>
      </c>
      <c r="G992" s="51">
        <v>4</v>
      </c>
      <c r="H992" s="52" t="str">
        <f t="shared" si="16"/>
        <v>4.0</v>
      </c>
      <c r="I992" s="16">
        <v>604</v>
      </c>
      <c r="J992" s="19">
        <f>Transformed_Data!E992*Transformed_Data!I992</f>
        <v>1207396</v>
      </c>
      <c r="K992" s="19" t="str">
        <f>IF(E992&lt;200,"&lt;200",IF(E992&lt;=500,"200–500","&gt;500"))</f>
        <v>&gt;500</v>
      </c>
      <c r="L992" s="19">
        <f>G992*I992</f>
        <v>2416</v>
      </c>
      <c r="M992" s="19">
        <f>SUM(G992:I992)</f>
        <v>608</v>
      </c>
      <c r="N992" s="16" t="s">
        <v>13634</v>
      </c>
      <c r="O992" s="16" t="s">
        <v>9103</v>
      </c>
      <c r="P992" s="16" t="s">
        <v>9104</v>
      </c>
      <c r="Q992" s="16" t="s">
        <v>9105</v>
      </c>
      <c r="R992" s="16" t="s">
        <v>9106</v>
      </c>
      <c r="S992" s="16" t="s">
        <v>13635</v>
      </c>
      <c r="T992" s="16" t="s">
        <v>9108</v>
      </c>
      <c r="U992" s="16" t="s">
        <v>9109</v>
      </c>
    </row>
    <row r="993" spans="1:21" ht="15.75">
      <c r="A993" s="16" t="s">
        <v>2065</v>
      </c>
      <c r="B993" s="16" t="s">
        <v>14865</v>
      </c>
      <c r="C993" s="16" t="s">
        <v>13127</v>
      </c>
      <c r="D993" s="19">
        <v>32990</v>
      </c>
      <c r="E993" s="19">
        <v>56790</v>
      </c>
      <c r="F993" s="52">
        <v>0.42</v>
      </c>
      <c r="G993" s="51">
        <v>4.3</v>
      </c>
      <c r="H993" s="52" t="str">
        <f t="shared" si="16"/>
        <v>5.0</v>
      </c>
      <c r="I993" s="16">
        <v>567</v>
      </c>
      <c r="J993" s="19">
        <f>Transformed_Data!E993*Transformed_Data!I993</f>
        <v>32199930</v>
      </c>
      <c r="K993" s="19" t="str">
        <f>IF(E993&lt;200,"&lt;200",IF(E993&lt;=500,"200–500","&gt;500"))</f>
        <v>&gt;500</v>
      </c>
      <c r="L993" s="19">
        <f>G993*I993</f>
        <v>2438.1</v>
      </c>
      <c r="M993" s="19">
        <f>SUM(G993:I993)</f>
        <v>571.29999999999995</v>
      </c>
      <c r="N993" s="16" t="s">
        <v>2067</v>
      </c>
      <c r="O993" s="16" t="s">
        <v>2068</v>
      </c>
      <c r="P993" s="16" t="s">
        <v>2069</v>
      </c>
      <c r="Q993" s="16" t="s">
        <v>2070</v>
      </c>
      <c r="R993" s="16" t="s">
        <v>2071</v>
      </c>
      <c r="S993" s="16" t="s">
        <v>13636</v>
      </c>
      <c r="T993" s="16" t="s">
        <v>2073</v>
      </c>
      <c r="U993" s="16" t="s">
        <v>2074</v>
      </c>
    </row>
    <row r="994" spans="1:21" ht="15.75">
      <c r="A994" s="16" t="s">
        <v>7274</v>
      </c>
      <c r="B994" s="16" t="s">
        <v>14866</v>
      </c>
      <c r="C994" s="16" t="s">
        <v>13127</v>
      </c>
      <c r="D994" s="19">
        <v>1999</v>
      </c>
      <c r="E994" s="19">
        <v>4700</v>
      </c>
      <c r="F994" s="52">
        <v>0.56999999999999995</v>
      </c>
      <c r="G994" s="51">
        <v>3.8</v>
      </c>
      <c r="H994" s="52" t="str">
        <f t="shared" si="16"/>
        <v>4.0</v>
      </c>
      <c r="I994" s="16">
        <v>1880</v>
      </c>
      <c r="J994" s="19">
        <f>Transformed_Data!E994*Transformed_Data!I994</f>
        <v>8836000</v>
      </c>
      <c r="K994" s="19" t="str">
        <f>IF(E994&lt;200,"&lt;200",IF(E994&lt;=500,"200–500","&gt;500"))</f>
        <v>&gt;500</v>
      </c>
      <c r="L994" s="19">
        <f>G994*I994</f>
        <v>7144</v>
      </c>
      <c r="M994" s="19">
        <f>SUM(G994:I994)</f>
        <v>1883.8</v>
      </c>
      <c r="N994" s="16" t="s">
        <v>13637</v>
      </c>
      <c r="O994" s="16" t="s">
        <v>7277</v>
      </c>
      <c r="P994" s="16" t="s">
        <v>7278</v>
      </c>
      <c r="Q994" s="16" t="s">
        <v>7279</v>
      </c>
      <c r="R994" s="16" t="s">
        <v>7280</v>
      </c>
      <c r="S994" s="16" t="s">
        <v>7281</v>
      </c>
      <c r="T994" s="16" t="s">
        <v>7282</v>
      </c>
      <c r="U994" s="16" t="s">
        <v>7283</v>
      </c>
    </row>
    <row r="995" spans="1:21" ht="15.75">
      <c r="A995" s="16" t="s">
        <v>2706</v>
      </c>
      <c r="B995" s="16" t="s">
        <v>14867</v>
      </c>
      <c r="C995" s="16" t="s">
        <v>13127</v>
      </c>
      <c r="D995" s="19">
        <v>10990</v>
      </c>
      <c r="E995" s="19">
        <v>19990</v>
      </c>
      <c r="F995" s="52">
        <v>0.45</v>
      </c>
      <c r="G995" s="51">
        <v>3.7</v>
      </c>
      <c r="H995" s="52" t="str">
        <f t="shared" si="16"/>
        <v>4.0</v>
      </c>
      <c r="I995" s="16">
        <v>129</v>
      </c>
      <c r="J995" s="19">
        <f>Transformed_Data!E995*Transformed_Data!I995</f>
        <v>2578710</v>
      </c>
      <c r="K995" s="19" t="str">
        <f>IF(E995&lt;200,"&lt;200",IF(E995&lt;=500,"200–500","&gt;500"))</f>
        <v>&gt;500</v>
      </c>
      <c r="L995" s="19">
        <f>G995*I995</f>
        <v>477.3</v>
      </c>
      <c r="M995" s="19">
        <f>SUM(G995:I995)</f>
        <v>132.69999999999999</v>
      </c>
      <c r="N995" s="16" t="s">
        <v>2708</v>
      </c>
      <c r="O995" s="16" t="s">
        <v>2709</v>
      </c>
      <c r="P995" s="16" t="s">
        <v>2710</v>
      </c>
      <c r="Q995" s="16" t="s">
        <v>2711</v>
      </c>
      <c r="R995" s="16" t="s">
        <v>2712</v>
      </c>
      <c r="S995" s="16" t="s">
        <v>2713</v>
      </c>
      <c r="T995" s="16" t="s">
        <v>2714</v>
      </c>
      <c r="U995" s="16" t="s">
        <v>2715</v>
      </c>
    </row>
    <row r="996" spans="1:21" ht="15.75">
      <c r="A996" s="16" t="s">
        <v>12583</v>
      </c>
      <c r="B996" s="16" t="s">
        <v>14849</v>
      </c>
      <c r="C996" s="16" t="s">
        <v>13645</v>
      </c>
      <c r="D996" s="19">
        <v>445</v>
      </c>
      <c r="E996" s="19">
        <v>999</v>
      </c>
      <c r="F996" s="52">
        <v>0.55000000000000004</v>
      </c>
      <c r="G996" s="51">
        <v>4.3</v>
      </c>
      <c r="H996" s="52" t="str">
        <f t="shared" si="16"/>
        <v>5.0</v>
      </c>
      <c r="I996" s="16">
        <v>229</v>
      </c>
      <c r="J996" s="19">
        <f>Transformed_Data!E996*Transformed_Data!I996</f>
        <v>228771</v>
      </c>
      <c r="K996" s="19" t="str">
        <f>IF(E996&lt;200,"&lt;200",IF(E996&lt;=500,"200–500","&gt;500"))</f>
        <v>&gt;500</v>
      </c>
      <c r="L996" s="19">
        <f>G996*I996</f>
        <v>984.69999999999993</v>
      </c>
      <c r="M996" s="19">
        <f>SUM(G996:I996)</f>
        <v>233.3</v>
      </c>
      <c r="N996" s="16" t="s">
        <v>13638</v>
      </c>
      <c r="O996" s="16" t="s">
        <v>12586</v>
      </c>
      <c r="P996" s="16" t="s">
        <v>12587</v>
      </c>
      <c r="Q996" s="16" t="s">
        <v>12588</v>
      </c>
      <c r="R996" s="16" t="s">
        <v>12589</v>
      </c>
      <c r="S996" s="16" t="s">
        <v>12590</v>
      </c>
      <c r="T996" s="16" t="s">
        <v>12591</v>
      </c>
      <c r="U996" s="16" t="s">
        <v>12592</v>
      </c>
    </row>
    <row r="997" spans="1:21" ht="15.75">
      <c r="A997" s="16" t="s">
        <v>5294</v>
      </c>
      <c r="B997" s="16" t="s">
        <v>14868</v>
      </c>
      <c r="C997" s="16" t="s">
        <v>13127</v>
      </c>
      <c r="D997" s="19">
        <v>1199</v>
      </c>
      <c r="E997" s="19">
        <v>4999</v>
      </c>
      <c r="F997" s="52">
        <v>0.76</v>
      </c>
      <c r="G997" s="51">
        <v>3.8</v>
      </c>
      <c r="H997" s="52" t="str">
        <f t="shared" si="16"/>
        <v>4.0</v>
      </c>
      <c r="I997" s="16">
        <v>14961</v>
      </c>
      <c r="J997" s="19">
        <f>Transformed_Data!E997*Transformed_Data!I997</f>
        <v>74790039</v>
      </c>
      <c r="K997" s="19" t="str">
        <f>IF(E997&lt;200,"&lt;200",IF(E997&lt;=500,"200–500","&gt;500"))</f>
        <v>&gt;500</v>
      </c>
      <c r="L997" s="19">
        <f>G997*I997</f>
        <v>56851.799999999996</v>
      </c>
      <c r="M997" s="19">
        <f>SUM(G997:I997)</f>
        <v>14964.8</v>
      </c>
      <c r="N997" s="16" t="s">
        <v>5296</v>
      </c>
      <c r="O997" s="16" t="s">
        <v>5297</v>
      </c>
      <c r="P997" s="16" t="s">
        <v>5298</v>
      </c>
      <c r="Q997" s="16" t="s">
        <v>5299</v>
      </c>
      <c r="R997" s="16" t="s">
        <v>5300</v>
      </c>
      <c r="S997" s="16" t="s">
        <v>13639</v>
      </c>
      <c r="T997" s="16" t="s">
        <v>5302</v>
      </c>
      <c r="U997" s="16" t="s">
        <v>5303</v>
      </c>
    </row>
    <row r="998" spans="1:21" ht="15.75">
      <c r="A998" s="16" t="s">
        <v>11906</v>
      </c>
      <c r="B998" s="16" t="s">
        <v>14869</v>
      </c>
      <c r="C998" s="16" t="s">
        <v>13645</v>
      </c>
      <c r="D998" s="19">
        <v>42990</v>
      </c>
      <c r="E998" s="19">
        <v>75990</v>
      </c>
      <c r="F998" s="52">
        <v>0.43</v>
      </c>
      <c r="G998" s="51">
        <v>4.3</v>
      </c>
      <c r="H998" s="52" t="str">
        <f t="shared" si="16"/>
        <v>5.0</v>
      </c>
      <c r="I998" s="16">
        <v>3231</v>
      </c>
      <c r="J998" s="19">
        <f>Transformed_Data!E998*Transformed_Data!I998</f>
        <v>245523690</v>
      </c>
      <c r="K998" s="19" t="str">
        <f>IF(E998&lt;200,"&lt;200",IF(E998&lt;=500,"200–500","&gt;500"))</f>
        <v>&gt;500</v>
      </c>
      <c r="L998" s="19">
        <f>G998*I998</f>
        <v>13893.3</v>
      </c>
      <c r="M998" s="19">
        <f>SUM(G998:I998)</f>
        <v>3235.3</v>
      </c>
      <c r="N998" s="16" t="s">
        <v>11909</v>
      </c>
      <c r="O998" s="16" t="s">
        <v>11910</v>
      </c>
      <c r="P998" s="16" t="s">
        <v>11911</v>
      </c>
      <c r="Q998" s="16" t="s">
        <v>11912</v>
      </c>
      <c r="R998" s="16" t="s">
        <v>11913</v>
      </c>
      <c r="S998" s="16" t="s">
        <v>13640</v>
      </c>
      <c r="T998" s="16" t="s">
        <v>11915</v>
      </c>
      <c r="U998" s="16" t="s">
        <v>11916</v>
      </c>
    </row>
    <row r="999" spans="1:21" ht="15.75">
      <c r="A999" s="16" t="s">
        <v>9704</v>
      </c>
      <c r="B999" s="16" t="s">
        <v>14870</v>
      </c>
      <c r="C999" s="16" t="s">
        <v>13645</v>
      </c>
      <c r="D999" s="19">
        <v>1999</v>
      </c>
      <c r="E999" s="19">
        <v>2499</v>
      </c>
      <c r="F999" s="52">
        <v>0.2</v>
      </c>
      <c r="G999" s="51">
        <v>4.0999999999999996</v>
      </c>
      <c r="H999" s="52" t="str">
        <f t="shared" si="16"/>
        <v>5.0</v>
      </c>
      <c r="I999" s="16">
        <v>1034</v>
      </c>
      <c r="J999" s="19">
        <f>Transformed_Data!E999*Transformed_Data!I999</f>
        <v>2583966</v>
      </c>
      <c r="K999" s="19" t="str">
        <f>IF(E999&lt;200,"&lt;200",IF(E999&lt;=500,"200–500","&gt;500"))</f>
        <v>&gt;500</v>
      </c>
      <c r="L999" s="19">
        <f>G999*I999</f>
        <v>4239.3999999999996</v>
      </c>
      <c r="M999" s="19">
        <f>SUM(G999:I999)</f>
        <v>1038.0999999999999</v>
      </c>
      <c r="N999" s="16" t="s">
        <v>9706</v>
      </c>
      <c r="O999" s="16" t="s">
        <v>9707</v>
      </c>
      <c r="P999" s="16" t="s">
        <v>9708</v>
      </c>
      <c r="Q999" s="16" t="s">
        <v>9709</v>
      </c>
      <c r="R999" s="16" t="s">
        <v>9710</v>
      </c>
      <c r="S999" s="16" t="s">
        <v>13641</v>
      </c>
      <c r="T999" s="16" t="s">
        <v>9712</v>
      </c>
      <c r="U999" s="16" t="s">
        <v>9713</v>
      </c>
    </row>
    <row r="1000" spans="1:21" ht="15.75">
      <c r="A1000" s="16" t="s">
        <v>4721</v>
      </c>
      <c r="B1000" s="16" t="s">
        <v>14871</v>
      </c>
      <c r="C1000" s="16" t="s">
        <v>13127</v>
      </c>
      <c r="D1000" s="19">
        <v>1999</v>
      </c>
      <c r="E1000" s="19">
        <v>3999</v>
      </c>
      <c r="F1000" s="52">
        <v>0.5</v>
      </c>
      <c r="G1000" s="51">
        <v>4</v>
      </c>
      <c r="H1000" s="52" t="str">
        <f t="shared" si="16"/>
        <v>4.0</v>
      </c>
      <c r="I1000" s="16">
        <v>30254</v>
      </c>
      <c r="J1000" s="19">
        <f>Transformed_Data!E1000*Transformed_Data!I1000</f>
        <v>120985746</v>
      </c>
      <c r="K1000" s="19" t="str">
        <f>IF(E1000&lt;200,"&lt;200",IF(E1000&lt;=500,"200–500","&gt;500"))</f>
        <v>&gt;500</v>
      </c>
      <c r="L1000" s="19">
        <f>G1000*I1000</f>
        <v>121016</v>
      </c>
      <c r="M1000" s="19">
        <f>SUM(G1000:I1000)</f>
        <v>30258</v>
      </c>
      <c r="N1000" s="16" t="s">
        <v>13642</v>
      </c>
      <c r="O1000" s="16" t="s">
        <v>4724</v>
      </c>
      <c r="P1000" s="16" t="s">
        <v>4725</v>
      </c>
      <c r="Q1000" s="16" t="s">
        <v>4726</v>
      </c>
      <c r="R1000" s="16" t="s">
        <v>4727</v>
      </c>
      <c r="S1000" s="16" t="s">
        <v>4728</v>
      </c>
      <c r="T1000" s="16" t="s">
        <v>4729</v>
      </c>
      <c r="U1000" s="16" t="s">
        <v>4730</v>
      </c>
    </row>
    <row r="1001" spans="1:21" ht="15.75">
      <c r="A1001" s="16" t="s">
        <v>3171</v>
      </c>
      <c r="B1001" s="16" t="s">
        <v>14872</v>
      </c>
      <c r="C1001" s="16" t="s">
        <v>13127</v>
      </c>
      <c r="D1001" s="19">
        <v>1599</v>
      </c>
      <c r="E1001" s="19">
        <v>3999</v>
      </c>
      <c r="F1001" s="52">
        <v>0.6</v>
      </c>
      <c r="G1001" s="51">
        <v>4</v>
      </c>
      <c r="H1001" s="52" t="str">
        <f t="shared" si="16"/>
        <v>4.0</v>
      </c>
      <c r="I1001" s="16">
        <v>30254</v>
      </c>
      <c r="J1001" s="19">
        <f>Transformed_Data!E1001*Transformed_Data!I1001</f>
        <v>120985746</v>
      </c>
      <c r="K1001" s="19" t="str">
        <f>IF(E1001&lt;200,"&lt;200",IF(E1001&lt;=500,"200–500","&gt;500"))</f>
        <v>&gt;500</v>
      </c>
      <c r="L1001" s="19">
        <f>G1001*I1001</f>
        <v>121016</v>
      </c>
      <c r="M1001" s="19">
        <f>SUM(G1001:I1001)</f>
        <v>30258</v>
      </c>
      <c r="N1001" s="16" t="s">
        <v>13643</v>
      </c>
      <c r="O1001" s="16" t="s">
        <v>3174</v>
      </c>
      <c r="P1001" s="16" t="s">
        <v>3175</v>
      </c>
      <c r="Q1001" s="16" t="s">
        <v>3176</v>
      </c>
      <c r="R1001" s="16" t="s">
        <v>3177</v>
      </c>
      <c r="S1001" s="16" t="s">
        <v>3178</v>
      </c>
      <c r="T1001" s="16" t="s">
        <v>3179</v>
      </c>
      <c r="U1001" s="16" t="s">
        <v>3180</v>
      </c>
    </row>
    <row r="1002" spans="1:21" ht="15.75">
      <c r="A1002" s="16" t="s">
        <v>4711</v>
      </c>
      <c r="B1002" s="16" t="s">
        <v>14873</v>
      </c>
      <c r="C1002" s="16" t="s">
        <v>13127</v>
      </c>
      <c r="D1002" s="19">
        <v>8499</v>
      </c>
      <c r="E1002" s="19">
        <v>11999</v>
      </c>
      <c r="F1002" s="52">
        <v>0.28999999999999998</v>
      </c>
      <c r="G1002" s="51">
        <v>3.9</v>
      </c>
      <c r="H1002" s="52" t="str">
        <f t="shared" si="16"/>
        <v>4.0</v>
      </c>
      <c r="I1002" s="16">
        <v>276</v>
      </c>
      <c r="J1002" s="19">
        <f>Transformed_Data!E1002*Transformed_Data!I1002</f>
        <v>3311724</v>
      </c>
      <c r="K1002" s="19" t="str">
        <f>IF(E1002&lt;200,"&lt;200",IF(E1002&lt;=500,"200–500","&gt;500"))</f>
        <v>&gt;500</v>
      </c>
      <c r="L1002" s="19">
        <f>G1002*I1002</f>
        <v>1076.3999999999999</v>
      </c>
      <c r="M1002" s="19">
        <f>SUM(G1002:I1002)</f>
        <v>279.89999999999998</v>
      </c>
      <c r="N1002" s="16" t="s">
        <v>4713</v>
      </c>
      <c r="O1002" s="16" t="s">
        <v>4714</v>
      </c>
      <c r="P1002" s="16" t="s">
        <v>4715</v>
      </c>
      <c r="Q1002" s="16" t="s">
        <v>4716</v>
      </c>
      <c r="R1002" s="16" t="s">
        <v>4717</v>
      </c>
      <c r="S1002" s="16" t="s">
        <v>4718</v>
      </c>
      <c r="T1002" s="16" t="s">
        <v>4719</v>
      </c>
      <c r="U1002" s="16" t="s">
        <v>4720</v>
      </c>
    </row>
    <row r="1003" spans="1:21" ht="15.75">
      <c r="A1003" s="16" t="s">
        <v>4511</v>
      </c>
      <c r="B1003" s="16" t="s">
        <v>14874</v>
      </c>
      <c r="C1003" s="16" t="s">
        <v>13127</v>
      </c>
      <c r="D1003" s="19">
        <v>7998</v>
      </c>
      <c r="E1003" s="19">
        <v>11999</v>
      </c>
      <c r="F1003" s="52">
        <v>0.33</v>
      </c>
      <c r="G1003" s="51">
        <v>3.8</v>
      </c>
      <c r="H1003" s="52" t="str">
        <f t="shared" si="16"/>
        <v>4.0</v>
      </c>
      <c r="I1003" s="16">
        <v>125</v>
      </c>
      <c r="J1003" s="19">
        <f>Transformed_Data!E1003*Transformed_Data!I1003</f>
        <v>1499875</v>
      </c>
      <c r="K1003" s="19" t="str">
        <f>IF(E1003&lt;200,"&lt;200",IF(E1003&lt;=500,"200–500","&gt;500"))</f>
        <v>&gt;500</v>
      </c>
      <c r="L1003" s="19">
        <f>G1003*I1003</f>
        <v>475</v>
      </c>
      <c r="M1003" s="19">
        <f>SUM(G1003:I1003)</f>
        <v>128.80000000000001</v>
      </c>
      <c r="N1003" s="16" t="s">
        <v>4513</v>
      </c>
      <c r="O1003" s="16" t="s">
        <v>4514</v>
      </c>
      <c r="P1003" s="16" t="s">
        <v>4515</v>
      </c>
      <c r="Q1003" s="16" t="s">
        <v>4516</v>
      </c>
      <c r="R1003" s="16" t="s">
        <v>4517</v>
      </c>
      <c r="S1003" s="16" t="s">
        <v>4518</v>
      </c>
      <c r="T1003" s="16" t="s">
        <v>4519</v>
      </c>
      <c r="U1003" s="16" t="s">
        <v>4520</v>
      </c>
    </row>
    <row r="1004" spans="1:21" ht="15.75">
      <c r="A1004" s="16" t="s">
        <v>12442</v>
      </c>
      <c r="B1004" s="16" t="s">
        <v>14875</v>
      </c>
      <c r="C1004" s="16" t="s">
        <v>13645</v>
      </c>
      <c r="D1004" s="19">
        <v>3290</v>
      </c>
      <c r="E1004" s="19">
        <v>5799</v>
      </c>
      <c r="F1004" s="52">
        <v>0.43</v>
      </c>
      <c r="G1004" s="51">
        <v>4.3</v>
      </c>
      <c r="H1004" s="52" t="str">
        <f t="shared" si="16"/>
        <v>5.0</v>
      </c>
      <c r="I1004" s="16">
        <v>168</v>
      </c>
      <c r="J1004" s="19">
        <f>Transformed_Data!E1004*Transformed_Data!I1004</f>
        <v>974232</v>
      </c>
      <c r="K1004" s="19" t="str">
        <f>IF(E1004&lt;200,"&lt;200",IF(E1004&lt;=500,"200–500","&gt;500"))</f>
        <v>&gt;500</v>
      </c>
      <c r="L1004" s="19">
        <f>G1004*I1004</f>
        <v>722.4</v>
      </c>
      <c r="M1004" s="19">
        <f>SUM(G1004:I1004)</f>
        <v>172.3</v>
      </c>
      <c r="N1004" s="16" t="s">
        <v>12444</v>
      </c>
      <c r="O1004" s="16" t="s">
        <v>12445</v>
      </c>
      <c r="P1004" s="16" t="s">
        <v>12446</v>
      </c>
      <c r="Q1004" s="16" t="s">
        <v>12447</v>
      </c>
      <c r="R1004" s="16" t="s">
        <v>12448</v>
      </c>
      <c r="S1004" s="16" t="s">
        <v>13652</v>
      </c>
      <c r="T1004" s="16" t="s">
        <v>12450</v>
      </c>
      <c r="U1004" s="16" t="s">
        <v>12451</v>
      </c>
    </row>
    <row r="1005" spans="1:21" ht="15.75">
      <c r="A1005" s="16" t="s">
        <v>5947</v>
      </c>
      <c r="B1005" s="16" t="s">
        <v>14876</v>
      </c>
      <c r="C1005" s="16" t="s">
        <v>13127</v>
      </c>
      <c r="D1005" s="19">
        <v>2499</v>
      </c>
      <c r="E1005" s="19">
        <v>4999</v>
      </c>
      <c r="F1005" s="52">
        <v>0.5</v>
      </c>
      <c r="G1005" s="51">
        <v>3.9</v>
      </c>
      <c r="H1005" s="52" t="str">
        <f t="shared" si="16"/>
        <v>4.0</v>
      </c>
      <c r="I1005" s="16">
        <v>7571</v>
      </c>
      <c r="J1005" s="19">
        <f>Transformed_Data!E1005*Transformed_Data!I1005</f>
        <v>37847429</v>
      </c>
      <c r="K1005" s="19" t="str">
        <f>IF(E1005&lt;200,"&lt;200",IF(E1005&lt;=500,"200–500","&gt;500"))</f>
        <v>&gt;500</v>
      </c>
      <c r="L1005" s="19">
        <f>G1005*I1005</f>
        <v>29526.899999999998</v>
      </c>
      <c r="M1005" s="19">
        <f>SUM(G1005:I1005)</f>
        <v>7574.9</v>
      </c>
      <c r="N1005" s="16" t="s">
        <v>5949</v>
      </c>
      <c r="O1005" s="16" t="s">
        <v>4090</v>
      </c>
      <c r="P1005" s="16" t="s">
        <v>4091</v>
      </c>
      <c r="Q1005" s="16" t="s">
        <v>4092</v>
      </c>
      <c r="R1005" s="16" t="s">
        <v>4093</v>
      </c>
      <c r="S1005" s="16" t="s">
        <v>4094</v>
      </c>
      <c r="T1005" s="16" t="s">
        <v>5950</v>
      </c>
      <c r="U1005" s="16" t="s">
        <v>5951</v>
      </c>
    </row>
    <row r="1006" spans="1:21" ht="15.75">
      <c r="A1006" s="16" t="s">
        <v>11295</v>
      </c>
      <c r="B1006" s="16" t="s">
        <v>14877</v>
      </c>
      <c r="C1006" s="16" t="s">
        <v>13645</v>
      </c>
      <c r="D1006" s="19">
        <v>998</v>
      </c>
      <c r="E1006" s="19">
        <v>2999</v>
      </c>
      <c r="F1006" s="52">
        <v>0.67</v>
      </c>
      <c r="G1006" s="51">
        <v>4.5999999999999996</v>
      </c>
      <c r="H1006" s="52" t="str">
        <f t="shared" si="16"/>
        <v>5.0</v>
      </c>
      <c r="I1006" s="16">
        <v>9</v>
      </c>
      <c r="J1006" s="19">
        <f>Transformed_Data!E1006*Transformed_Data!I1006</f>
        <v>26991</v>
      </c>
      <c r="K1006" s="19" t="str">
        <f>IF(E1006&lt;200,"&lt;200",IF(E1006&lt;=500,"200–500","&gt;500"))</f>
        <v>&gt;500</v>
      </c>
      <c r="L1006" s="19">
        <f>G1006*I1006</f>
        <v>41.4</v>
      </c>
      <c r="M1006" s="19">
        <f>SUM(G1006:I1006)</f>
        <v>13.6</v>
      </c>
      <c r="N1006" s="16" t="s">
        <v>11297</v>
      </c>
      <c r="O1006" s="16" t="s">
        <v>11298</v>
      </c>
      <c r="P1006" s="16" t="s">
        <v>11299</v>
      </c>
      <c r="Q1006" s="16" t="s">
        <v>11300</v>
      </c>
      <c r="R1006" s="16" t="s">
        <v>11301</v>
      </c>
      <c r="S1006" s="16" t="s">
        <v>11302</v>
      </c>
      <c r="T1006" s="16" t="s">
        <v>11303</v>
      </c>
      <c r="U1006" s="16" t="s">
        <v>11304</v>
      </c>
    </row>
    <row r="1007" spans="1:21" ht="15.75">
      <c r="A1007" s="16" t="s">
        <v>7325</v>
      </c>
      <c r="B1007" s="16" t="s">
        <v>14878</v>
      </c>
      <c r="C1007" s="16" t="s">
        <v>13644</v>
      </c>
      <c r="D1007" s="19">
        <v>1890</v>
      </c>
      <c r="E1007" s="19">
        <v>5490</v>
      </c>
      <c r="F1007" s="52">
        <v>0.66</v>
      </c>
      <c r="G1007" s="51">
        <v>4.0999999999999996</v>
      </c>
      <c r="H1007" s="52" t="str">
        <f t="shared" si="16"/>
        <v>5.0</v>
      </c>
      <c r="I1007" s="16">
        <v>10976</v>
      </c>
      <c r="J1007" s="19">
        <f>Transformed_Data!E1007*Transformed_Data!I1007</f>
        <v>60258240</v>
      </c>
      <c r="K1007" s="19" t="str">
        <f>IF(E1007&lt;200,"&lt;200",IF(E1007&lt;=500,"200–500","&gt;500"))</f>
        <v>&gt;500</v>
      </c>
      <c r="L1007" s="19">
        <f>G1007*I1007</f>
        <v>45001.599999999999</v>
      </c>
      <c r="M1007" s="19">
        <f>SUM(G1007:I1007)</f>
        <v>10980.1</v>
      </c>
      <c r="N1007" s="16" t="s">
        <v>13653</v>
      </c>
      <c r="O1007" s="16" t="s">
        <v>7328</v>
      </c>
      <c r="P1007" s="16" t="s">
        <v>7329</v>
      </c>
      <c r="Q1007" s="16" t="s">
        <v>7330</v>
      </c>
      <c r="R1007" s="16" t="s">
        <v>7331</v>
      </c>
      <c r="S1007" s="16" t="s">
        <v>13654</v>
      </c>
      <c r="T1007" s="16" t="s">
        <v>7333</v>
      </c>
      <c r="U1007" s="16" t="s">
        <v>7334</v>
      </c>
    </row>
    <row r="1008" spans="1:21" ht="15.75">
      <c r="A1008" s="16" t="s">
        <v>6450</v>
      </c>
      <c r="B1008" s="16" t="s">
        <v>14879</v>
      </c>
      <c r="C1008" s="16" t="s">
        <v>13644</v>
      </c>
      <c r="D1008" s="19">
        <v>235</v>
      </c>
      <c r="E1008" s="19">
        <v>1599</v>
      </c>
      <c r="F1008" s="52">
        <v>0.85</v>
      </c>
      <c r="G1008" s="51">
        <v>3.8</v>
      </c>
      <c r="H1008" s="52" t="str">
        <f t="shared" si="16"/>
        <v>4.0</v>
      </c>
      <c r="I1008" s="16">
        <v>1173</v>
      </c>
      <c r="J1008" s="19">
        <f>Transformed_Data!E1008*Transformed_Data!I1008</f>
        <v>1875627</v>
      </c>
      <c r="K1008" s="19" t="str">
        <f>IF(E1008&lt;200,"&lt;200",IF(E1008&lt;=500,"200–500","&gt;500"))</f>
        <v>&gt;500</v>
      </c>
      <c r="L1008" s="19">
        <f>G1008*I1008</f>
        <v>4457.3999999999996</v>
      </c>
      <c r="M1008" s="19">
        <f>SUM(G1008:I1008)</f>
        <v>1176.8</v>
      </c>
      <c r="N1008" s="16" t="s">
        <v>13655</v>
      </c>
      <c r="O1008" s="16" t="s">
        <v>6453</v>
      </c>
      <c r="P1008" s="16" t="s">
        <v>6454</v>
      </c>
      <c r="Q1008" s="16" t="s">
        <v>6455</v>
      </c>
      <c r="R1008" s="16" t="s">
        <v>6456</v>
      </c>
      <c r="S1008" s="16" t="s">
        <v>13656</v>
      </c>
      <c r="T1008" s="16" t="s">
        <v>6458</v>
      </c>
      <c r="U1008" s="16" t="s">
        <v>6459</v>
      </c>
    </row>
    <row r="1009" spans="1:21" ht="15.75">
      <c r="A1009" s="16" t="s">
        <v>3683</v>
      </c>
      <c r="B1009" s="16" t="s">
        <v>14880</v>
      </c>
      <c r="C1009" s="16" t="s">
        <v>13127</v>
      </c>
      <c r="D1009" s="19">
        <v>489</v>
      </c>
      <c r="E1009" s="19">
        <v>1999</v>
      </c>
      <c r="F1009" s="52">
        <v>0.76</v>
      </c>
      <c r="G1009" s="51">
        <v>4</v>
      </c>
      <c r="H1009" s="52" t="str">
        <f t="shared" si="16"/>
        <v>4.0</v>
      </c>
      <c r="I1009" s="16">
        <v>3626</v>
      </c>
      <c r="J1009" s="19">
        <f>Transformed_Data!E1009*Transformed_Data!I1009</f>
        <v>7248374</v>
      </c>
      <c r="K1009" s="19" t="str">
        <f>IF(E1009&lt;200,"&lt;200",IF(E1009&lt;=500,"200–500","&gt;500"))</f>
        <v>&gt;500</v>
      </c>
      <c r="L1009" s="19">
        <f>G1009*I1009</f>
        <v>14504</v>
      </c>
      <c r="M1009" s="19">
        <f>SUM(G1009:I1009)</f>
        <v>3630</v>
      </c>
      <c r="N1009" s="16" t="s">
        <v>13657</v>
      </c>
      <c r="O1009" s="16" t="s">
        <v>3686</v>
      </c>
      <c r="P1009" s="16" t="s">
        <v>3687</v>
      </c>
      <c r="Q1009" s="16" t="s">
        <v>3688</v>
      </c>
      <c r="R1009" s="16" t="s">
        <v>3689</v>
      </c>
      <c r="S1009" s="16" t="s">
        <v>3690</v>
      </c>
      <c r="T1009" s="16" t="s">
        <v>3691</v>
      </c>
      <c r="U1009" s="16" t="s">
        <v>3692</v>
      </c>
    </row>
    <row r="1010" spans="1:21" ht="15.75">
      <c r="A1010" s="16" t="s">
        <v>2801</v>
      </c>
      <c r="B1010" s="16" t="s">
        <v>14881</v>
      </c>
      <c r="C1010" s="16" t="s">
        <v>13127</v>
      </c>
      <c r="D1010" s="19">
        <v>1369</v>
      </c>
      <c r="E1010" s="19">
        <v>2999</v>
      </c>
      <c r="F1010" s="52">
        <v>0.54</v>
      </c>
      <c r="G1010" s="51">
        <v>3.3</v>
      </c>
      <c r="H1010" s="52" t="str">
        <f t="shared" si="16"/>
        <v>4.0</v>
      </c>
      <c r="I1010" s="16">
        <v>227</v>
      </c>
      <c r="J1010" s="19">
        <f>Transformed_Data!E1010*Transformed_Data!I1010</f>
        <v>680773</v>
      </c>
      <c r="K1010" s="19" t="str">
        <f>IF(E1010&lt;200,"&lt;200",IF(E1010&lt;=500,"200–500","&gt;500"))</f>
        <v>&gt;500</v>
      </c>
      <c r="L1010" s="19">
        <f>G1010*I1010</f>
        <v>749.09999999999991</v>
      </c>
      <c r="M1010" s="19">
        <f>SUM(G1010:I1010)</f>
        <v>230.3</v>
      </c>
      <c r="N1010" s="16" t="s">
        <v>13658</v>
      </c>
      <c r="O1010" s="16" t="s">
        <v>2804</v>
      </c>
      <c r="P1010" s="16" t="s">
        <v>2805</v>
      </c>
      <c r="Q1010" s="16" t="s">
        <v>2806</v>
      </c>
      <c r="R1010" s="16" t="s">
        <v>2807</v>
      </c>
      <c r="S1010" s="16" t="s">
        <v>2808</v>
      </c>
      <c r="T1010" s="16" t="s">
        <v>2809</v>
      </c>
      <c r="U1010" s="16" t="s">
        <v>2810</v>
      </c>
    </row>
    <row r="1011" spans="1:21" ht="15.75">
      <c r="A1011" s="16" t="s">
        <v>11666</v>
      </c>
      <c r="B1011" s="16" t="s">
        <v>14882</v>
      </c>
      <c r="C1011" s="16" t="s">
        <v>13645</v>
      </c>
      <c r="D1011" s="19">
        <v>2575</v>
      </c>
      <c r="E1011" s="19">
        <v>6700</v>
      </c>
      <c r="F1011" s="52">
        <v>0.62</v>
      </c>
      <c r="G1011" s="51">
        <v>4.2</v>
      </c>
      <c r="H1011" s="52" t="str">
        <f t="shared" si="16"/>
        <v>5.0</v>
      </c>
      <c r="I1011" s="16">
        <v>611</v>
      </c>
      <c r="J1011" s="19">
        <f>Transformed_Data!E1011*Transformed_Data!I1011</f>
        <v>4093700</v>
      </c>
      <c r="K1011" s="19" t="str">
        <f>IF(E1011&lt;200,"&lt;200",IF(E1011&lt;=500,"200–500","&gt;500"))</f>
        <v>&gt;500</v>
      </c>
      <c r="L1011" s="19">
        <f>G1011*I1011</f>
        <v>2566.2000000000003</v>
      </c>
      <c r="M1011" s="19">
        <f>SUM(G1011:I1011)</f>
        <v>615.20000000000005</v>
      </c>
      <c r="N1011" s="16" t="s">
        <v>13659</v>
      </c>
      <c r="O1011" s="16" t="s">
        <v>11669</v>
      </c>
      <c r="P1011" s="16" t="s">
        <v>11670</v>
      </c>
      <c r="Q1011" s="16" t="s">
        <v>11671</v>
      </c>
      <c r="R1011" s="16" t="s">
        <v>11672</v>
      </c>
      <c r="S1011" s="16" t="s">
        <v>13660</v>
      </c>
      <c r="T1011" s="16" t="s">
        <v>11674</v>
      </c>
      <c r="U1011" s="16" t="s">
        <v>11675</v>
      </c>
    </row>
    <row r="1012" spans="1:21" ht="15.75">
      <c r="A1012" s="16" t="s">
        <v>5657</v>
      </c>
      <c r="B1012" s="16" t="s">
        <v>14883</v>
      </c>
      <c r="C1012" s="16" t="s">
        <v>13127</v>
      </c>
      <c r="D1012" s="19">
        <v>1598</v>
      </c>
      <c r="E1012" s="19">
        <v>2990</v>
      </c>
      <c r="F1012" s="52">
        <v>0.47</v>
      </c>
      <c r="G1012" s="51">
        <v>3.8</v>
      </c>
      <c r="H1012" s="52" t="str">
        <f t="shared" si="16"/>
        <v>4.0</v>
      </c>
      <c r="I1012" s="16">
        <v>11015</v>
      </c>
      <c r="J1012" s="19">
        <f>Transformed_Data!E1012*Transformed_Data!I1012</f>
        <v>32934850</v>
      </c>
      <c r="K1012" s="19" t="str">
        <f>IF(E1012&lt;200,"&lt;200",IF(E1012&lt;=500,"200–500","&gt;500"))</f>
        <v>&gt;500</v>
      </c>
      <c r="L1012" s="19">
        <f>G1012*I1012</f>
        <v>41857</v>
      </c>
      <c r="M1012" s="19">
        <f>SUM(G1012:I1012)</f>
        <v>11018.8</v>
      </c>
      <c r="N1012" s="16" t="s">
        <v>5659</v>
      </c>
      <c r="O1012" s="16" t="s">
        <v>5660</v>
      </c>
      <c r="P1012" s="16" t="s">
        <v>5661</v>
      </c>
      <c r="Q1012" s="16" t="s">
        <v>5662</v>
      </c>
      <c r="R1012" s="16" t="s">
        <v>5663</v>
      </c>
      <c r="S1012" s="16" t="s">
        <v>13661</v>
      </c>
      <c r="T1012" s="16" t="s">
        <v>5665</v>
      </c>
      <c r="U1012" s="16" t="s">
        <v>5666</v>
      </c>
    </row>
    <row r="1013" spans="1:21" ht="15.75">
      <c r="A1013" s="16" t="s">
        <v>2686</v>
      </c>
      <c r="B1013" s="16" t="s">
        <v>14884</v>
      </c>
      <c r="C1013" s="16" t="s">
        <v>13127</v>
      </c>
      <c r="D1013" s="19">
        <v>26999</v>
      </c>
      <c r="E1013" s="19">
        <v>42999</v>
      </c>
      <c r="F1013" s="52">
        <v>0.37</v>
      </c>
      <c r="G1013" s="51">
        <v>4.2</v>
      </c>
      <c r="H1013" s="52" t="str">
        <f t="shared" si="16"/>
        <v>5.0</v>
      </c>
      <c r="I1013" s="16">
        <v>1510</v>
      </c>
      <c r="J1013" s="19">
        <f>Transformed_Data!E1013*Transformed_Data!I1013</f>
        <v>64928490</v>
      </c>
      <c r="K1013" s="19" t="str">
        <f>IF(E1013&lt;200,"&lt;200",IF(E1013&lt;=500,"200–500","&gt;500"))</f>
        <v>&gt;500</v>
      </c>
      <c r="L1013" s="19">
        <f>G1013*I1013</f>
        <v>6342</v>
      </c>
      <c r="M1013" s="19">
        <f>SUM(G1013:I1013)</f>
        <v>1514.2</v>
      </c>
      <c r="N1013" s="16" t="s">
        <v>13662</v>
      </c>
      <c r="O1013" s="16" t="s">
        <v>2689</v>
      </c>
      <c r="P1013" s="16" t="s">
        <v>2690</v>
      </c>
      <c r="Q1013" s="16" t="s">
        <v>2691</v>
      </c>
      <c r="R1013" s="16" t="s">
        <v>2692</v>
      </c>
      <c r="S1013" s="16" t="s">
        <v>2693</v>
      </c>
      <c r="T1013" s="16" t="s">
        <v>2694</v>
      </c>
      <c r="U1013" s="16" t="s">
        <v>2695</v>
      </c>
    </row>
    <row r="1014" spans="1:21" ht="15.75">
      <c r="A1014" s="16" t="s">
        <v>4087</v>
      </c>
      <c r="B1014" s="16" t="s">
        <v>14885</v>
      </c>
      <c r="C1014" s="16" t="s">
        <v>13127</v>
      </c>
      <c r="D1014" s="19">
        <v>1999</v>
      </c>
      <c r="E1014" s="19">
        <v>4999</v>
      </c>
      <c r="F1014" s="52">
        <v>0.6</v>
      </c>
      <c r="G1014" s="51">
        <v>3.9</v>
      </c>
      <c r="H1014" s="52" t="str">
        <f t="shared" si="16"/>
        <v>4.0</v>
      </c>
      <c r="I1014" s="16">
        <v>7571</v>
      </c>
      <c r="J1014" s="19">
        <f>Transformed_Data!E1014*Transformed_Data!I1014</f>
        <v>37847429</v>
      </c>
      <c r="K1014" s="19" t="str">
        <f>IF(E1014&lt;200,"&lt;200",IF(E1014&lt;=500,"200–500","&gt;500"))</f>
        <v>&gt;500</v>
      </c>
      <c r="L1014" s="19">
        <f>G1014*I1014</f>
        <v>29526.899999999998</v>
      </c>
      <c r="M1014" s="19">
        <f>SUM(G1014:I1014)</f>
        <v>7574.9</v>
      </c>
      <c r="N1014" s="16" t="s">
        <v>4089</v>
      </c>
      <c r="O1014" s="16" t="s">
        <v>4090</v>
      </c>
      <c r="P1014" s="16" t="s">
        <v>4091</v>
      </c>
      <c r="Q1014" s="16" t="s">
        <v>4092</v>
      </c>
      <c r="R1014" s="16" t="s">
        <v>4093</v>
      </c>
      <c r="S1014" s="16" t="s">
        <v>4094</v>
      </c>
      <c r="T1014" s="16" t="s">
        <v>4095</v>
      </c>
      <c r="U1014" s="16" t="s">
        <v>4096</v>
      </c>
    </row>
    <row r="1015" spans="1:21" ht="15.75">
      <c r="A1015" s="16" t="s">
        <v>3398</v>
      </c>
      <c r="B1015" s="16" t="s">
        <v>14872</v>
      </c>
      <c r="C1015" s="16" t="s">
        <v>13127</v>
      </c>
      <c r="D1015" s="19">
        <v>1999</v>
      </c>
      <c r="E1015" s="19">
        <v>3990</v>
      </c>
      <c r="F1015" s="52">
        <v>0.5</v>
      </c>
      <c r="G1015" s="51">
        <v>4</v>
      </c>
      <c r="H1015" s="52" t="str">
        <f t="shared" si="16"/>
        <v>4.0</v>
      </c>
      <c r="I1015" s="16">
        <v>30254</v>
      </c>
      <c r="J1015" s="19">
        <f>Transformed_Data!E1015*Transformed_Data!I1015</f>
        <v>120713460</v>
      </c>
      <c r="K1015" s="19" t="str">
        <f>IF(E1015&lt;200,"&lt;200",IF(E1015&lt;=500,"200–500","&gt;500"))</f>
        <v>&gt;500</v>
      </c>
      <c r="L1015" s="19">
        <f>G1015*I1015</f>
        <v>121016</v>
      </c>
      <c r="M1015" s="19">
        <f>SUM(G1015:I1015)</f>
        <v>30258</v>
      </c>
      <c r="N1015" s="16" t="s">
        <v>13663</v>
      </c>
      <c r="O1015" s="16" t="s">
        <v>3174</v>
      </c>
      <c r="P1015" s="16" t="s">
        <v>3175</v>
      </c>
      <c r="Q1015" s="16" t="s">
        <v>3176</v>
      </c>
      <c r="R1015" s="16" t="s">
        <v>3177</v>
      </c>
      <c r="S1015" s="16" t="s">
        <v>3178</v>
      </c>
      <c r="T1015" s="16" t="s">
        <v>3401</v>
      </c>
      <c r="U1015" s="16" t="s">
        <v>3402</v>
      </c>
    </row>
    <row r="1016" spans="1:21" ht="15.75">
      <c r="A1016" s="16" t="s">
        <v>1511</v>
      </c>
      <c r="B1016" s="16" t="s">
        <v>14886</v>
      </c>
      <c r="C1016" s="16" t="s">
        <v>13644</v>
      </c>
      <c r="D1016" s="19">
        <v>249</v>
      </c>
      <c r="E1016" s="19">
        <v>399</v>
      </c>
      <c r="F1016" s="52">
        <v>0.38</v>
      </c>
      <c r="G1016" s="51">
        <v>4</v>
      </c>
      <c r="H1016" s="52" t="str">
        <f t="shared" si="16"/>
        <v>4.0</v>
      </c>
      <c r="I1016" s="16">
        <v>6558</v>
      </c>
      <c r="J1016" s="19">
        <f>Transformed_Data!E1016*Transformed_Data!I1016</f>
        <v>2616642</v>
      </c>
      <c r="K1016" s="19" t="str">
        <f>IF(E1016&lt;200,"&lt;200",IF(E1016&lt;=500,"200–500","&gt;500"))</f>
        <v>200–500</v>
      </c>
      <c r="L1016" s="19">
        <f>G1016*I1016</f>
        <v>26232</v>
      </c>
      <c r="M1016" s="19">
        <f>SUM(G1016:I1016)</f>
        <v>6562</v>
      </c>
      <c r="N1016" s="16" t="s">
        <v>1513</v>
      </c>
      <c r="O1016" s="16" t="s">
        <v>1514</v>
      </c>
      <c r="P1016" s="16" t="s">
        <v>1515</v>
      </c>
      <c r="Q1016" s="16" t="s">
        <v>1516</v>
      </c>
      <c r="R1016" s="16" t="s">
        <v>1517</v>
      </c>
      <c r="S1016" s="16" t="s">
        <v>1518</v>
      </c>
      <c r="T1016" s="16" t="s">
        <v>1519</v>
      </c>
      <c r="U1016" s="16" t="s">
        <v>1520</v>
      </c>
    </row>
    <row r="1017" spans="1:21" ht="15.75">
      <c r="A1017" s="16" t="s">
        <v>2467</v>
      </c>
      <c r="B1017" s="16" t="s">
        <v>14887</v>
      </c>
      <c r="C1017" s="16" t="s">
        <v>13644</v>
      </c>
      <c r="D1017" s="19">
        <v>417</v>
      </c>
      <c r="E1017" s="19">
        <v>670</v>
      </c>
      <c r="F1017" s="52">
        <v>0.38</v>
      </c>
      <c r="G1017" s="51">
        <v>3.9</v>
      </c>
      <c r="H1017" s="52" t="str">
        <f t="shared" si="16"/>
        <v>4.0</v>
      </c>
      <c r="I1017" s="16">
        <v>523</v>
      </c>
      <c r="J1017" s="19">
        <f>Transformed_Data!E1017*Transformed_Data!I1017</f>
        <v>350410</v>
      </c>
      <c r="K1017" s="19" t="str">
        <f>IF(E1017&lt;200,"&lt;200",IF(E1017&lt;=500,"200–500","&gt;500"))</f>
        <v>&gt;500</v>
      </c>
      <c r="L1017" s="19">
        <f>G1017*I1017</f>
        <v>2039.7</v>
      </c>
      <c r="M1017" s="19">
        <f>SUM(G1017:I1017)</f>
        <v>526.9</v>
      </c>
      <c r="N1017" s="16" t="s">
        <v>2469</v>
      </c>
      <c r="O1017" s="16" t="s">
        <v>2470</v>
      </c>
      <c r="P1017" s="16" t="s">
        <v>2471</v>
      </c>
      <c r="Q1017" s="16" t="s">
        <v>2472</v>
      </c>
      <c r="R1017" s="16" t="s">
        <v>2473</v>
      </c>
      <c r="S1017" s="16" t="s">
        <v>2474</v>
      </c>
      <c r="T1017" s="16" t="s">
        <v>2475</v>
      </c>
      <c r="U1017" s="16" t="s">
        <v>2476</v>
      </c>
    </row>
    <row r="1018" spans="1:21" ht="15.75">
      <c r="A1018" s="16" t="s">
        <v>8262</v>
      </c>
      <c r="B1018" s="16" t="s">
        <v>14888</v>
      </c>
      <c r="C1018" s="16" t="s">
        <v>13644</v>
      </c>
      <c r="D1018" s="19">
        <v>399</v>
      </c>
      <c r="E1018" s="19">
        <v>1499</v>
      </c>
      <c r="F1018" s="52">
        <v>0.73</v>
      </c>
      <c r="G1018" s="51">
        <v>4</v>
      </c>
      <c r="H1018" s="52" t="str">
        <f t="shared" si="16"/>
        <v>4.0</v>
      </c>
      <c r="I1018" s="16">
        <v>691</v>
      </c>
      <c r="J1018" s="19">
        <f>Transformed_Data!E1018*Transformed_Data!I1018</f>
        <v>1035809</v>
      </c>
      <c r="K1018" s="19" t="str">
        <f>IF(E1018&lt;200,"&lt;200",IF(E1018&lt;=500,"200–500","&gt;500"))</f>
        <v>&gt;500</v>
      </c>
      <c r="L1018" s="19">
        <f>G1018*I1018</f>
        <v>2764</v>
      </c>
      <c r="M1018" s="19">
        <f>SUM(G1018:I1018)</f>
        <v>695</v>
      </c>
      <c r="N1018" s="16" t="s">
        <v>8264</v>
      </c>
      <c r="O1018" s="16" t="s">
        <v>8265</v>
      </c>
      <c r="P1018" s="16" t="s">
        <v>8266</v>
      </c>
      <c r="Q1018" s="16" t="s">
        <v>8267</v>
      </c>
      <c r="R1018" s="16" t="s">
        <v>8268</v>
      </c>
      <c r="S1018" s="16" t="s">
        <v>8269</v>
      </c>
      <c r="T1018" s="16" t="s">
        <v>8270</v>
      </c>
      <c r="U1018" s="16" t="s">
        <v>8271</v>
      </c>
    </row>
    <row r="1019" spans="1:21" ht="15.75">
      <c r="A1019" s="16" t="s">
        <v>838</v>
      </c>
      <c r="B1019" s="16" t="s">
        <v>14889</v>
      </c>
      <c r="C1019" s="16" t="s">
        <v>13127</v>
      </c>
      <c r="D1019" s="19">
        <v>24999</v>
      </c>
      <c r="E1019" s="19">
        <v>31999</v>
      </c>
      <c r="F1019" s="52">
        <v>0.22</v>
      </c>
      <c r="G1019" s="51">
        <v>4.2</v>
      </c>
      <c r="H1019" s="52" t="str">
        <f t="shared" si="16"/>
        <v>5.0</v>
      </c>
      <c r="I1019" s="16">
        <v>34899</v>
      </c>
      <c r="J1019" s="19">
        <f>Transformed_Data!E1019*Transformed_Data!I1019</f>
        <v>1116733101</v>
      </c>
      <c r="K1019" s="19" t="str">
        <f>IF(E1019&lt;200,"&lt;200",IF(E1019&lt;=500,"200–500","&gt;500"))</f>
        <v>&gt;500</v>
      </c>
      <c r="L1019" s="19">
        <f>G1019*I1019</f>
        <v>146575.80000000002</v>
      </c>
      <c r="M1019" s="19">
        <f>SUM(G1019:I1019)</f>
        <v>34903.199999999997</v>
      </c>
      <c r="N1019" s="16" t="s">
        <v>840</v>
      </c>
      <c r="O1019" s="16" t="s">
        <v>265</v>
      </c>
      <c r="P1019" s="16" t="s">
        <v>266</v>
      </c>
      <c r="Q1019" s="16" t="s">
        <v>267</v>
      </c>
      <c r="R1019" s="16" t="s">
        <v>268</v>
      </c>
      <c r="S1019" s="16" t="s">
        <v>13392</v>
      </c>
      <c r="T1019" s="16" t="s">
        <v>841</v>
      </c>
      <c r="U1019" s="16" t="s">
        <v>842</v>
      </c>
    </row>
    <row r="1020" spans="1:21" ht="15.75">
      <c r="A1020" s="16" t="s">
        <v>541</v>
      </c>
      <c r="B1020" s="16" t="s">
        <v>14890</v>
      </c>
      <c r="C1020" s="16" t="s">
        <v>13127</v>
      </c>
      <c r="D1020" s="19">
        <v>15999</v>
      </c>
      <c r="E1020" s="19">
        <v>21999</v>
      </c>
      <c r="F1020" s="52">
        <v>0.27</v>
      </c>
      <c r="G1020" s="51">
        <v>4.2</v>
      </c>
      <c r="H1020" s="52" t="str">
        <f t="shared" si="16"/>
        <v>5.0</v>
      </c>
      <c r="I1020" s="16">
        <v>34899</v>
      </c>
      <c r="J1020" s="19">
        <f>Transformed_Data!E1020*Transformed_Data!I1020</f>
        <v>767743101</v>
      </c>
      <c r="K1020" s="19" t="str">
        <f>IF(E1020&lt;200,"&lt;200",IF(E1020&lt;=500,"200–500","&gt;500"))</f>
        <v>&gt;500</v>
      </c>
      <c r="L1020" s="19">
        <f>G1020*I1020</f>
        <v>146575.80000000002</v>
      </c>
      <c r="M1020" s="19">
        <f>SUM(G1020:I1020)</f>
        <v>34903.199999999997</v>
      </c>
      <c r="N1020" s="16" t="s">
        <v>543</v>
      </c>
      <c r="O1020" s="16" t="s">
        <v>265</v>
      </c>
      <c r="P1020" s="16" t="s">
        <v>266</v>
      </c>
      <c r="Q1020" s="16" t="s">
        <v>267</v>
      </c>
      <c r="R1020" s="16" t="s">
        <v>268</v>
      </c>
      <c r="S1020" s="16" t="s">
        <v>13392</v>
      </c>
      <c r="T1020" s="16" t="s">
        <v>544</v>
      </c>
      <c r="U1020" s="16" t="s">
        <v>545</v>
      </c>
    </row>
    <row r="1021" spans="1:21" ht="15.75">
      <c r="A1021" s="16" t="s">
        <v>621</v>
      </c>
      <c r="B1021" s="16" t="s">
        <v>14891</v>
      </c>
      <c r="C1021" s="16" t="s">
        <v>13644</v>
      </c>
      <c r="D1021" s="19">
        <v>263</v>
      </c>
      <c r="E1021" s="19">
        <v>699</v>
      </c>
      <c r="F1021" s="52">
        <v>0.62</v>
      </c>
      <c r="G1021" s="51">
        <v>4.0999999999999996</v>
      </c>
      <c r="H1021" s="52" t="str">
        <f t="shared" si="16"/>
        <v>5.0</v>
      </c>
      <c r="I1021" s="16">
        <v>450</v>
      </c>
      <c r="J1021" s="19">
        <f>Transformed_Data!E1021*Transformed_Data!I1021</f>
        <v>314550</v>
      </c>
      <c r="K1021" s="19" t="str">
        <f>IF(E1021&lt;200,"&lt;200",IF(E1021&lt;=500,"200–500","&gt;500"))</f>
        <v>&gt;500</v>
      </c>
      <c r="L1021" s="19">
        <f>G1021*I1021</f>
        <v>1844.9999999999998</v>
      </c>
      <c r="M1021" s="19">
        <f>SUM(G1021:I1021)</f>
        <v>454.1</v>
      </c>
      <c r="N1021" s="16" t="s">
        <v>13664</v>
      </c>
      <c r="O1021" s="16" t="s">
        <v>624</v>
      </c>
      <c r="P1021" s="16" t="s">
        <v>625</v>
      </c>
      <c r="Q1021" s="16" t="s">
        <v>626</v>
      </c>
      <c r="R1021" s="16" t="s">
        <v>627</v>
      </c>
      <c r="S1021" s="16" t="s">
        <v>13665</v>
      </c>
      <c r="T1021" s="16" t="s">
        <v>629</v>
      </c>
      <c r="U1021" s="16" t="s">
        <v>630</v>
      </c>
    </row>
    <row r="1022" spans="1:21" ht="15.75">
      <c r="A1022" s="16" t="s">
        <v>1974</v>
      </c>
      <c r="B1022" s="16" t="s">
        <v>14892</v>
      </c>
      <c r="C1022" s="16" t="s">
        <v>13644</v>
      </c>
      <c r="D1022" s="19">
        <v>249</v>
      </c>
      <c r="E1022" s="19">
        <v>499</v>
      </c>
      <c r="F1022" s="52">
        <v>0.5</v>
      </c>
      <c r="G1022" s="51">
        <v>4.0999999999999996</v>
      </c>
      <c r="H1022" s="52" t="str">
        <f t="shared" si="16"/>
        <v>5.0</v>
      </c>
      <c r="I1022" s="16">
        <v>1508</v>
      </c>
      <c r="J1022" s="19">
        <f>Transformed_Data!E1022*Transformed_Data!I1022</f>
        <v>752492</v>
      </c>
      <c r="K1022" s="19" t="str">
        <f>IF(E1022&lt;200,"&lt;200",IF(E1022&lt;=500,"200–500","&gt;500"))</f>
        <v>200–500</v>
      </c>
      <c r="L1022" s="19">
        <f>G1022*I1022</f>
        <v>6182.7999999999993</v>
      </c>
      <c r="M1022" s="19">
        <f>SUM(G1022:I1022)</f>
        <v>1512.1</v>
      </c>
      <c r="N1022" s="16" t="s">
        <v>13666</v>
      </c>
      <c r="O1022" s="16" t="s">
        <v>1977</v>
      </c>
      <c r="P1022" s="16" t="s">
        <v>1978</v>
      </c>
      <c r="Q1022" s="16" t="s">
        <v>1979</v>
      </c>
      <c r="R1022" s="16" t="s">
        <v>1980</v>
      </c>
      <c r="S1022" s="16" t="s">
        <v>13667</v>
      </c>
      <c r="T1022" s="16" t="s">
        <v>1981</v>
      </c>
      <c r="U1022" s="16" t="s">
        <v>1982</v>
      </c>
    </row>
    <row r="1023" spans="1:21" ht="15.75">
      <c r="A1023" s="16" t="s">
        <v>961</v>
      </c>
      <c r="B1023" s="16" t="s">
        <v>14640</v>
      </c>
      <c r="C1023" s="16" t="s">
        <v>13644</v>
      </c>
      <c r="D1023" s="19">
        <v>399</v>
      </c>
      <c r="E1023" s="19">
        <v>999</v>
      </c>
      <c r="F1023" s="52">
        <v>0.6</v>
      </c>
      <c r="G1023" s="51">
        <v>4.3</v>
      </c>
      <c r="H1023" s="52" t="str">
        <f t="shared" si="16"/>
        <v>5.0</v>
      </c>
      <c r="I1023" s="16">
        <v>2806</v>
      </c>
      <c r="J1023" s="19">
        <f>Transformed_Data!E1023*Transformed_Data!I1023</f>
        <v>2803194</v>
      </c>
      <c r="K1023" s="19" t="str">
        <f>IF(E1023&lt;200,"&lt;200",IF(E1023&lt;=500,"200–500","&gt;500"))</f>
        <v>&gt;500</v>
      </c>
      <c r="L1023" s="19">
        <f>G1023*I1023</f>
        <v>12065.8</v>
      </c>
      <c r="M1023" s="19">
        <f>SUM(G1023:I1023)</f>
        <v>2810.3</v>
      </c>
      <c r="N1023" s="16" t="s">
        <v>13668</v>
      </c>
      <c r="O1023" s="16" t="s">
        <v>964</v>
      </c>
      <c r="P1023" s="16" t="s">
        <v>965</v>
      </c>
      <c r="Q1023" s="16" t="s">
        <v>966</v>
      </c>
      <c r="R1023" s="16" t="s">
        <v>967</v>
      </c>
      <c r="S1023" s="16" t="s">
        <v>968</v>
      </c>
      <c r="T1023" s="16" t="s">
        <v>969</v>
      </c>
      <c r="U1023" s="16" t="s">
        <v>970</v>
      </c>
    </row>
    <row r="1024" spans="1:21" ht="15.75">
      <c r="A1024" s="16" t="s">
        <v>1186</v>
      </c>
      <c r="B1024" s="16" t="s">
        <v>14893</v>
      </c>
      <c r="C1024" s="16" t="s">
        <v>13644</v>
      </c>
      <c r="D1024" s="19">
        <v>399</v>
      </c>
      <c r="E1024" s="19">
        <v>999</v>
      </c>
      <c r="F1024" s="52">
        <v>0.6</v>
      </c>
      <c r="G1024" s="51">
        <v>4.3</v>
      </c>
      <c r="H1024" s="52" t="str">
        <f t="shared" si="16"/>
        <v>5.0</v>
      </c>
      <c r="I1024" s="16">
        <v>2806</v>
      </c>
      <c r="J1024" s="19">
        <f>Transformed_Data!E1024*Transformed_Data!I1024</f>
        <v>2803194</v>
      </c>
      <c r="K1024" s="19" t="str">
        <f>IF(E1024&lt;200,"&lt;200",IF(E1024&lt;=500,"200–500","&gt;500"))</f>
        <v>&gt;500</v>
      </c>
      <c r="L1024" s="19">
        <f>G1024*I1024</f>
        <v>12065.8</v>
      </c>
      <c r="M1024" s="19">
        <f>SUM(G1024:I1024)</f>
        <v>2810.3</v>
      </c>
      <c r="N1024" s="16" t="s">
        <v>13669</v>
      </c>
      <c r="O1024" s="16" t="s">
        <v>964</v>
      </c>
      <c r="P1024" s="16" t="s">
        <v>965</v>
      </c>
      <c r="Q1024" s="16" t="s">
        <v>966</v>
      </c>
      <c r="R1024" s="16" t="s">
        <v>967</v>
      </c>
      <c r="S1024" s="16" t="s">
        <v>968</v>
      </c>
      <c r="T1024" s="16" t="s">
        <v>1189</v>
      </c>
      <c r="U1024" s="16" t="s">
        <v>1190</v>
      </c>
    </row>
    <row r="1025" spans="1:21" ht="15.75">
      <c r="A1025" s="16" t="s">
        <v>3647</v>
      </c>
      <c r="B1025" s="16" t="s">
        <v>14894</v>
      </c>
      <c r="C1025" s="16" t="s">
        <v>13127</v>
      </c>
      <c r="D1025" s="19">
        <v>12999</v>
      </c>
      <c r="E1025" s="19">
        <v>17999</v>
      </c>
      <c r="F1025" s="52">
        <v>0.28000000000000003</v>
      </c>
      <c r="G1025" s="51">
        <v>4.0999999999999996</v>
      </c>
      <c r="H1025" s="52" t="str">
        <f t="shared" si="16"/>
        <v>5.0</v>
      </c>
      <c r="I1025" s="16">
        <v>50772</v>
      </c>
      <c r="J1025" s="19">
        <f>Transformed_Data!E1025*Transformed_Data!I1025</f>
        <v>913845228</v>
      </c>
      <c r="K1025" s="19" t="str">
        <f>IF(E1025&lt;200,"&lt;200",IF(E1025&lt;=500,"200–500","&gt;500"))</f>
        <v>&gt;500</v>
      </c>
      <c r="L1025" s="19">
        <f>G1025*I1025</f>
        <v>208165.19999999998</v>
      </c>
      <c r="M1025" s="19">
        <f>SUM(G1025:I1025)</f>
        <v>50776.1</v>
      </c>
      <c r="N1025" s="16" t="s">
        <v>3649</v>
      </c>
      <c r="O1025" s="16" t="s">
        <v>3650</v>
      </c>
      <c r="P1025" s="16" t="s">
        <v>3651</v>
      </c>
      <c r="Q1025" s="16" t="s">
        <v>3652</v>
      </c>
      <c r="R1025" s="16" t="s">
        <v>3653</v>
      </c>
      <c r="S1025" s="16" t="s">
        <v>13670</v>
      </c>
      <c r="T1025" s="16" t="s">
        <v>3655</v>
      </c>
      <c r="U1025" s="16" t="s">
        <v>3656</v>
      </c>
    </row>
    <row r="1026" spans="1:21" ht="15.75">
      <c r="A1026" s="16" t="s">
        <v>4592</v>
      </c>
      <c r="B1026" s="16" t="s">
        <v>14895</v>
      </c>
      <c r="C1026" s="16" t="s">
        <v>13127</v>
      </c>
      <c r="D1026" s="19">
        <v>12999</v>
      </c>
      <c r="E1026" s="19">
        <v>18999</v>
      </c>
      <c r="F1026" s="52">
        <v>0.32</v>
      </c>
      <c r="G1026" s="51">
        <v>4.0999999999999996</v>
      </c>
      <c r="H1026" s="52" t="str">
        <f t="shared" ref="H1026:H1089" si="17">IF(G1026&lt;=1,"1.0",IF(G1026&lt;=2,"2.0",IF(G1026&lt;=3,"3.0",IF(G1026&lt;=4,"4.0","5.0"))))</f>
        <v>5.0</v>
      </c>
      <c r="I1026" s="16">
        <v>50772</v>
      </c>
      <c r="J1026" s="19">
        <f>Transformed_Data!E1026*Transformed_Data!I1026</f>
        <v>964617228</v>
      </c>
      <c r="K1026" s="19" t="str">
        <f>IF(E1026&lt;200,"&lt;200",IF(E1026&lt;=500,"200–500","&gt;500"))</f>
        <v>&gt;500</v>
      </c>
      <c r="L1026" s="19">
        <f>G1026*I1026</f>
        <v>208165.19999999998</v>
      </c>
      <c r="M1026" s="19">
        <f>SUM(G1026:I1026)</f>
        <v>50776.1</v>
      </c>
      <c r="N1026" s="16" t="s">
        <v>4166</v>
      </c>
      <c r="O1026" s="16" t="s">
        <v>3650</v>
      </c>
      <c r="P1026" s="16" t="s">
        <v>3651</v>
      </c>
      <c r="Q1026" s="16" t="s">
        <v>3652</v>
      </c>
      <c r="R1026" s="16" t="s">
        <v>3653</v>
      </c>
      <c r="S1026" s="16" t="s">
        <v>13670</v>
      </c>
      <c r="T1026" s="16" t="s">
        <v>4167</v>
      </c>
      <c r="U1026" s="16" t="s">
        <v>4593</v>
      </c>
    </row>
    <row r="1027" spans="1:21" ht="15.75">
      <c r="A1027" s="16" t="s">
        <v>4211</v>
      </c>
      <c r="B1027" s="16" t="s">
        <v>14894</v>
      </c>
      <c r="C1027" s="16" t="s">
        <v>13127</v>
      </c>
      <c r="D1027" s="19">
        <v>12999</v>
      </c>
      <c r="E1027" s="19">
        <v>18999</v>
      </c>
      <c r="F1027" s="52">
        <v>0.32</v>
      </c>
      <c r="G1027" s="51">
        <v>4.0999999999999996</v>
      </c>
      <c r="H1027" s="52" t="str">
        <f t="shared" si="17"/>
        <v>5.0</v>
      </c>
      <c r="I1027" s="16">
        <v>50772</v>
      </c>
      <c r="J1027" s="19">
        <f>Transformed_Data!E1027*Transformed_Data!I1027</f>
        <v>964617228</v>
      </c>
      <c r="K1027" s="19" t="str">
        <f>IF(E1027&lt;200,"&lt;200",IF(E1027&lt;=500,"200–500","&gt;500"))</f>
        <v>&gt;500</v>
      </c>
      <c r="L1027" s="19">
        <f>G1027*I1027</f>
        <v>208165.19999999998</v>
      </c>
      <c r="M1027" s="19">
        <f>SUM(G1027:I1027)</f>
        <v>50776.1</v>
      </c>
      <c r="N1027" s="16" t="s">
        <v>4166</v>
      </c>
      <c r="O1027" s="16" t="s">
        <v>3650</v>
      </c>
      <c r="P1027" s="16" t="s">
        <v>3651</v>
      </c>
      <c r="Q1027" s="16" t="s">
        <v>3652</v>
      </c>
      <c r="R1027" s="16" t="s">
        <v>3653</v>
      </c>
      <c r="S1027" s="16" t="s">
        <v>13670</v>
      </c>
      <c r="T1027" s="16" t="s">
        <v>3655</v>
      </c>
      <c r="U1027" s="16" t="s">
        <v>4213</v>
      </c>
    </row>
    <row r="1028" spans="1:21" ht="15.75">
      <c r="A1028" s="16" t="s">
        <v>4164</v>
      </c>
      <c r="B1028" s="16" t="s">
        <v>14896</v>
      </c>
      <c r="C1028" s="16" t="s">
        <v>13127</v>
      </c>
      <c r="D1028" s="19">
        <v>12999</v>
      </c>
      <c r="E1028" s="19">
        <v>18999</v>
      </c>
      <c r="F1028" s="52">
        <v>0.32</v>
      </c>
      <c r="G1028" s="51">
        <v>4.0999999999999996</v>
      </c>
      <c r="H1028" s="52" t="str">
        <f t="shared" si="17"/>
        <v>5.0</v>
      </c>
      <c r="I1028" s="16">
        <v>50772</v>
      </c>
      <c r="J1028" s="19">
        <f>Transformed_Data!E1028*Transformed_Data!I1028</f>
        <v>964617228</v>
      </c>
      <c r="K1028" s="19" t="str">
        <f>IF(E1028&lt;200,"&lt;200",IF(E1028&lt;=500,"200–500","&gt;500"))</f>
        <v>&gt;500</v>
      </c>
      <c r="L1028" s="19">
        <f>G1028*I1028</f>
        <v>208165.19999999998</v>
      </c>
      <c r="M1028" s="19">
        <f>SUM(G1028:I1028)</f>
        <v>50776.1</v>
      </c>
      <c r="N1028" s="16" t="s">
        <v>4166</v>
      </c>
      <c r="O1028" s="16" t="s">
        <v>3650</v>
      </c>
      <c r="P1028" s="16" t="s">
        <v>3651</v>
      </c>
      <c r="Q1028" s="16" t="s">
        <v>3652</v>
      </c>
      <c r="R1028" s="16" t="s">
        <v>3653</v>
      </c>
      <c r="S1028" s="16" t="s">
        <v>13670</v>
      </c>
      <c r="T1028" s="16" t="s">
        <v>4167</v>
      </c>
      <c r="U1028" s="16" t="s">
        <v>4168</v>
      </c>
    </row>
    <row r="1029" spans="1:21" ht="15.75">
      <c r="A1029" s="16" t="s">
        <v>11999</v>
      </c>
      <c r="B1029" s="16" t="s">
        <v>14897</v>
      </c>
      <c r="C1029" s="16" t="s">
        <v>13645</v>
      </c>
      <c r="D1029" s="19">
        <v>1090</v>
      </c>
      <c r="E1029" s="19">
        <v>2999</v>
      </c>
      <c r="F1029" s="52">
        <v>0.64</v>
      </c>
      <c r="G1029" s="51">
        <v>3.5</v>
      </c>
      <c r="H1029" s="52" t="str">
        <f t="shared" si="17"/>
        <v>4.0</v>
      </c>
      <c r="I1029" s="16">
        <v>57</v>
      </c>
      <c r="J1029" s="19">
        <f>Transformed_Data!E1029*Transformed_Data!I1029</f>
        <v>170943</v>
      </c>
      <c r="K1029" s="19" t="str">
        <f>IF(E1029&lt;200,"&lt;200",IF(E1029&lt;=500,"200–500","&gt;500"))</f>
        <v>&gt;500</v>
      </c>
      <c r="L1029" s="19">
        <f>G1029*I1029</f>
        <v>199.5</v>
      </c>
      <c r="M1029" s="19">
        <f>SUM(G1029:I1029)</f>
        <v>60.5</v>
      </c>
      <c r="N1029" s="16" t="s">
        <v>12001</v>
      </c>
      <c r="O1029" s="16" t="s">
        <v>12002</v>
      </c>
      <c r="P1029" s="16" t="s">
        <v>12003</v>
      </c>
      <c r="Q1029" s="16" t="s">
        <v>12004</v>
      </c>
      <c r="R1029" s="16" t="s">
        <v>12005</v>
      </c>
      <c r="S1029" s="16" t="s">
        <v>12006</v>
      </c>
      <c r="T1029" s="16" t="s">
        <v>12007</v>
      </c>
      <c r="U1029" s="16" t="s">
        <v>12008</v>
      </c>
    </row>
    <row r="1030" spans="1:21" ht="15.75">
      <c r="A1030" s="16" t="s">
        <v>10264</v>
      </c>
      <c r="B1030" s="16" t="s">
        <v>14898</v>
      </c>
      <c r="C1030" s="16" t="s">
        <v>13645</v>
      </c>
      <c r="D1030" s="19">
        <v>1484</v>
      </c>
      <c r="E1030" s="19">
        <v>2499</v>
      </c>
      <c r="F1030" s="52">
        <v>0.41</v>
      </c>
      <c r="G1030" s="51">
        <v>3.7</v>
      </c>
      <c r="H1030" s="52" t="str">
        <f t="shared" si="17"/>
        <v>4.0</v>
      </c>
      <c r="I1030" s="16">
        <v>1067</v>
      </c>
      <c r="J1030" s="19">
        <f>Transformed_Data!E1030*Transformed_Data!I1030</f>
        <v>2666433</v>
      </c>
      <c r="K1030" s="19" t="str">
        <f>IF(E1030&lt;200,"&lt;200",IF(E1030&lt;=500,"200–500","&gt;500"))</f>
        <v>&gt;500</v>
      </c>
      <c r="L1030" s="19">
        <f>G1030*I1030</f>
        <v>3947.9</v>
      </c>
      <c r="M1030" s="19">
        <f>SUM(G1030:I1030)</f>
        <v>1070.7</v>
      </c>
      <c r="N1030" s="16" t="s">
        <v>10267</v>
      </c>
      <c r="O1030" s="16" t="s">
        <v>10268</v>
      </c>
      <c r="P1030" s="16" t="s">
        <v>10269</v>
      </c>
      <c r="Q1030" s="16" t="s">
        <v>10270</v>
      </c>
      <c r="R1030" s="16" t="s">
        <v>10271</v>
      </c>
      <c r="S1030" s="16" t="s">
        <v>10272</v>
      </c>
      <c r="T1030" s="16" t="s">
        <v>10273</v>
      </c>
      <c r="U1030" s="16" t="s">
        <v>10274</v>
      </c>
    </row>
    <row r="1031" spans="1:21" ht="15.75">
      <c r="A1031" s="16" t="s">
        <v>6615</v>
      </c>
      <c r="B1031" s="16" t="s">
        <v>14899</v>
      </c>
      <c r="C1031" s="16" t="s">
        <v>13644</v>
      </c>
      <c r="D1031" s="19">
        <v>69</v>
      </c>
      <c r="E1031" s="19">
        <v>299</v>
      </c>
      <c r="F1031" s="52">
        <v>0.77</v>
      </c>
      <c r="G1031" s="51">
        <v>4.3</v>
      </c>
      <c r="H1031" s="52" t="str">
        <f t="shared" si="17"/>
        <v>5.0</v>
      </c>
      <c r="I1031" s="16">
        <v>255</v>
      </c>
      <c r="J1031" s="19">
        <f>Transformed_Data!E1031*Transformed_Data!I1031</f>
        <v>76245</v>
      </c>
      <c r="K1031" s="19" t="str">
        <f>IF(E1031&lt;200,"&lt;200",IF(E1031&lt;=500,"200–500","&gt;500"))</f>
        <v>200–500</v>
      </c>
      <c r="L1031" s="19">
        <f>G1031*I1031</f>
        <v>1096.5</v>
      </c>
      <c r="M1031" s="19">
        <f>SUM(G1031:I1031)</f>
        <v>259.3</v>
      </c>
      <c r="N1031" s="16" t="s">
        <v>6617</v>
      </c>
      <c r="O1031" s="16" t="s">
        <v>6618</v>
      </c>
      <c r="P1031" s="16" t="s">
        <v>6619</v>
      </c>
      <c r="Q1031" s="16" t="s">
        <v>6620</v>
      </c>
      <c r="R1031" s="16" t="s">
        <v>6621</v>
      </c>
      <c r="S1031" s="16" t="s">
        <v>6622</v>
      </c>
      <c r="T1031" s="16" t="s">
        <v>6623</v>
      </c>
      <c r="U1031" s="16" t="s">
        <v>6624</v>
      </c>
    </row>
    <row r="1032" spans="1:21" ht="15.75">
      <c r="A1032" s="16" t="s">
        <v>4541</v>
      </c>
      <c r="B1032" s="16" t="s">
        <v>14900</v>
      </c>
      <c r="C1032" s="16" t="s">
        <v>13127</v>
      </c>
      <c r="D1032" s="19">
        <v>499</v>
      </c>
      <c r="E1032" s="19">
        <v>1899</v>
      </c>
      <c r="F1032" s="52">
        <v>0.74</v>
      </c>
      <c r="G1032" s="51">
        <v>4.0999999999999996</v>
      </c>
      <c r="H1032" s="52" t="str">
        <f t="shared" si="17"/>
        <v>5.0</v>
      </c>
      <c r="I1032" s="16">
        <v>412</v>
      </c>
      <c r="J1032" s="19">
        <f>Transformed_Data!E1032*Transformed_Data!I1032</f>
        <v>782388</v>
      </c>
      <c r="K1032" s="19" t="str">
        <f>IF(E1032&lt;200,"&lt;200",IF(E1032&lt;=500,"200–500","&gt;500"))</f>
        <v>&gt;500</v>
      </c>
      <c r="L1032" s="19">
        <f>G1032*I1032</f>
        <v>1689.1999999999998</v>
      </c>
      <c r="M1032" s="19">
        <f>SUM(G1032:I1032)</f>
        <v>416.1</v>
      </c>
      <c r="N1032" s="16" t="s">
        <v>13671</v>
      </c>
      <c r="O1032" s="16" t="s">
        <v>4544</v>
      </c>
      <c r="P1032" s="16" t="s">
        <v>4545</v>
      </c>
      <c r="Q1032" s="16" t="s">
        <v>4546</v>
      </c>
      <c r="R1032" s="16" t="s">
        <v>4547</v>
      </c>
      <c r="S1032" s="16" t="s">
        <v>4548</v>
      </c>
      <c r="T1032" s="16" t="s">
        <v>4549</v>
      </c>
      <c r="U1032" s="16" t="s">
        <v>4550</v>
      </c>
    </row>
    <row r="1033" spans="1:21" ht="15.75">
      <c r="A1033" s="16" t="s">
        <v>682</v>
      </c>
      <c r="B1033" s="16" t="s">
        <v>14901</v>
      </c>
      <c r="C1033" s="16" t="s">
        <v>13127</v>
      </c>
      <c r="D1033" s="19">
        <v>26999</v>
      </c>
      <c r="E1033" s="19">
        <v>42999</v>
      </c>
      <c r="F1033" s="52">
        <v>0.37</v>
      </c>
      <c r="G1033" s="51">
        <v>4.2</v>
      </c>
      <c r="H1033" s="52" t="str">
        <f t="shared" si="17"/>
        <v>5.0</v>
      </c>
      <c r="I1033" s="16">
        <v>45238</v>
      </c>
      <c r="J1033" s="19">
        <f>Transformed_Data!E1033*Transformed_Data!I1033</f>
        <v>1945188762</v>
      </c>
      <c r="K1033" s="19" t="str">
        <f>IF(E1033&lt;200,"&lt;200",IF(E1033&lt;=500,"200–500","&gt;500"))</f>
        <v>&gt;500</v>
      </c>
      <c r="L1033" s="19">
        <f>G1033*I1033</f>
        <v>189999.6</v>
      </c>
      <c r="M1033" s="19">
        <f>SUM(G1033:I1033)</f>
        <v>45242.2</v>
      </c>
      <c r="N1033" s="16" t="s">
        <v>13672</v>
      </c>
      <c r="O1033" s="16" t="s">
        <v>609</v>
      </c>
      <c r="P1033" s="16" t="s">
        <v>610</v>
      </c>
      <c r="Q1033" s="16" t="s">
        <v>611</v>
      </c>
      <c r="R1033" s="16" t="s">
        <v>612</v>
      </c>
      <c r="S1033" s="16" t="s">
        <v>13502</v>
      </c>
      <c r="T1033" s="16" t="s">
        <v>685</v>
      </c>
      <c r="U1033" s="16" t="s">
        <v>686</v>
      </c>
    </row>
    <row r="1034" spans="1:21" ht="15.75">
      <c r="A1034" s="16" t="s">
        <v>6885</v>
      </c>
      <c r="B1034" s="16" t="s">
        <v>14902</v>
      </c>
      <c r="C1034" s="16" t="s">
        <v>13127</v>
      </c>
      <c r="D1034" s="19">
        <v>1999</v>
      </c>
      <c r="E1034" s="19">
        <v>7999</v>
      </c>
      <c r="F1034" s="52">
        <v>0.75</v>
      </c>
      <c r="G1034" s="51">
        <v>4.2</v>
      </c>
      <c r="H1034" s="52" t="str">
        <f t="shared" si="17"/>
        <v>5.0</v>
      </c>
      <c r="I1034" s="16">
        <v>31305</v>
      </c>
      <c r="J1034" s="19">
        <f>Transformed_Data!E1034*Transformed_Data!I1034</f>
        <v>250408695</v>
      </c>
      <c r="K1034" s="19" t="str">
        <f>IF(E1034&lt;200,"&lt;200",IF(E1034&lt;=500,"200–500","&gt;500"))</f>
        <v>&gt;500</v>
      </c>
      <c r="L1034" s="19">
        <f>G1034*I1034</f>
        <v>131481</v>
      </c>
      <c r="M1034" s="19">
        <f>SUM(G1034:I1034)</f>
        <v>31309.200000000001</v>
      </c>
      <c r="N1034" s="16" t="s">
        <v>13673</v>
      </c>
      <c r="O1034" s="16" t="s">
        <v>6888</v>
      </c>
      <c r="P1034" s="16" t="s">
        <v>6889</v>
      </c>
      <c r="Q1034" s="16" t="s">
        <v>6890</v>
      </c>
      <c r="R1034" s="16" t="s">
        <v>6891</v>
      </c>
      <c r="S1034" s="16" t="s">
        <v>13674</v>
      </c>
      <c r="T1034" s="16" t="s">
        <v>6893</v>
      </c>
      <c r="U1034" s="16" t="s">
        <v>6894</v>
      </c>
    </row>
    <row r="1035" spans="1:21" ht="15.75">
      <c r="A1035" s="16" t="s">
        <v>3333</v>
      </c>
      <c r="B1035" s="16" t="s">
        <v>14903</v>
      </c>
      <c r="C1035" s="16" t="s">
        <v>13127</v>
      </c>
      <c r="D1035" s="19">
        <v>12999</v>
      </c>
      <c r="E1035" s="19">
        <v>15999</v>
      </c>
      <c r="F1035" s="52">
        <v>0.19</v>
      </c>
      <c r="G1035" s="51">
        <v>4.2</v>
      </c>
      <c r="H1035" s="52" t="str">
        <f t="shared" si="17"/>
        <v>5.0</v>
      </c>
      <c r="I1035" s="16">
        <v>13246</v>
      </c>
      <c r="J1035" s="19">
        <f>Transformed_Data!E1035*Transformed_Data!I1035</f>
        <v>211922754</v>
      </c>
      <c r="K1035" s="19" t="str">
        <f>IF(E1035&lt;200,"&lt;200",IF(E1035&lt;=500,"200–500","&gt;500"))</f>
        <v>&gt;500</v>
      </c>
      <c r="L1035" s="19">
        <f>G1035*I1035</f>
        <v>55633.200000000004</v>
      </c>
      <c r="M1035" s="19">
        <f>SUM(G1035:I1035)</f>
        <v>13250.2</v>
      </c>
      <c r="N1035" s="16" t="s">
        <v>3335</v>
      </c>
      <c r="O1035" s="16" t="s">
        <v>3336</v>
      </c>
      <c r="P1035" s="16" t="s">
        <v>3337</v>
      </c>
      <c r="Q1035" s="16" t="s">
        <v>3338</v>
      </c>
      <c r="R1035" s="16" t="s">
        <v>3339</v>
      </c>
      <c r="S1035" s="16" t="s">
        <v>13675</v>
      </c>
      <c r="T1035" s="16" t="s">
        <v>3341</v>
      </c>
      <c r="U1035" s="16" t="s">
        <v>3342</v>
      </c>
    </row>
    <row r="1036" spans="1:21" ht="15.75">
      <c r="A1036" s="16" t="s">
        <v>2221</v>
      </c>
      <c r="B1036" s="16" t="s">
        <v>14904</v>
      </c>
      <c r="C1036" s="16" t="s">
        <v>13127</v>
      </c>
      <c r="D1036" s="19">
        <v>499</v>
      </c>
      <c r="E1036" s="19">
        <v>899</v>
      </c>
      <c r="F1036" s="52">
        <v>0.44</v>
      </c>
      <c r="G1036" s="51">
        <v>3.7</v>
      </c>
      <c r="H1036" s="52" t="str">
        <f t="shared" si="17"/>
        <v>4.0</v>
      </c>
      <c r="I1036" s="16">
        <v>185</v>
      </c>
      <c r="J1036" s="19">
        <f>Transformed_Data!E1036*Transformed_Data!I1036</f>
        <v>166315</v>
      </c>
      <c r="K1036" s="19" t="str">
        <f>IF(E1036&lt;200,"&lt;200",IF(E1036&lt;=500,"200–500","&gt;500"))</f>
        <v>&gt;500</v>
      </c>
      <c r="L1036" s="19">
        <f>G1036*I1036</f>
        <v>684.5</v>
      </c>
      <c r="M1036" s="19">
        <f>SUM(G1036:I1036)</f>
        <v>188.7</v>
      </c>
      <c r="N1036" s="16" t="s">
        <v>2223</v>
      </c>
      <c r="O1036" s="16" t="s">
        <v>2224</v>
      </c>
      <c r="P1036" s="16" t="s">
        <v>2225</v>
      </c>
      <c r="Q1036" s="16" t="s">
        <v>2226</v>
      </c>
      <c r="R1036" s="16" t="s">
        <v>2227</v>
      </c>
      <c r="S1036" s="16" t="s">
        <v>2228</v>
      </c>
      <c r="T1036" s="16" t="s">
        <v>2229</v>
      </c>
      <c r="U1036" s="16" t="s">
        <v>2230</v>
      </c>
    </row>
    <row r="1037" spans="1:21" ht="15.75">
      <c r="A1037" s="16" t="s">
        <v>2926</v>
      </c>
      <c r="B1037" s="16" t="s">
        <v>14905</v>
      </c>
      <c r="C1037" s="16" t="s">
        <v>13127</v>
      </c>
      <c r="D1037" s="19">
        <v>46999</v>
      </c>
      <c r="E1037" s="19">
        <v>69999</v>
      </c>
      <c r="F1037" s="52">
        <v>0.33</v>
      </c>
      <c r="G1037" s="51">
        <v>4.3</v>
      </c>
      <c r="H1037" s="52" t="str">
        <f t="shared" si="17"/>
        <v>5.0</v>
      </c>
      <c r="I1037" s="16">
        <v>21252</v>
      </c>
      <c r="J1037" s="19">
        <f>Transformed_Data!E1037*Transformed_Data!I1037</f>
        <v>1487618748</v>
      </c>
      <c r="K1037" s="19" t="str">
        <f>IF(E1037&lt;200,"&lt;200",IF(E1037&lt;=500,"200–500","&gt;500"))</f>
        <v>&gt;500</v>
      </c>
      <c r="L1037" s="19">
        <f>G1037*I1037</f>
        <v>91383.599999999991</v>
      </c>
      <c r="M1037" s="19">
        <f>SUM(G1037:I1037)</f>
        <v>21256.3</v>
      </c>
      <c r="N1037" s="16" t="s">
        <v>13676</v>
      </c>
      <c r="O1037" s="16" t="s">
        <v>2929</v>
      </c>
      <c r="P1037" s="16" t="s">
        <v>2930</v>
      </c>
      <c r="Q1037" s="16" t="s">
        <v>2931</v>
      </c>
      <c r="R1037" s="16" t="s">
        <v>2932</v>
      </c>
      <c r="S1037" s="16" t="s">
        <v>13626</v>
      </c>
      <c r="T1037" s="16" t="s">
        <v>2934</v>
      </c>
      <c r="U1037" s="16" t="s">
        <v>2935</v>
      </c>
    </row>
    <row r="1038" spans="1:21" ht="15.75">
      <c r="A1038" s="16" t="s">
        <v>697</v>
      </c>
      <c r="B1038" s="16" t="s">
        <v>14906</v>
      </c>
      <c r="C1038" s="16" t="s">
        <v>13644</v>
      </c>
      <c r="D1038" s="19">
        <v>399</v>
      </c>
      <c r="E1038" s="19">
        <v>999</v>
      </c>
      <c r="F1038" s="52">
        <v>0.6</v>
      </c>
      <c r="G1038" s="51">
        <v>4.0999999999999996</v>
      </c>
      <c r="H1038" s="52" t="str">
        <f t="shared" si="17"/>
        <v>5.0</v>
      </c>
      <c r="I1038" s="16">
        <v>1780</v>
      </c>
      <c r="J1038" s="19">
        <f>Transformed_Data!E1038*Transformed_Data!I1038</f>
        <v>1778220</v>
      </c>
      <c r="K1038" s="19" t="str">
        <f>IF(E1038&lt;200,"&lt;200",IF(E1038&lt;=500,"200–500","&gt;500"))</f>
        <v>&gt;500</v>
      </c>
      <c r="L1038" s="19">
        <f>G1038*I1038</f>
        <v>7297.9999999999991</v>
      </c>
      <c r="M1038" s="19">
        <f>SUM(G1038:I1038)</f>
        <v>1784.1</v>
      </c>
      <c r="N1038" s="16" t="s">
        <v>699</v>
      </c>
      <c r="O1038" s="16" t="s">
        <v>700</v>
      </c>
      <c r="P1038" s="16" t="s">
        <v>701</v>
      </c>
      <c r="Q1038" s="16" t="s">
        <v>702</v>
      </c>
      <c r="R1038" s="16" t="s">
        <v>703</v>
      </c>
      <c r="S1038" s="16" t="s">
        <v>13677</v>
      </c>
      <c r="T1038" s="16" t="s">
        <v>705</v>
      </c>
      <c r="U1038" s="16" t="s">
        <v>706</v>
      </c>
    </row>
    <row r="1039" spans="1:21" ht="15.75">
      <c r="A1039" s="16" t="s">
        <v>1026</v>
      </c>
      <c r="B1039" s="16" t="s">
        <v>14907</v>
      </c>
      <c r="C1039" s="16" t="s">
        <v>13644</v>
      </c>
      <c r="D1039" s="19">
        <v>399</v>
      </c>
      <c r="E1039" s="19">
        <v>999</v>
      </c>
      <c r="F1039" s="52">
        <v>0.6</v>
      </c>
      <c r="G1039" s="51">
        <v>4.0999999999999996</v>
      </c>
      <c r="H1039" s="52" t="str">
        <f t="shared" si="17"/>
        <v>5.0</v>
      </c>
      <c r="I1039" s="16">
        <v>1780</v>
      </c>
      <c r="J1039" s="19">
        <f>Transformed_Data!E1039*Transformed_Data!I1039</f>
        <v>1778220</v>
      </c>
      <c r="K1039" s="19" t="str">
        <f>IF(E1039&lt;200,"&lt;200",IF(E1039&lt;=500,"200–500","&gt;500"))</f>
        <v>&gt;500</v>
      </c>
      <c r="L1039" s="19">
        <f>G1039*I1039</f>
        <v>7297.9999999999991</v>
      </c>
      <c r="M1039" s="19">
        <f>SUM(G1039:I1039)</f>
        <v>1784.1</v>
      </c>
      <c r="N1039" s="16" t="s">
        <v>1028</v>
      </c>
      <c r="O1039" s="16" t="s">
        <v>700</v>
      </c>
      <c r="P1039" s="16" t="s">
        <v>701</v>
      </c>
      <c r="Q1039" s="16" t="s">
        <v>702</v>
      </c>
      <c r="R1039" s="16" t="s">
        <v>703</v>
      </c>
      <c r="S1039" s="16" t="s">
        <v>13677</v>
      </c>
      <c r="T1039" s="16" t="s">
        <v>1029</v>
      </c>
      <c r="U1039" s="16" t="s">
        <v>1030</v>
      </c>
    </row>
    <row r="1040" spans="1:21" ht="15.75">
      <c r="A1040" s="16" t="s">
        <v>366</v>
      </c>
      <c r="B1040" s="16" t="s">
        <v>14908</v>
      </c>
      <c r="C1040" s="16" t="s">
        <v>13644</v>
      </c>
      <c r="D1040" s="19">
        <v>199</v>
      </c>
      <c r="E1040" s="19">
        <v>999</v>
      </c>
      <c r="F1040" s="52">
        <v>0.8</v>
      </c>
      <c r="G1040" s="51">
        <v>4</v>
      </c>
      <c r="H1040" s="52" t="str">
        <f t="shared" si="17"/>
        <v>4.0</v>
      </c>
      <c r="I1040" s="16">
        <v>576</v>
      </c>
      <c r="J1040" s="19">
        <f>Transformed_Data!E1040*Transformed_Data!I1040</f>
        <v>575424</v>
      </c>
      <c r="K1040" s="19" t="str">
        <f>IF(E1040&lt;200,"&lt;200",IF(E1040&lt;=500,"200–500","&gt;500"))</f>
        <v>&gt;500</v>
      </c>
      <c r="L1040" s="19">
        <f>G1040*I1040</f>
        <v>2304</v>
      </c>
      <c r="M1040" s="19">
        <f>SUM(G1040:I1040)</f>
        <v>580</v>
      </c>
      <c r="N1040" s="16" t="s">
        <v>13678</v>
      </c>
      <c r="O1040" s="16" t="s">
        <v>369</v>
      </c>
      <c r="P1040" s="16" t="s">
        <v>370</v>
      </c>
      <c r="Q1040" s="16" t="s">
        <v>371</v>
      </c>
      <c r="R1040" s="16" t="s">
        <v>372</v>
      </c>
      <c r="S1040" s="16" t="s">
        <v>373</v>
      </c>
      <c r="T1040" s="16" t="s">
        <v>374</v>
      </c>
      <c r="U1040" s="16" t="s">
        <v>375</v>
      </c>
    </row>
    <row r="1041" spans="1:21" ht="15.75">
      <c r="A1041" s="16" t="s">
        <v>2752</v>
      </c>
      <c r="B1041" s="16" t="s">
        <v>14909</v>
      </c>
      <c r="C1041" s="16" t="s">
        <v>13644</v>
      </c>
      <c r="D1041" s="19">
        <v>129</v>
      </c>
      <c r="E1041" s="19">
        <v>599</v>
      </c>
      <c r="F1041" s="52">
        <v>0.78</v>
      </c>
      <c r="G1041" s="51">
        <v>4.0999999999999996</v>
      </c>
      <c r="H1041" s="52" t="str">
        <f t="shared" si="17"/>
        <v>5.0</v>
      </c>
      <c r="I1041" s="16">
        <v>265</v>
      </c>
      <c r="J1041" s="19">
        <f>Transformed_Data!E1041*Transformed_Data!I1041</f>
        <v>158735</v>
      </c>
      <c r="K1041" s="19" t="str">
        <f>IF(E1041&lt;200,"&lt;200",IF(E1041&lt;=500,"200–500","&gt;500"))</f>
        <v>&gt;500</v>
      </c>
      <c r="L1041" s="19">
        <f>G1041*I1041</f>
        <v>1086.5</v>
      </c>
      <c r="M1041" s="19">
        <f>SUM(G1041:I1041)</f>
        <v>269.10000000000002</v>
      </c>
      <c r="N1041" s="16" t="s">
        <v>2754</v>
      </c>
      <c r="O1041" s="16" t="s">
        <v>2755</v>
      </c>
      <c r="P1041" s="16" t="s">
        <v>2756</v>
      </c>
      <c r="Q1041" s="16" t="s">
        <v>2757</v>
      </c>
      <c r="R1041" s="16" t="s">
        <v>2758</v>
      </c>
      <c r="S1041" s="16" t="s">
        <v>2759</v>
      </c>
      <c r="T1041" s="16" t="s">
        <v>2760</v>
      </c>
      <c r="U1041" s="16" t="s">
        <v>2761</v>
      </c>
    </row>
    <row r="1042" spans="1:21" ht="15.75">
      <c r="A1042" s="16" t="s">
        <v>11596</v>
      </c>
      <c r="B1042" s="16" t="s">
        <v>14910</v>
      </c>
      <c r="C1042" s="16" t="s">
        <v>13645</v>
      </c>
      <c r="D1042" s="19">
        <v>1799</v>
      </c>
      <c r="E1042" s="19">
        <v>3295</v>
      </c>
      <c r="F1042" s="52">
        <v>0.45</v>
      </c>
      <c r="G1042" s="51">
        <v>3.8</v>
      </c>
      <c r="H1042" s="52" t="str">
        <f t="shared" si="17"/>
        <v>4.0</v>
      </c>
      <c r="I1042" s="16">
        <v>687</v>
      </c>
      <c r="J1042" s="19">
        <f>Transformed_Data!E1042*Transformed_Data!I1042</f>
        <v>2263665</v>
      </c>
      <c r="K1042" s="19" t="str">
        <f>IF(E1042&lt;200,"&lt;200",IF(E1042&lt;=500,"200–500","&gt;500"))</f>
        <v>&gt;500</v>
      </c>
      <c r="L1042" s="19">
        <f>G1042*I1042</f>
        <v>2610.6</v>
      </c>
      <c r="M1042" s="19">
        <f>SUM(G1042:I1042)</f>
        <v>690.8</v>
      </c>
      <c r="N1042" s="16" t="s">
        <v>13679</v>
      </c>
      <c r="O1042" s="16" t="s">
        <v>11599</v>
      </c>
      <c r="P1042" s="16" t="s">
        <v>11600</v>
      </c>
      <c r="Q1042" s="16" t="s">
        <v>11601</v>
      </c>
      <c r="R1042" s="16" t="s">
        <v>11602</v>
      </c>
      <c r="S1042" s="16" t="s">
        <v>13680</v>
      </c>
      <c r="T1042" s="16" t="s">
        <v>11604</v>
      </c>
      <c r="U1042" s="16" t="s">
        <v>11605</v>
      </c>
    </row>
    <row r="1043" spans="1:21" ht="15.75">
      <c r="A1043" s="16" t="s">
        <v>10124</v>
      </c>
      <c r="B1043" s="16" t="s">
        <v>14911</v>
      </c>
      <c r="C1043" s="16" t="s">
        <v>13645</v>
      </c>
      <c r="D1043" s="19">
        <v>298</v>
      </c>
      <c r="E1043" s="19">
        <v>499</v>
      </c>
      <c r="F1043" s="52">
        <v>0.4</v>
      </c>
      <c r="G1043" s="51">
        <v>4.4000000000000004</v>
      </c>
      <c r="H1043" s="52" t="str">
        <f t="shared" si="17"/>
        <v>5.0</v>
      </c>
      <c r="I1043" s="16">
        <v>290</v>
      </c>
      <c r="J1043" s="19">
        <f>Transformed_Data!E1043*Transformed_Data!I1043</f>
        <v>144710</v>
      </c>
      <c r="K1043" s="19" t="str">
        <f>IF(E1043&lt;200,"&lt;200",IF(E1043&lt;=500,"200–500","&gt;500"))</f>
        <v>200–500</v>
      </c>
      <c r="L1043" s="19">
        <f>G1043*I1043</f>
        <v>1276</v>
      </c>
      <c r="M1043" s="19">
        <f>SUM(G1043:I1043)</f>
        <v>294.39999999999998</v>
      </c>
      <c r="N1043" s="16" t="s">
        <v>13681</v>
      </c>
      <c r="O1043" s="16" t="s">
        <v>10127</v>
      </c>
      <c r="P1043" s="16" t="s">
        <v>10128</v>
      </c>
      <c r="Q1043" s="16" t="s">
        <v>10129</v>
      </c>
      <c r="R1043" s="16" t="s">
        <v>10130</v>
      </c>
      <c r="S1043" s="16" t="s">
        <v>10131</v>
      </c>
      <c r="T1043" s="16" t="s">
        <v>10132</v>
      </c>
      <c r="U1043" s="16" t="s">
        <v>10133</v>
      </c>
    </row>
    <row r="1044" spans="1:21" ht="15.75">
      <c r="A1044" s="16" t="s">
        <v>6980</v>
      </c>
      <c r="B1044" s="16" t="s">
        <v>14912</v>
      </c>
      <c r="C1044" s="16" t="s">
        <v>13127</v>
      </c>
      <c r="D1044" s="19">
        <v>199</v>
      </c>
      <c r="E1044" s="19">
        <v>499</v>
      </c>
      <c r="F1044" s="52">
        <v>0.6</v>
      </c>
      <c r="G1044" s="51">
        <v>3.6</v>
      </c>
      <c r="H1044" s="52" t="str">
        <f t="shared" si="17"/>
        <v>4.0</v>
      </c>
      <c r="I1044" s="16">
        <v>2492</v>
      </c>
      <c r="J1044" s="19">
        <f>Transformed_Data!E1044*Transformed_Data!I1044</f>
        <v>1243508</v>
      </c>
      <c r="K1044" s="19" t="str">
        <f>IF(E1044&lt;200,"&lt;200",IF(E1044&lt;=500,"200–500","&gt;500"))</f>
        <v>200–500</v>
      </c>
      <c r="L1044" s="19">
        <f>G1044*I1044</f>
        <v>8971.2000000000007</v>
      </c>
      <c r="M1044" s="19">
        <f>SUM(G1044:I1044)</f>
        <v>2495.6</v>
      </c>
      <c r="N1044" s="16" t="s">
        <v>6982</v>
      </c>
      <c r="O1044" s="16" t="s">
        <v>6983</v>
      </c>
      <c r="P1044" s="16" t="s">
        <v>6984</v>
      </c>
      <c r="Q1044" s="16" t="s">
        <v>6985</v>
      </c>
      <c r="R1044" s="16" t="s">
        <v>6986</v>
      </c>
      <c r="S1044" s="16" t="s">
        <v>13682</v>
      </c>
      <c r="T1044" s="16" t="s">
        <v>6988</v>
      </c>
      <c r="U1044" s="16" t="s">
        <v>6989</v>
      </c>
    </row>
    <row r="1045" spans="1:21" ht="15.75">
      <c r="A1045" s="16" t="s">
        <v>4471</v>
      </c>
      <c r="B1045" s="16" t="s">
        <v>14913</v>
      </c>
      <c r="C1045" s="16" t="s">
        <v>13127</v>
      </c>
      <c r="D1045" s="19">
        <v>199</v>
      </c>
      <c r="E1045" s="19">
        <v>1899</v>
      </c>
      <c r="F1045" s="52">
        <v>0.9</v>
      </c>
      <c r="G1045" s="51">
        <v>4</v>
      </c>
      <c r="H1045" s="52" t="str">
        <f t="shared" si="17"/>
        <v>4.0</v>
      </c>
      <c r="I1045" s="16">
        <v>4740</v>
      </c>
      <c r="J1045" s="19">
        <f>Transformed_Data!E1045*Transformed_Data!I1045</f>
        <v>9001260</v>
      </c>
      <c r="K1045" s="19" t="str">
        <f>IF(E1045&lt;200,"&lt;200",IF(E1045&lt;=500,"200–500","&gt;500"))</f>
        <v>&gt;500</v>
      </c>
      <c r="L1045" s="19">
        <f>G1045*I1045</f>
        <v>18960</v>
      </c>
      <c r="M1045" s="19">
        <f>SUM(G1045:I1045)</f>
        <v>4744</v>
      </c>
      <c r="N1045" s="16" t="s">
        <v>4473</v>
      </c>
      <c r="O1045" s="16" t="s">
        <v>4474</v>
      </c>
      <c r="P1045" s="16" t="s">
        <v>4475</v>
      </c>
      <c r="Q1045" s="16" t="s">
        <v>4476</v>
      </c>
      <c r="R1045" s="16" t="s">
        <v>4477</v>
      </c>
      <c r="S1045" s="16" t="s">
        <v>4478</v>
      </c>
      <c r="T1045" s="16" t="s">
        <v>4479</v>
      </c>
      <c r="U1045" s="16" t="s">
        <v>4480</v>
      </c>
    </row>
    <row r="1046" spans="1:21" ht="15.75">
      <c r="A1046" s="16" t="s">
        <v>10336</v>
      </c>
      <c r="B1046" s="16" t="s">
        <v>14914</v>
      </c>
      <c r="C1046" s="16" t="s">
        <v>13645</v>
      </c>
      <c r="D1046" s="19">
        <v>1449</v>
      </c>
      <c r="E1046" s="19">
        <v>2349</v>
      </c>
      <c r="F1046" s="52">
        <v>0.38</v>
      </c>
      <c r="G1046" s="51">
        <v>3.9</v>
      </c>
      <c r="H1046" s="52" t="str">
        <f t="shared" si="17"/>
        <v>4.0</v>
      </c>
      <c r="I1046" s="16">
        <v>9019</v>
      </c>
      <c r="J1046" s="19">
        <f>Transformed_Data!E1046*Transformed_Data!I1046</f>
        <v>21185631</v>
      </c>
      <c r="K1046" s="19" t="str">
        <f>IF(E1046&lt;200,"&lt;200",IF(E1046&lt;=500,"200–500","&gt;500"))</f>
        <v>&gt;500</v>
      </c>
      <c r="L1046" s="19">
        <f>G1046*I1046</f>
        <v>35174.1</v>
      </c>
      <c r="M1046" s="19">
        <f>SUM(G1046:I1046)</f>
        <v>9022.9</v>
      </c>
      <c r="N1046" s="16" t="s">
        <v>10338</v>
      </c>
      <c r="O1046" s="16" t="s">
        <v>10339</v>
      </c>
      <c r="P1046" s="16" t="s">
        <v>10340</v>
      </c>
      <c r="Q1046" s="16" t="s">
        <v>10341</v>
      </c>
      <c r="R1046" s="16" t="s">
        <v>10342</v>
      </c>
      <c r="S1046" s="16" t="s">
        <v>10343</v>
      </c>
      <c r="T1046" s="16" t="s">
        <v>10344</v>
      </c>
      <c r="U1046" s="16" t="s">
        <v>10345</v>
      </c>
    </row>
    <row r="1047" spans="1:21" ht="15.75">
      <c r="A1047" s="16" t="s">
        <v>10611</v>
      </c>
      <c r="B1047" s="16" t="s">
        <v>14915</v>
      </c>
      <c r="C1047" s="16" t="s">
        <v>13645</v>
      </c>
      <c r="D1047" s="19">
        <v>1547</v>
      </c>
      <c r="E1047" s="19">
        <v>2890</v>
      </c>
      <c r="F1047" s="52">
        <v>0.46</v>
      </c>
      <c r="G1047" s="51">
        <v>3.9</v>
      </c>
      <c r="H1047" s="52" t="str">
        <f t="shared" si="17"/>
        <v>4.0</v>
      </c>
      <c r="I1047" s="16">
        <v>463</v>
      </c>
      <c r="J1047" s="19">
        <f>Transformed_Data!E1047*Transformed_Data!I1047</f>
        <v>1338070</v>
      </c>
      <c r="K1047" s="19" t="str">
        <f>IF(E1047&lt;200,"&lt;200",IF(E1047&lt;=500,"200–500","&gt;500"))</f>
        <v>&gt;500</v>
      </c>
      <c r="L1047" s="19">
        <f>G1047*I1047</f>
        <v>1805.7</v>
      </c>
      <c r="M1047" s="19">
        <f>SUM(G1047:I1047)</f>
        <v>466.9</v>
      </c>
      <c r="N1047" s="16" t="s">
        <v>10613</v>
      </c>
      <c r="O1047" s="16" t="s">
        <v>10614</v>
      </c>
      <c r="P1047" s="16" t="s">
        <v>10615</v>
      </c>
      <c r="Q1047" s="16" t="s">
        <v>10616</v>
      </c>
      <c r="R1047" s="16" t="s">
        <v>10617</v>
      </c>
      <c r="S1047" s="16" t="s">
        <v>13683</v>
      </c>
      <c r="T1047" s="16" t="s">
        <v>10619</v>
      </c>
      <c r="U1047" s="16" t="s">
        <v>10620</v>
      </c>
    </row>
    <row r="1048" spans="1:21" ht="15.75">
      <c r="A1048" s="16" t="s">
        <v>3711</v>
      </c>
      <c r="B1048" s="16" t="s">
        <v>14916</v>
      </c>
      <c r="C1048" s="16" t="s">
        <v>13127</v>
      </c>
      <c r="D1048" s="19">
        <v>22999</v>
      </c>
      <c r="E1048" s="19">
        <v>28999</v>
      </c>
      <c r="F1048" s="52">
        <v>0.21</v>
      </c>
      <c r="G1048" s="51">
        <v>3.9</v>
      </c>
      <c r="H1048" s="52" t="str">
        <f t="shared" si="17"/>
        <v>4.0</v>
      </c>
      <c r="I1048" s="16">
        <v>25824</v>
      </c>
      <c r="J1048" s="19">
        <f>Transformed_Data!E1048*Transformed_Data!I1048</f>
        <v>748870176</v>
      </c>
      <c r="K1048" s="19" t="str">
        <f>IF(E1048&lt;200,"&lt;200",IF(E1048&lt;=500,"200–500","&gt;500"))</f>
        <v>&gt;500</v>
      </c>
      <c r="L1048" s="19">
        <f>G1048*I1048</f>
        <v>100713.59999999999</v>
      </c>
      <c r="M1048" s="19">
        <f>SUM(G1048:I1048)</f>
        <v>25827.9</v>
      </c>
      <c r="N1048" s="16" t="s">
        <v>3713</v>
      </c>
      <c r="O1048" s="16" t="s">
        <v>3371</v>
      </c>
      <c r="P1048" s="16" t="s">
        <v>3372</v>
      </c>
      <c r="Q1048" s="16" t="s">
        <v>3373</v>
      </c>
      <c r="R1048" s="16" t="s">
        <v>3374</v>
      </c>
      <c r="S1048" s="16" t="s">
        <v>13684</v>
      </c>
      <c r="T1048" s="16" t="s">
        <v>3376</v>
      </c>
      <c r="U1048" s="16" t="s">
        <v>3714</v>
      </c>
    </row>
    <row r="1049" spans="1:21" ht="15.75">
      <c r="A1049" s="16" t="s">
        <v>3658</v>
      </c>
      <c r="B1049" s="16" t="s">
        <v>14917</v>
      </c>
      <c r="C1049" s="16" t="s">
        <v>13127</v>
      </c>
      <c r="D1049" s="19">
        <v>20999</v>
      </c>
      <c r="E1049" s="19">
        <v>26999</v>
      </c>
      <c r="F1049" s="52">
        <v>0.22</v>
      </c>
      <c r="G1049" s="51">
        <v>3.9</v>
      </c>
      <c r="H1049" s="52" t="str">
        <f t="shared" si="17"/>
        <v>4.0</v>
      </c>
      <c r="I1049" s="16">
        <v>25824</v>
      </c>
      <c r="J1049" s="19">
        <f>Transformed_Data!E1049*Transformed_Data!I1049</f>
        <v>697222176</v>
      </c>
      <c r="K1049" s="19" t="str">
        <f>IF(E1049&lt;200,"&lt;200",IF(E1049&lt;=500,"200–500","&gt;500"))</f>
        <v>&gt;500</v>
      </c>
      <c r="L1049" s="19">
        <f>G1049*I1049</f>
        <v>100713.59999999999</v>
      </c>
      <c r="M1049" s="19">
        <f>SUM(G1049:I1049)</f>
        <v>25827.9</v>
      </c>
      <c r="N1049" s="16" t="s">
        <v>3660</v>
      </c>
      <c r="O1049" s="16" t="s">
        <v>3371</v>
      </c>
      <c r="P1049" s="16" t="s">
        <v>3372</v>
      </c>
      <c r="Q1049" s="16" t="s">
        <v>3373</v>
      </c>
      <c r="R1049" s="16" t="s">
        <v>3374</v>
      </c>
      <c r="S1049" s="16" t="s">
        <v>13684</v>
      </c>
      <c r="T1049" s="16" t="s">
        <v>3661</v>
      </c>
      <c r="U1049" s="16" t="s">
        <v>3662</v>
      </c>
    </row>
    <row r="1050" spans="1:21" ht="15.75">
      <c r="A1050" s="16" t="s">
        <v>4668</v>
      </c>
      <c r="B1050" s="16" t="s">
        <v>14918</v>
      </c>
      <c r="C1050" s="16" t="s">
        <v>13127</v>
      </c>
      <c r="D1050" s="19">
        <v>239</v>
      </c>
      <c r="E1050" s="19">
        <v>599</v>
      </c>
      <c r="F1050" s="52">
        <v>0.6</v>
      </c>
      <c r="G1050" s="51">
        <v>3.9</v>
      </c>
      <c r="H1050" s="52" t="str">
        <f t="shared" si="17"/>
        <v>4.0</v>
      </c>
      <c r="I1050" s="16">
        <v>2147</v>
      </c>
      <c r="J1050" s="19">
        <f>Transformed_Data!E1050*Transformed_Data!I1050</f>
        <v>1286053</v>
      </c>
      <c r="K1050" s="19" t="str">
        <f>IF(E1050&lt;200,"&lt;200",IF(E1050&lt;=500,"200–500","&gt;500"))</f>
        <v>&gt;500</v>
      </c>
      <c r="L1050" s="19">
        <f>G1050*I1050</f>
        <v>8373.2999999999993</v>
      </c>
      <c r="M1050" s="19">
        <f>SUM(G1050:I1050)</f>
        <v>2150.9</v>
      </c>
      <c r="N1050" s="16" t="s">
        <v>4670</v>
      </c>
      <c r="O1050" s="16" t="s">
        <v>4276</v>
      </c>
      <c r="P1050" s="16" t="s">
        <v>4277</v>
      </c>
      <c r="Q1050" s="16" t="s">
        <v>4278</v>
      </c>
      <c r="R1050" s="16" t="s">
        <v>4279</v>
      </c>
      <c r="S1050" s="16" t="s">
        <v>4280</v>
      </c>
      <c r="T1050" s="16" t="s">
        <v>4671</v>
      </c>
      <c r="U1050" s="16" t="s">
        <v>4672</v>
      </c>
    </row>
    <row r="1051" spans="1:21" ht="15.75">
      <c r="A1051" s="16" t="s">
        <v>3368</v>
      </c>
      <c r="B1051" s="16" t="s">
        <v>14916</v>
      </c>
      <c r="C1051" s="16" t="s">
        <v>13127</v>
      </c>
      <c r="D1051" s="19">
        <v>19999</v>
      </c>
      <c r="E1051" s="19">
        <v>24999</v>
      </c>
      <c r="F1051" s="52">
        <v>0.2</v>
      </c>
      <c r="G1051" s="51">
        <v>3.9</v>
      </c>
      <c r="H1051" s="52" t="str">
        <f t="shared" si="17"/>
        <v>4.0</v>
      </c>
      <c r="I1051" s="16">
        <v>25824</v>
      </c>
      <c r="J1051" s="19">
        <f>Transformed_Data!E1051*Transformed_Data!I1051</f>
        <v>645574176</v>
      </c>
      <c r="K1051" s="19" t="str">
        <f>IF(E1051&lt;200,"&lt;200",IF(E1051&lt;=500,"200–500","&gt;500"))</f>
        <v>&gt;500</v>
      </c>
      <c r="L1051" s="19">
        <f>G1051*I1051</f>
        <v>100713.59999999999</v>
      </c>
      <c r="M1051" s="19">
        <f>SUM(G1051:I1051)</f>
        <v>25827.9</v>
      </c>
      <c r="N1051" s="16" t="s">
        <v>3370</v>
      </c>
      <c r="O1051" s="16" t="s">
        <v>3371</v>
      </c>
      <c r="P1051" s="16" t="s">
        <v>3372</v>
      </c>
      <c r="Q1051" s="16" t="s">
        <v>3373</v>
      </c>
      <c r="R1051" s="16" t="s">
        <v>3374</v>
      </c>
      <c r="S1051" s="16" t="s">
        <v>13684</v>
      </c>
      <c r="T1051" s="16" t="s">
        <v>3376</v>
      </c>
      <c r="U1051" s="16" t="s">
        <v>3377</v>
      </c>
    </row>
    <row r="1052" spans="1:21" ht="15.75">
      <c r="A1052" s="16" t="s">
        <v>5100</v>
      </c>
      <c r="B1052" s="16" t="s">
        <v>14919</v>
      </c>
      <c r="C1052" s="16" t="s">
        <v>13644</v>
      </c>
      <c r="D1052" s="19">
        <v>1399</v>
      </c>
      <c r="E1052" s="19">
        <v>2498</v>
      </c>
      <c r="F1052" s="52">
        <v>0.44</v>
      </c>
      <c r="G1052" s="51">
        <v>4.2</v>
      </c>
      <c r="H1052" s="52" t="str">
        <f t="shared" si="17"/>
        <v>5.0</v>
      </c>
      <c r="I1052" s="16">
        <v>33717</v>
      </c>
      <c r="J1052" s="19">
        <f>Transformed_Data!E1052*Transformed_Data!I1052</f>
        <v>84225066</v>
      </c>
      <c r="K1052" s="19" t="str">
        <f>IF(E1052&lt;200,"&lt;200",IF(E1052&lt;=500,"200–500","&gt;500"))</f>
        <v>&gt;500</v>
      </c>
      <c r="L1052" s="19">
        <f>G1052*I1052</f>
        <v>141611.4</v>
      </c>
      <c r="M1052" s="19">
        <f>SUM(G1052:I1052)</f>
        <v>33721.199999999997</v>
      </c>
      <c r="N1052" s="16" t="s">
        <v>5103</v>
      </c>
      <c r="O1052" s="16" t="s">
        <v>5104</v>
      </c>
      <c r="P1052" s="16" t="s">
        <v>5105</v>
      </c>
      <c r="Q1052" s="16" t="s">
        <v>5106</v>
      </c>
      <c r="R1052" s="16" t="s">
        <v>5107</v>
      </c>
      <c r="S1052" s="16" t="s">
        <v>13685</v>
      </c>
      <c r="T1052" s="16" t="s">
        <v>5109</v>
      </c>
      <c r="U1052" s="16" t="s">
        <v>5110</v>
      </c>
    </row>
    <row r="1053" spans="1:21" ht="15.75">
      <c r="A1053" s="16" t="s">
        <v>857</v>
      </c>
      <c r="B1053" s="16" t="s">
        <v>14920</v>
      </c>
      <c r="C1053" s="16" t="s">
        <v>13127</v>
      </c>
      <c r="D1053" s="19">
        <v>18990</v>
      </c>
      <c r="E1053" s="19">
        <v>40990</v>
      </c>
      <c r="F1053" s="52">
        <v>0.54</v>
      </c>
      <c r="G1053" s="51">
        <v>4.2</v>
      </c>
      <c r="H1053" s="52" t="str">
        <f t="shared" si="17"/>
        <v>5.0</v>
      </c>
      <c r="I1053" s="16">
        <v>6659</v>
      </c>
      <c r="J1053" s="19">
        <f>Transformed_Data!E1053*Transformed_Data!I1053</f>
        <v>272952410</v>
      </c>
      <c r="K1053" s="19" t="str">
        <f>IF(E1053&lt;200,"&lt;200",IF(E1053&lt;=500,"200–500","&gt;500"))</f>
        <v>&gt;500</v>
      </c>
      <c r="L1053" s="19">
        <f>G1053*I1053</f>
        <v>27967.800000000003</v>
      </c>
      <c r="M1053" s="19">
        <f>SUM(G1053:I1053)</f>
        <v>6663.2</v>
      </c>
      <c r="N1053" s="16" t="s">
        <v>859</v>
      </c>
      <c r="O1053" s="16" t="s">
        <v>860</v>
      </c>
      <c r="P1053" s="16" t="s">
        <v>861</v>
      </c>
      <c r="Q1053" s="16" t="s">
        <v>862</v>
      </c>
      <c r="R1053" s="16" t="s">
        <v>863</v>
      </c>
      <c r="S1053" s="16" t="s">
        <v>13686</v>
      </c>
      <c r="T1053" s="16" t="s">
        <v>865</v>
      </c>
      <c r="U1053" s="16" t="s">
        <v>866</v>
      </c>
    </row>
    <row r="1054" spans="1:21" ht="15.75">
      <c r="A1054" s="16" t="s">
        <v>7900</v>
      </c>
      <c r="B1054" s="16" t="s">
        <v>14921</v>
      </c>
      <c r="C1054" s="16" t="s">
        <v>13127</v>
      </c>
      <c r="D1054" s="19">
        <v>5998</v>
      </c>
      <c r="E1054" s="19">
        <v>7999</v>
      </c>
      <c r="F1054" s="52">
        <v>0.25</v>
      </c>
      <c r="G1054" s="51">
        <v>4.2</v>
      </c>
      <c r="H1054" s="52" t="str">
        <f t="shared" si="17"/>
        <v>5.0</v>
      </c>
      <c r="I1054" s="16">
        <v>30355</v>
      </c>
      <c r="J1054" s="19">
        <f>Transformed_Data!E1054*Transformed_Data!I1054</f>
        <v>242809645</v>
      </c>
      <c r="K1054" s="19" t="str">
        <f>IF(E1054&lt;200,"&lt;200",IF(E1054&lt;=500,"200–500","&gt;500"))</f>
        <v>&gt;500</v>
      </c>
      <c r="L1054" s="19">
        <f>G1054*I1054</f>
        <v>127491</v>
      </c>
      <c r="M1054" s="19">
        <f>SUM(G1054:I1054)</f>
        <v>30359.200000000001</v>
      </c>
      <c r="N1054" s="16" t="s">
        <v>7902</v>
      </c>
      <c r="O1054" s="16" t="s">
        <v>7903</v>
      </c>
      <c r="P1054" s="16" t="s">
        <v>7904</v>
      </c>
      <c r="Q1054" s="16" t="s">
        <v>7905</v>
      </c>
      <c r="R1054" s="16" t="s">
        <v>7906</v>
      </c>
      <c r="S1054" s="16" t="s">
        <v>13687</v>
      </c>
      <c r="T1054" s="16" t="s">
        <v>7908</v>
      </c>
      <c r="U1054" s="16" t="s">
        <v>7909</v>
      </c>
    </row>
    <row r="1055" spans="1:21" ht="15.75">
      <c r="A1055" s="16" t="s">
        <v>7449</v>
      </c>
      <c r="B1055" s="16" t="s">
        <v>14922</v>
      </c>
      <c r="C1055" s="16" t="s">
        <v>13644</v>
      </c>
      <c r="D1055" s="19">
        <v>1709</v>
      </c>
      <c r="E1055" s="19">
        <v>4000</v>
      </c>
      <c r="F1055" s="52">
        <v>0.56999999999999995</v>
      </c>
      <c r="G1055" s="51">
        <v>4.4000000000000004</v>
      </c>
      <c r="H1055" s="52" t="str">
        <f t="shared" si="17"/>
        <v>5.0</v>
      </c>
      <c r="I1055" s="16">
        <v>3029</v>
      </c>
      <c r="J1055" s="19">
        <f>Transformed_Data!E1055*Transformed_Data!I1055</f>
        <v>12116000</v>
      </c>
      <c r="K1055" s="19" t="str">
        <f>IF(E1055&lt;200,"&lt;200",IF(E1055&lt;=500,"200–500","&gt;500"))</f>
        <v>&gt;500</v>
      </c>
      <c r="L1055" s="19">
        <f>G1055*I1055</f>
        <v>13327.6</v>
      </c>
      <c r="M1055" s="19">
        <f>SUM(G1055:I1055)</f>
        <v>3033.4</v>
      </c>
      <c r="N1055" s="16" t="s">
        <v>7451</v>
      </c>
      <c r="O1055" s="16" t="s">
        <v>7452</v>
      </c>
      <c r="P1055" s="16" t="s">
        <v>7453</v>
      </c>
      <c r="Q1055" s="16" t="s">
        <v>7454</v>
      </c>
      <c r="R1055" s="16" t="s">
        <v>7455</v>
      </c>
      <c r="S1055" s="16" t="s">
        <v>7456</v>
      </c>
      <c r="T1055" s="16" t="s">
        <v>7457</v>
      </c>
      <c r="U1055" s="16" t="s">
        <v>7458</v>
      </c>
    </row>
    <row r="1056" spans="1:21" ht="15.75">
      <c r="A1056" s="16" t="s">
        <v>4112</v>
      </c>
      <c r="B1056" s="16" t="s">
        <v>14923</v>
      </c>
      <c r="C1056" s="16" t="s">
        <v>13127</v>
      </c>
      <c r="D1056" s="19">
        <v>199</v>
      </c>
      <c r="E1056" s="19">
        <v>1099</v>
      </c>
      <c r="F1056" s="52">
        <v>0.82</v>
      </c>
      <c r="G1056" s="51">
        <v>4</v>
      </c>
      <c r="H1056" s="52" t="str">
        <f t="shared" si="17"/>
        <v>4.0</v>
      </c>
      <c r="I1056" s="16">
        <v>3197</v>
      </c>
      <c r="J1056" s="19">
        <f>Transformed_Data!E1056*Transformed_Data!I1056</f>
        <v>3513503</v>
      </c>
      <c r="K1056" s="19" t="str">
        <f>IF(E1056&lt;200,"&lt;200",IF(E1056&lt;=500,"200–500","&gt;500"))</f>
        <v>&gt;500</v>
      </c>
      <c r="L1056" s="19">
        <f>G1056*I1056</f>
        <v>12788</v>
      </c>
      <c r="M1056" s="19">
        <f>SUM(G1056:I1056)</f>
        <v>3201</v>
      </c>
      <c r="N1056" s="16" t="s">
        <v>4114</v>
      </c>
      <c r="O1056" s="16" t="s">
        <v>4115</v>
      </c>
      <c r="P1056" s="16" t="s">
        <v>4116</v>
      </c>
      <c r="Q1056" s="16" t="s">
        <v>4117</v>
      </c>
      <c r="R1056" s="16" t="s">
        <v>4118</v>
      </c>
      <c r="S1056" s="16" t="s">
        <v>4119</v>
      </c>
      <c r="T1056" s="16" t="s">
        <v>4120</v>
      </c>
      <c r="U1056" s="16" t="s">
        <v>4121</v>
      </c>
    </row>
    <row r="1057" spans="1:21" ht="15.75">
      <c r="A1057" s="16" t="s">
        <v>1031</v>
      </c>
      <c r="B1057" s="16" t="s">
        <v>14924</v>
      </c>
      <c r="C1057" s="16" t="s">
        <v>13127</v>
      </c>
      <c r="D1057" s="19">
        <v>399</v>
      </c>
      <c r="E1057" s="19">
        <v>1999</v>
      </c>
      <c r="F1057" s="52">
        <v>0.8</v>
      </c>
      <c r="G1057" s="51">
        <v>4.5</v>
      </c>
      <c r="H1057" s="52" t="str">
        <f t="shared" si="17"/>
        <v>5.0</v>
      </c>
      <c r="I1057" s="16">
        <v>505</v>
      </c>
      <c r="J1057" s="19">
        <f>Transformed_Data!E1057*Transformed_Data!I1057</f>
        <v>1009495</v>
      </c>
      <c r="K1057" s="19" t="str">
        <f>IF(E1057&lt;200,"&lt;200",IF(E1057&lt;=500,"200–500","&gt;500"))</f>
        <v>&gt;500</v>
      </c>
      <c r="L1057" s="19">
        <f>G1057*I1057</f>
        <v>2272.5</v>
      </c>
      <c r="M1057" s="19">
        <f>SUM(G1057:I1057)</f>
        <v>509.5</v>
      </c>
      <c r="N1057" s="16" t="s">
        <v>1033</v>
      </c>
      <c r="O1057" s="16" t="s">
        <v>1034</v>
      </c>
      <c r="P1057" s="16" t="s">
        <v>1035</v>
      </c>
      <c r="Q1057" s="16" t="s">
        <v>1036</v>
      </c>
      <c r="R1057" s="16" t="s">
        <v>1037</v>
      </c>
      <c r="S1057" s="16" t="s">
        <v>1038</v>
      </c>
      <c r="T1057" s="16" t="s">
        <v>1039</v>
      </c>
      <c r="U1057" s="16" t="s">
        <v>1040</v>
      </c>
    </row>
    <row r="1058" spans="1:21" ht="15.75">
      <c r="A1058" s="16" t="s">
        <v>3230</v>
      </c>
      <c r="B1058" s="16" t="s">
        <v>14925</v>
      </c>
      <c r="C1058" s="16" t="s">
        <v>13127</v>
      </c>
      <c r="D1058" s="19">
        <v>16999</v>
      </c>
      <c r="E1058" s="19">
        <v>24999</v>
      </c>
      <c r="F1058" s="52">
        <v>0.32</v>
      </c>
      <c r="G1058" s="51">
        <v>4.0999999999999996</v>
      </c>
      <c r="H1058" s="52" t="str">
        <f t="shared" si="17"/>
        <v>5.0</v>
      </c>
      <c r="I1058" s="16">
        <v>22318</v>
      </c>
      <c r="J1058" s="19">
        <f>Transformed_Data!E1058*Transformed_Data!I1058</f>
        <v>557927682</v>
      </c>
      <c r="K1058" s="19" t="str">
        <f>IF(E1058&lt;200,"&lt;200",IF(E1058&lt;=500,"200–500","&gt;500"))</f>
        <v>&gt;500</v>
      </c>
      <c r="L1058" s="19">
        <f>G1058*I1058</f>
        <v>91503.799999999988</v>
      </c>
      <c r="M1058" s="19">
        <f>SUM(G1058:I1058)</f>
        <v>22322.1</v>
      </c>
      <c r="N1058" s="16" t="s">
        <v>3232</v>
      </c>
      <c r="O1058" s="16" t="s">
        <v>3194</v>
      </c>
      <c r="P1058" s="16" t="s">
        <v>3195</v>
      </c>
      <c r="Q1058" s="16" t="s">
        <v>3196</v>
      </c>
      <c r="R1058" s="16" t="s">
        <v>3197</v>
      </c>
      <c r="S1058" s="16" t="s">
        <v>13688</v>
      </c>
      <c r="T1058" s="16" t="s">
        <v>3233</v>
      </c>
      <c r="U1058" s="16" t="s">
        <v>3234</v>
      </c>
    </row>
    <row r="1059" spans="1:21" ht="15.75">
      <c r="A1059" s="16" t="s">
        <v>3191</v>
      </c>
      <c r="B1059" s="16" t="s">
        <v>14926</v>
      </c>
      <c r="C1059" s="16" t="s">
        <v>13127</v>
      </c>
      <c r="D1059" s="19">
        <v>18499</v>
      </c>
      <c r="E1059" s="19">
        <v>25999</v>
      </c>
      <c r="F1059" s="52">
        <v>0.28999999999999998</v>
      </c>
      <c r="G1059" s="51">
        <v>4.0999999999999996</v>
      </c>
      <c r="H1059" s="52" t="str">
        <f t="shared" si="17"/>
        <v>5.0</v>
      </c>
      <c r="I1059" s="16">
        <v>22318</v>
      </c>
      <c r="J1059" s="19">
        <f>Transformed_Data!E1059*Transformed_Data!I1059</f>
        <v>580245682</v>
      </c>
      <c r="K1059" s="19" t="str">
        <f>IF(E1059&lt;200,"&lt;200",IF(E1059&lt;=500,"200–500","&gt;500"))</f>
        <v>&gt;500</v>
      </c>
      <c r="L1059" s="19">
        <f>G1059*I1059</f>
        <v>91503.799999999988</v>
      </c>
      <c r="M1059" s="19">
        <f>SUM(G1059:I1059)</f>
        <v>22322.1</v>
      </c>
      <c r="N1059" s="16" t="s">
        <v>3193</v>
      </c>
      <c r="O1059" s="16" t="s">
        <v>3194</v>
      </c>
      <c r="P1059" s="16" t="s">
        <v>3195</v>
      </c>
      <c r="Q1059" s="16" t="s">
        <v>3196</v>
      </c>
      <c r="R1059" s="16" t="s">
        <v>3197</v>
      </c>
      <c r="S1059" s="16" t="s">
        <v>13688</v>
      </c>
      <c r="T1059" s="16" t="s">
        <v>3199</v>
      </c>
      <c r="U1059" s="16" t="s">
        <v>3200</v>
      </c>
    </row>
    <row r="1060" spans="1:21" ht="15.75">
      <c r="A1060" s="16" t="s">
        <v>2541</v>
      </c>
      <c r="B1060" s="16" t="s">
        <v>14927</v>
      </c>
      <c r="C1060" s="16" t="s">
        <v>13127</v>
      </c>
      <c r="D1060" s="19">
        <v>1289</v>
      </c>
      <c r="E1060" s="19">
        <v>2499</v>
      </c>
      <c r="F1060" s="52">
        <v>0.48</v>
      </c>
      <c r="G1060" s="51">
        <v>3.3</v>
      </c>
      <c r="H1060" s="52" t="str">
        <f t="shared" si="17"/>
        <v>4.0</v>
      </c>
      <c r="I1060" s="16">
        <v>73</v>
      </c>
      <c r="J1060" s="19">
        <f>Transformed_Data!E1060*Transformed_Data!I1060</f>
        <v>182427</v>
      </c>
      <c r="K1060" s="19" t="str">
        <f>IF(E1060&lt;200,"&lt;200",IF(E1060&lt;=500,"200–500","&gt;500"))</f>
        <v>&gt;500</v>
      </c>
      <c r="L1060" s="19">
        <f>G1060*I1060</f>
        <v>240.89999999999998</v>
      </c>
      <c r="M1060" s="19">
        <f>SUM(G1060:I1060)</f>
        <v>76.3</v>
      </c>
      <c r="N1060" s="16" t="s">
        <v>2542</v>
      </c>
      <c r="O1060" s="16" t="s">
        <v>2543</v>
      </c>
      <c r="P1060" s="16" t="s">
        <v>2544</v>
      </c>
      <c r="Q1060" s="16" t="s">
        <v>2545</v>
      </c>
      <c r="R1060" s="16" t="s">
        <v>2546</v>
      </c>
      <c r="S1060" s="16" t="s">
        <v>13689</v>
      </c>
      <c r="T1060" s="16" t="s">
        <v>2548</v>
      </c>
      <c r="U1060" s="16" t="s">
        <v>2549</v>
      </c>
    </row>
    <row r="1061" spans="1:21" ht="15.75">
      <c r="A1061" s="16" t="s">
        <v>3054</v>
      </c>
      <c r="B1061" s="16" t="s">
        <v>14928</v>
      </c>
      <c r="C1061" s="16" t="s">
        <v>13127</v>
      </c>
      <c r="D1061" s="19">
        <v>1499</v>
      </c>
      <c r="E1061" s="19">
        <v>6990</v>
      </c>
      <c r="F1061" s="52">
        <v>0.79</v>
      </c>
      <c r="G1061" s="51">
        <v>3.9</v>
      </c>
      <c r="H1061" s="52" t="str">
        <f t="shared" si="17"/>
        <v>4.0</v>
      </c>
      <c r="I1061" s="16">
        <v>21796</v>
      </c>
      <c r="J1061" s="19">
        <f>Transformed_Data!E1061*Transformed_Data!I1061</f>
        <v>152354040</v>
      </c>
      <c r="K1061" s="19" t="str">
        <f>IF(E1061&lt;200,"&lt;200",IF(E1061&lt;=500,"200–500","&gt;500"))</f>
        <v>&gt;500</v>
      </c>
      <c r="L1061" s="19">
        <f>G1061*I1061</f>
        <v>85004.4</v>
      </c>
      <c r="M1061" s="19">
        <f>SUM(G1061:I1061)</f>
        <v>21799.9</v>
      </c>
      <c r="N1061" s="16" t="s">
        <v>3056</v>
      </c>
      <c r="O1061" s="16" t="s">
        <v>3057</v>
      </c>
      <c r="P1061" s="16" t="s">
        <v>3058</v>
      </c>
      <c r="Q1061" s="16" t="s">
        <v>3059</v>
      </c>
      <c r="R1061" s="16" t="s">
        <v>3060</v>
      </c>
      <c r="S1061" s="16" t="s">
        <v>3061</v>
      </c>
      <c r="T1061" s="16" t="s">
        <v>3062</v>
      </c>
      <c r="U1061" s="16" t="s">
        <v>3063</v>
      </c>
    </row>
    <row r="1062" spans="1:21" ht="15.75">
      <c r="A1062" s="16" t="s">
        <v>4132</v>
      </c>
      <c r="B1062" s="16" t="s">
        <v>14929</v>
      </c>
      <c r="C1062" s="16" t="s">
        <v>13127</v>
      </c>
      <c r="D1062" s="19">
        <v>1499</v>
      </c>
      <c r="E1062" s="19">
        <v>6990</v>
      </c>
      <c r="F1062" s="52">
        <v>0.79</v>
      </c>
      <c r="G1062" s="51">
        <v>3.9</v>
      </c>
      <c r="H1062" s="52" t="str">
        <f t="shared" si="17"/>
        <v>4.0</v>
      </c>
      <c r="I1062" s="16">
        <v>21796</v>
      </c>
      <c r="J1062" s="19">
        <f>Transformed_Data!E1062*Transformed_Data!I1062</f>
        <v>152354040</v>
      </c>
      <c r="K1062" s="19" t="str">
        <f>IF(E1062&lt;200,"&lt;200",IF(E1062&lt;=500,"200–500","&gt;500"))</f>
        <v>&gt;500</v>
      </c>
      <c r="L1062" s="19">
        <f>G1062*I1062</f>
        <v>85004.4</v>
      </c>
      <c r="M1062" s="19">
        <f>SUM(G1062:I1062)</f>
        <v>21799.9</v>
      </c>
      <c r="N1062" s="16" t="s">
        <v>3056</v>
      </c>
      <c r="O1062" s="16" t="s">
        <v>3057</v>
      </c>
      <c r="P1062" s="16" t="s">
        <v>3058</v>
      </c>
      <c r="Q1062" s="16" t="s">
        <v>3059</v>
      </c>
      <c r="R1062" s="16" t="s">
        <v>3060</v>
      </c>
      <c r="S1062" s="16" t="s">
        <v>3061</v>
      </c>
      <c r="T1062" s="16" t="s">
        <v>4134</v>
      </c>
      <c r="U1062" s="16" t="s">
        <v>4135</v>
      </c>
    </row>
    <row r="1063" spans="1:21" ht="15.75">
      <c r="A1063" s="16" t="s">
        <v>3847</v>
      </c>
      <c r="B1063" s="16" t="s">
        <v>14929</v>
      </c>
      <c r="C1063" s="16" t="s">
        <v>13127</v>
      </c>
      <c r="D1063" s="19">
        <v>1499</v>
      </c>
      <c r="E1063" s="19">
        <v>6990</v>
      </c>
      <c r="F1063" s="52">
        <v>0.79</v>
      </c>
      <c r="G1063" s="51">
        <v>3.9</v>
      </c>
      <c r="H1063" s="52" t="str">
        <f t="shared" si="17"/>
        <v>4.0</v>
      </c>
      <c r="I1063" s="16">
        <v>21796</v>
      </c>
      <c r="J1063" s="19">
        <f>Transformed_Data!E1063*Transformed_Data!I1063</f>
        <v>152354040</v>
      </c>
      <c r="K1063" s="19" t="str">
        <f>IF(E1063&lt;200,"&lt;200",IF(E1063&lt;=500,"200–500","&gt;500"))</f>
        <v>&gt;500</v>
      </c>
      <c r="L1063" s="19">
        <f>G1063*I1063</f>
        <v>85004.4</v>
      </c>
      <c r="M1063" s="19">
        <f>SUM(G1063:I1063)</f>
        <v>21799.9</v>
      </c>
      <c r="N1063" s="16" t="s">
        <v>3056</v>
      </c>
      <c r="O1063" s="16" t="s">
        <v>3057</v>
      </c>
      <c r="P1063" s="16" t="s">
        <v>3058</v>
      </c>
      <c r="Q1063" s="16" t="s">
        <v>3059</v>
      </c>
      <c r="R1063" s="16" t="s">
        <v>3060</v>
      </c>
      <c r="S1063" s="16" t="s">
        <v>3061</v>
      </c>
      <c r="T1063" s="16" t="s">
        <v>3849</v>
      </c>
      <c r="U1063" s="16" t="s">
        <v>3850</v>
      </c>
    </row>
    <row r="1064" spans="1:21" ht="15.75">
      <c r="A1064" s="16" t="s">
        <v>3574</v>
      </c>
      <c r="B1064" s="16" t="s">
        <v>14930</v>
      </c>
      <c r="C1064" s="16" t="s">
        <v>13127</v>
      </c>
      <c r="D1064" s="19">
        <v>1299</v>
      </c>
      <c r="E1064" s="19">
        <v>1599</v>
      </c>
      <c r="F1064" s="52">
        <v>0.19</v>
      </c>
      <c r="G1064" s="51">
        <v>4</v>
      </c>
      <c r="H1064" s="52" t="str">
        <f t="shared" si="17"/>
        <v>4.0</v>
      </c>
      <c r="I1064" s="16">
        <v>128311</v>
      </c>
      <c r="J1064" s="19">
        <f>Transformed_Data!E1064*Transformed_Data!I1064</f>
        <v>205169289</v>
      </c>
      <c r="K1064" s="19" t="str">
        <f>IF(E1064&lt;200,"&lt;200",IF(E1064&lt;=500,"200–500","&gt;500"))</f>
        <v>&gt;500</v>
      </c>
      <c r="L1064" s="19">
        <f>G1064*I1064</f>
        <v>513244</v>
      </c>
      <c r="M1064" s="19">
        <f>SUM(G1064:I1064)</f>
        <v>128315</v>
      </c>
      <c r="N1064" s="16" t="s">
        <v>3046</v>
      </c>
      <c r="O1064" s="16" t="s">
        <v>3047</v>
      </c>
      <c r="P1064" s="16" t="s">
        <v>3048</v>
      </c>
      <c r="Q1064" s="16" t="s">
        <v>3049</v>
      </c>
      <c r="R1064" s="16" t="s">
        <v>3050</v>
      </c>
      <c r="S1064" s="16" t="s">
        <v>3051</v>
      </c>
      <c r="T1064" s="16" t="s">
        <v>3576</v>
      </c>
      <c r="U1064" s="16" t="s">
        <v>3577</v>
      </c>
    </row>
    <row r="1065" spans="1:21" ht="15.75">
      <c r="A1065" s="16" t="s">
        <v>3043</v>
      </c>
      <c r="B1065" s="16" t="s">
        <v>14931</v>
      </c>
      <c r="C1065" s="16" t="s">
        <v>13127</v>
      </c>
      <c r="D1065" s="19">
        <v>1299</v>
      </c>
      <c r="E1065" s="19">
        <v>1599</v>
      </c>
      <c r="F1065" s="52">
        <v>0.19</v>
      </c>
      <c r="G1065" s="51">
        <v>4</v>
      </c>
      <c r="H1065" s="52" t="str">
        <f t="shared" si="17"/>
        <v>4.0</v>
      </c>
      <c r="I1065" s="16">
        <v>128311</v>
      </c>
      <c r="J1065" s="19">
        <f>Transformed_Data!E1065*Transformed_Data!I1065</f>
        <v>205169289</v>
      </c>
      <c r="K1065" s="19" t="str">
        <f>IF(E1065&lt;200,"&lt;200",IF(E1065&lt;=500,"200–500","&gt;500"))</f>
        <v>&gt;500</v>
      </c>
      <c r="L1065" s="19">
        <f>G1065*I1065</f>
        <v>513244</v>
      </c>
      <c r="M1065" s="19">
        <f>SUM(G1065:I1065)</f>
        <v>128315</v>
      </c>
      <c r="N1065" s="16" t="s">
        <v>3046</v>
      </c>
      <c r="O1065" s="16" t="s">
        <v>3047</v>
      </c>
      <c r="P1065" s="16" t="s">
        <v>3048</v>
      </c>
      <c r="Q1065" s="16" t="s">
        <v>3049</v>
      </c>
      <c r="R1065" s="16" t="s">
        <v>3050</v>
      </c>
      <c r="S1065" s="16" t="s">
        <v>3051</v>
      </c>
      <c r="T1065" s="16" t="s">
        <v>3052</v>
      </c>
      <c r="U1065" s="16" t="s">
        <v>3053</v>
      </c>
    </row>
    <row r="1066" spans="1:21" ht="15.75">
      <c r="A1066" s="16" t="s">
        <v>7004</v>
      </c>
      <c r="B1066" s="16" t="s">
        <v>14932</v>
      </c>
      <c r="C1066" s="16" t="s">
        <v>13644</v>
      </c>
      <c r="D1066" s="19">
        <v>469</v>
      </c>
      <c r="E1066" s="19">
        <v>1499</v>
      </c>
      <c r="F1066" s="52">
        <v>0.69</v>
      </c>
      <c r="G1066" s="51">
        <v>4.0999999999999996</v>
      </c>
      <c r="H1066" s="52" t="str">
        <f t="shared" si="17"/>
        <v>5.0</v>
      </c>
      <c r="I1066" s="16">
        <v>352</v>
      </c>
      <c r="J1066" s="19">
        <f>Transformed_Data!E1066*Transformed_Data!I1066</f>
        <v>527648</v>
      </c>
      <c r="K1066" s="19" t="str">
        <f>IF(E1066&lt;200,"&lt;200",IF(E1066&lt;=500,"200–500","&gt;500"))</f>
        <v>&gt;500</v>
      </c>
      <c r="L1066" s="19">
        <f>G1066*I1066</f>
        <v>1443.1999999999998</v>
      </c>
      <c r="M1066" s="19">
        <f>SUM(G1066:I1066)</f>
        <v>356.1</v>
      </c>
      <c r="N1066" s="16" t="s">
        <v>13690</v>
      </c>
      <c r="O1066" s="16" t="s">
        <v>7007</v>
      </c>
      <c r="P1066" s="16" t="s">
        <v>7008</v>
      </c>
      <c r="Q1066" s="16" t="s">
        <v>7009</v>
      </c>
      <c r="R1066" s="16" t="s">
        <v>7010</v>
      </c>
      <c r="S1066" s="16" t="s">
        <v>13691</v>
      </c>
      <c r="T1066" s="16" t="s">
        <v>7012</v>
      </c>
      <c r="U1066" s="16" t="s">
        <v>7013</v>
      </c>
    </row>
    <row r="1067" spans="1:21" ht="15.75">
      <c r="A1067" s="16" t="s">
        <v>798</v>
      </c>
      <c r="B1067" s="16" t="s">
        <v>14933</v>
      </c>
      <c r="C1067" s="16" t="s">
        <v>13127</v>
      </c>
      <c r="D1067" s="19">
        <v>29999</v>
      </c>
      <c r="E1067" s="19">
        <v>39999</v>
      </c>
      <c r="F1067" s="52">
        <v>0.25</v>
      </c>
      <c r="G1067" s="51">
        <v>4.2</v>
      </c>
      <c r="H1067" s="52" t="str">
        <f t="shared" si="17"/>
        <v>5.0</v>
      </c>
      <c r="I1067" s="16">
        <v>7298</v>
      </c>
      <c r="J1067" s="19">
        <f>Transformed_Data!E1067*Transformed_Data!I1067</f>
        <v>291912702</v>
      </c>
      <c r="K1067" s="19" t="str">
        <f>IF(E1067&lt;200,"&lt;200",IF(E1067&lt;=500,"200–500","&gt;500"))</f>
        <v>&gt;500</v>
      </c>
      <c r="L1067" s="19">
        <f>G1067*I1067</f>
        <v>30651.600000000002</v>
      </c>
      <c r="M1067" s="19">
        <f>SUM(G1067:I1067)</f>
        <v>7302.2</v>
      </c>
      <c r="N1067" s="16" t="s">
        <v>13692</v>
      </c>
      <c r="O1067" s="16" t="s">
        <v>379</v>
      </c>
      <c r="P1067" s="16" t="s">
        <v>380</v>
      </c>
      <c r="Q1067" s="16" t="s">
        <v>381</v>
      </c>
      <c r="R1067" s="16" t="s">
        <v>382</v>
      </c>
      <c r="S1067" s="16" t="s">
        <v>13693</v>
      </c>
      <c r="T1067" s="16" t="s">
        <v>801</v>
      </c>
      <c r="U1067" s="16" t="s">
        <v>802</v>
      </c>
    </row>
    <row r="1068" spans="1:21" ht="15.75">
      <c r="A1068" s="16" t="s">
        <v>4735</v>
      </c>
      <c r="B1068" s="16" t="s">
        <v>14934</v>
      </c>
      <c r="C1068" s="16" t="s">
        <v>13127</v>
      </c>
      <c r="D1068" s="19">
        <v>219</v>
      </c>
      <c r="E1068" s="19">
        <v>499</v>
      </c>
      <c r="F1068" s="52">
        <v>0.56000000000000005</v>
      </c>
      <c r="G1068" s="51">
        <v>4.4000000000000004</v>
      </c>
      <c r="H1068" s="52" t="str">
        <f t="shared" si="17"/>
        <v>5.0</v>
      </c>
      <c r="I1068" s="16">
        <v>14</v>
      </c>
      <c r="J1068" s="19">
        <f>Transformed_Data!E1068*Transformed_Data!I1068</f>
        <v>6986</v>
      </c>
      <c r="K1068" s="19" t="str">
        <f>IF(E1068&lt;200,"&lt;200",IF(E1068&lt;=500,"200–500","&gt;500"))</f>
        <v>200–500</v>
      </c>
      <c r="L1068" s="19">
        <f>G1068*I1068</f>
        <v>61.600000000000009</v>
      </c>
      <c r="M1068" s="19">
        <f>SUM(G1068:I1068)</f>
        <v>18.399999999999999</v>
      </c>
      <c r="N1068" s="16" t="s">
        <v>4737</v>
      </c>
      <c r="O1068" s="16" t="s">
        <v>4738</v>
      </c>
      <c r="P1068" s="16" t="s">
        <v>4739</v>
      </c>
      <c r="Q1068" s="16" t="s">
        <v>4740</v>
      </c>
      <c r="R1068" s="16" t="s">
        <v>4741</v>
      </c>
      <c r="S1068" s="16" t="s">
        <v>4742</v>
      </c>
      <c r="T1068" s="16" t="s">
        <v>4743</v>
      </c>
      <c r="U1068" s="16" t="s">
        <v>4744</v>
      </c>
    </row>
    <row r="1069" spans="1:21" ht="15.75">
      <c r="A1069" s="16" t="s">
        <v>10840</v>
      </c>
      <c r="B1069" s="16" t="s">
        <v>14935</v>
      </c>
      <c r="C1069" s="16" t="s">
        <v>13645</v>
      </c>
      <c r="D1069" s="19">
        <v>1349</v>
      </c>
      <c r="E1069" s="19">
        <v>1850</v>
      </c>
      <c r="F1069" s="52">
        <v>0.27</v>
      </c>
      <c r="G1069" s="51">
        <v>4.4000000000000004</v>
      </c>
      <c r="H1069" s="52" t="str">
        <f t="shared" si="17"/>
        <v>5.0</v>
      </c>
      <c r="I1069" s="16">
        <v>638</v>
      </c>
      <c r="J1069" s="19">
        <f>Transformed_Data!E1069*Transformed_Data!I1069</f>
        <v>1180300</v>
      </c>
      <c r="K1069" s="19" t="str">
        <f>IF(E1069&lt;200,"&lt;200",IF(E1069&lt;=500,"200–500","&gt;500"))</f>
        <v>&gt;500</v>
      </c>
      <c r="L1069" s="19">
        <f>G1069*I1069</f>
        <v>2807.2000000000003</v>
      </c>
      <c r="M1069" s="19">
        <f>SUM(G1069:I1069)</f>
        <v>642.4</v>
      </c>
      <c r="N1069" s="16" t="s">
        <v>13694</v>
      </c>
      <c r="O1069" s="16" t="s">
        <v>10843</v>
      </c>
      <c r="P1069" s="16" t="s">
        <v>10844</v>
      </c>
      <c r="Q1069" s="16" t="s">
        <v>10845</v>
      </c>
      <c r="R1069" s="16" t="s">
        <v>10846</v>
      </c>
      <c r="S1069" s="16" t="s">
        <v>13695</v>
      </c>
      <c r="T1069" s="16" t="s">
        <v>10848</v>
      </c>
      <c r="U1069" s="16" t="s">
        <v>10849</v>
      </c>
    </row>
    <row r="1070" spans="1:21" ht="15.75">
      <c r="A1070" s="16" t="s">
        <v>2432</v>
      </c>
      <c r="B1070" s="16" t="s">
        <v>14936</v>
      </c>
      <c r="C1070" s="16" t="s">
        <v>13644</v>
      </c>
      <c r="D1070" s="19">
        <v>119</v>
      </c>
      <c r="E1070" s="19">
        <v>299</v>
      </c>
      <c r="F1070" s="52">
        <v>0.6</v>
      </c>
      <c r="G1070" s="51">
        <v>3.8</v>
      </c>
      <c r="H1070" s="52" t="str">
        <f t="shared" si="17"/>
        <v>4.0</v>
      </c>
      <c r="I1070" s="16">
        <v>51</v>
      </c>
      <c r="J1070" s="19">
        <f>Transformed_Data!E1070*Transformed_Data!I1070</f>
        <v>15249</v>
      </c>
      <c r="K1070" s="19" t="str">
        <f>IF(E1070&lt;200,"&lt;200",IF(E1070&lt;=500,"200–500","&gt;500"))</f>
        <v>200–500</v>
      </c>
      <c r="L1070" s="19">
        <f>G1070*I1070</f>
        <v>193.79999999999998</v>
      </c>
      <c r="M1070" s="19">
        <f>SUM(G1070:I1070)</f>
        <v>54.8</v>
      </c>
      <c r="N1070" s="16" t="s">
        <v>2434</v>
      </c>
      <c r="O1070" s="16" t="s">
        <v>2435</v>
      </c>
      <c r="P1070" s="16" t="s">
        <v>2436</v>
      </c>
      <c r="Q1070" s="16" t="s">
        <v>2437</v>
      </c>
      <c r="R1070" s="16" t="s">
        <v>2438</v>
      </c>
      <c r="S1070" s="16" t="s">
        <v>2439</v>
      </c>
      <c r="T1070" s="16" t="s">
        <v>2440</v>
      </c>
      <c r="U1070" s="16" t="s">
        <v>2441</v>
      </c>
    </row>
    <row r="1071" spans="1:21" ht="15.75">
      <c r="A1071" s="16" t="s">
        <v>9384</v>
      </c>
      <c r="B1071" s="16" t="s">
        <v>14937</v>
      </c>
      <c r="C1071" s="16" t="s">
        <v>13645</v>
      </c>
      <c r="D1071" s="19">
        <v>4789</v>
      </c>
      <c r="E1071" s="19">
        <v>8990</v>
      </c>
      <c r="F1071" s="52">
        <v>0.47</v>
      </c>
      <c r="G1071" s="51">
        <v>4.3</v>
      </c>
      <c r="H1071" s="52" t="str">
        <f t="shared" si="17"/>
        <v>5.0</v>
      </c>
      <c r="I1071" s="16">
        <v>1017</v>
      </c>
      <c r="J1071" s="19">
        <f>Transformed_Data!E1071*Transformed_Data!I1071</f>
        <v>9142830</v>
      </c>
      <c r="K1071" s="19" t="str">
        <f>IF(E1071&lt;200,"&lt;200",IF(E1071&lt;=500,"200–500","&gt;500"))</f>
        <v>&gt;500</v>
      </c>
      <c r="L1071" s="19">
        <f>G1071*I1071</f>
        <v>4373.0999999999995</v>
      </c>
      <c r="M1071" s="19">
        <f>SUM(G1071:I1071)</f>
        <v>1021.3</v>
      </c>
      <c r="N1071" s="16" t="s">
        <v>9387</v>
      </c>
      <c r="O1071" s="16" t="s">
        <v>9388</v>
      </c>
      <c r="P1071" s="16" t="s">
        <v>9389</v>
      </c>
      <c r="Q1071" s="16" t="s">
        <v>9390</v>
      </c>
      <c r="R1071" s="16" t="s">
        <v>9391</v>
      </c>
      <c r="S1071" s="16" t="s">
        <v>13696</v>
      </c>
      <c r="T1071" s="16" t="s">
        <v>9393</v>
      </c>
      <c r="U1071" s="16" t="s">
        <v>9394</v>
      </c>
    </row>
    <row r="1072" spans="1:21" ht="15.75">
      <c r="A1072" s="16" t="s">
        <v>11486</v>
      </c>
      <c r="B1072" s="16" t="s">
        <v>14938</v>
      </c>
      <c r="C1072" s="16" t="s">
        <v>13645</v>
      </c>
      <c r="D1072" s="19">
        <v>2399</v>
      </c>
      <c r="E1072" s="19">
        <v>4200</v>
      </c>
      <c r="F1072" s="52">
        <v>0.43</v>
      </c>
      <c r="G1072" s="51">
        <v>3.8</v>
      </c>
      <c r="H1072" s="52" t="str">
        <f t="shared" si="17"/>
        <v>4.0</v>
      </c>
      <c r="I1072" s="16">
        <v>397</v>
      </c>
      <c r="J1072" s="19">
        <f>Transformed_Data!E1072*Transformed_Data!I1072</f>
        <v>1667400</v>
      </c>
      <c r="K1072" s="19" t="str">
        <f>IF(E1072&lt;200,"&lt;200",IF(E1072&lt;=500,"200–500","&gt;500"))</f>
        <v>&gt;500</v>
      </c>
      <c r="L1072" s="19">
        <f>G1072*I1072</f>
        <v>1508.6</v>
      </c>
      <c r="M1072" s="19">
        <f>SUM(G1072:I1072)</f>
        <v>400.8</v>
      </c>
      <c r="N1072" s="16" t="s">
        <v>11488</v>
      </c>
      <c r="O1072" s="16" t="s">
        <v>11489</v>
      </c>
      <c r="P1072" s="16" t="s">
        <v>11490</v>
      </c>
      <c r="Q1072" s="16" t="s">
        <v>11491</v>
      </c>
      <c r="R1072" s="16" t="s">
        <v>11492</v>
      </c>
      <c r="S1072" s="16" t="s">
        <v>11493</v>
      </c>
      <c r="T1072" s="16" t="s">
        <v>11494</v>
      </c>
      <c r="U1072" s="16" t="s">
        <v>11495</v>
      </c>
    </row>
    <row r="1073" spans="1:21" ht="15.75">
      <c r="A1073" s="16" t="s">
        <v>11937</v>
      </c>
      <c r="B1073" s="16" t="s">
        <v>14939</v>
      </c>
      <c r="C1073" s="16" t="s">
        <v>13645</v>
      </c>
      <c r="D1073" s="19">
        <v>697</v>
      </c>
      <c r="E1073" s="19">
        <v>1499</v>
      </c>
      <c r="F1073" s="52">
        <v>0.54</v>
      </c>
      <c r="G1073" s="51">
        <v>3.8</v>
      </c>
      <c r="H1073" s="52" t="str">
        <f t="shared" si="17"/>
        <v>4.0</v>
      </c>
      <c r="I1073" s="16">
        <v>144</v>
      </c>
      <c r="J1073" s="19">
        <f>Transformed_Data!E1073*Transformed_Data!I1073</f>
        <v>215856</v>
      </c>
      <c r="K1073" s="19" t="str">
        <f>IF(E1073&lt;200,"&lt;200",IF(E1073&lt;=500,"200–500","&gt;500"))</f>
        <v>&gt;500</v>
      </c>
      <c r="L1073" s="19">
        <f>G1073*I1073</f>
        <v>547.19999999999993</v>
      </c>
      <c r="M1073" s="19">
        <f>SUM(G1073:I1073)</f>
        <v>147.80000000000001</v>
      </c>
      <c r="N1073" s="16" t="s">
        <v>11939</v>
      </c>
      <c r="O1073" s="16" t="s">
        <v>11940</v>
      </c>
      <c r="P1073" s="16" t="s">
        <v>11941</v>
      </c>
      <c r="Q1073" s="16" t="s">
        <v>11942</v>
      </c>
      <c r="R1073" s="16" t="s">
        <v>11943</v>
      </c>
      <c r="S1073" s="16" t="s">
        <v>11944</v>
      </c>
      <c r="T1073" s="16" t="s">
        <v>11945</v>
      </c>
      <c r="U1073" s="16" t="s">
        <v>11946</v>
      </c>
    </row>
    <row r="1074" spans="1:21" ht="15.75">
      <c r="A1074" s="16" t="s">
        <v>847</v>
      </c>
      <c r="B1074" s="16" t="s">
        <v>14940</v>
      </c>
      <c r="C1074" s="16" t="s">
        <v>13644</v>
      </c>
      <c r="D1074" s="19">
        <v>199</v>
      </c>
      <c r="E1074" s="19">
        <v>999</v>
      </c>
      <c r="F1074" s="52">
        <v>0.8</v>
      </c>
      <c r="G1074" s="51">
        <v>4.0999999999999996</v>
      </c>
      <c r="H1074" s="52" t="str">
        <f t="shared" si="17"/>
        <v>5.0</v>
      </c>
      <c r="I1074" s="16">
        <v>425</v>
      </c>
      <c r="J1074" s="19">
        <f>Transformed_Data!E1074*Transformed_Data!I1074</f>
        <v>424575</v>
      </c>
      <c r="K1074" s="19" t="str">
        <f>IF(E1074&lt;200,"&lt;200",IF(E1074&lt;=500,"200–500","&gt;500"))</f>
        <v>&gt;500</v>
      </c>
      <c r="L1074" s="19">
        <f>G1074*I1074</f>
        <v>1742.4999999999998</v>
      </c>
      <c r="M1074" s="19">
        <f>SUM(G1074:I1074)</f>
        <v>429.1</v>
      </c>
      <c r="N1074" s="16" t="s">
        <v>849</v>
      </c>
      <c r="O1074" s="16" t="s">
        <v>850</v>
      </c>
      <c r="P1074" s="16" t="s">
        <v>851</v>
      </c>
      <c r="Q1074" s="16" t="s">
        <v>852</v>
      </c>
      <c r="R1074" s="16" t="s">
        <v>853</v>
      </c>
      <c r="S1074" s="16" t="s">
        <v>854</v>
      </c>
      <c r="T1074" s="16" t="s">
        <v>855</v>
      </c>
      <c r="U1074" s="16" t="s">
        <v>856</v>
      </c>
    </row>
    <row r="1075" spans="1:21" ht="15.75">
      <c r="A1075" s="16" t="s">
        <v>4312</v>
      </c>
      <c r="B1075" s="16" t="s">
        <v>14941</v>
      </c>
      <c r="C1075" s="16" t="s">
        <v>13127</v>
      </c>
      <c r="D1075" s="19">
        <v>99</v>
      </c>
      <c r="E1075" s="19">
        <v>499</v>
      </c>
      <c r="F1075" s="52">
        <v>0.8</v>
      </c>
      <c r="G1075" s="51">
        <v>4.0999999999999996</v>
      </c>
      <c r="H1075" s="52" t="str">
        <f t="shared" si="17"/>
        <v>5.0</v>
      </c>
      <c r="I1075" s="16">
        <v>2451</v>
      </c>
      <c r="J1075" s="19">
        <f>Transformed_Data!E1075*Transformed_Data!I1075</f>
        <v>1223049</v>
      </c>
      <c r="K1075" s="19" t="str">
        <f>IF(E1075&lt;200,"&lt;200",IF(E1075&lt;=500,"200–500","&gt;500"))</f>
        <v>200–500</v>
      </c>
      <c r="L1075" s="19">
        <f>G1075*I1075</f>
        <v>10049.099999999999</v>
      </c>
      <c r="M1075" s="19">
        <f>SUM(G1075:I1075)</f>
        <v>2455.1</v>
      </c>
      <c r="N1075" s="16" t="s">
        <v>13697</v>
      </c>
      <c r="O1075" s="16" t="s">
        <v>4315</v>
      </c>
      <c r="P1075" s="16" t="s">
        <v>4316</v>
      </c>
      <c r="Q1075" s="16" t="s">
        <v>4317</v>
      </c>
      <c r="R1075" s="16" t="s">
        <v>4318</v>
      </c>
      <c r="S1075" s="16" t="s">
        <v>4319</v>
      </c>
      <c r="T1075" s="16" t="s">
        <v>4320</v>
      </c>
      <c r="U1075" s="16" t="s">
        <v>4321</v>
      </c>
    </row>
    <row r="1076" spans="1:21" ht="15.75">
      <c r="A1076" s="16" t="s">
        <v>282</v>
      </c>
      <c r="B1076" s="16" t="s">
        <v>14942</v>
      </c>
      <c r="C1076" s="16" t="s">
        <v>13644</v>
      </c>
      <c r="D1076" s="19">
        <v>970</v>
      </c>
      <c r="E1076" s="19">
        <v>1999</v>
      </c>
      <c r="F1076" s="52">
        <v>0.51</v>
      </c>
      <c r="G1076" s="51">
        <v>4.4000000000000004</v>
      </c>
      <c r="H1076" s="52" t="str">
        <f t="shared" si="17"/>
        <v>5.0</v>
      </c>
      <c r="I1076" s="16">
        <v>184</v>
      </c>
      <c r="J1076" s="19">
        <f>Transformed_Data!E1076*Transformed_Data!I1076</f>
        <v>367816</v>
      </c>
      <c r="K1076" s="19" t="str">
        <f>IF(E1076&lt;200,"&lt;200",IF(E1076&lt;=500,"200–500","&gt;500"))</f>
        <v>&gt;500</v>
      </c>
      <c r="L1076" s="19">
        <f>G1076*I1076</f>
        <v>809.6</v>
      </c>
      <c r="M1076" s="19">
        <f>SUM(G1076:I1076)</f>
        <v>188.4</v>
      </c>
      <c r="N1076" s="16" t="s">
        <v>284</v>
      </c>
      <c r="O1076" s="16" t="s">
        <v>285</v>
      </c>
      <c r="P1076" s="16" t="s">
        <v>286</v>
      </c>
      <c r="Q1076" s="16" t="s">
        <v>287</v>
      </c>
      <c r="R1076" s="16" t="s">
        <v>288</v>
      </c>
      <c r="S1076" s="16" t="s">
        <v>289</v>
      </c>
      <c r="T1076" s="16" t="s">
        <v>290</v>
      </c>
      <c r="U1076" s="16" t="s">
        <v>291</v>
      </c>
    </row>
    <row r="1077" spans="1:21" ht="15.75">
      <c r="A1077" s="16" t="s">
        <v>12261</v>
      </c>
      <c r="B1077" s="16" t="s">
        <v>14943</v>
      </c>
      <c r="C1077" s="16" t="s">
        <v>13645</v>
      </c>
      <c r="D1077" s="19">
        <v>759</v>
      </c>
      <c r="E1077" s="19">
        <v>1999</v>
      </c>
      <c r="F1077" s="52">
        <v>0.62</v>
      </c>
      <c r="G1077" s="51">
        <v>4.3</v>
      </c>
      <c r="H1077" s="52" t="str">
        <f t="shared" si="17"/>
        <v>5.0</v>
      </c>
      <c r="I1077" s="16">
        <v>532</v>
      </c>
      <c r="J1077" s="19">
        <f>Transformed_Data!E1077*Transformed_Data!I1077</f>
        <v>1063468</v>
      </c>
      <c r="K1077" s="19" t="str">
        <f>IF(E1077&lt;200,"&lt;200",IF(E1077&lt;=500,"200–500","&gt;500"))</f>
        <v>&gt;500</v>
      </c>
      <c r="L1077" s="19">
        <f>G1077*I1077</f>
        <v>2287.6</v>
      </c>
      <c r="M1077" s="19">
        <f>SUM(G1077:I1077)</f>
        <v>536.29999999999995</v>
      </c>
      <c r="N1077" s="16" t="s">
        <v>13698</v>
      </c>
      <c r="O1077" s="16" t="s">
        <v>12264</v>
      </c>
      <c r="P1077" s="16" t="s">
        <v>12265</v>
      </c>
      <c r="Q1077" s="16" t="s">
        <v>12266</v>
      </c>
      <c r="R1077" s="16" t="s">
        <v>12267</v>
      </c>
      <c r="S1077" s="16" t="s">
        <v>13699</v>
      </c>
      <c r="T1077" s="16" t="s">
        <v>12269</v>
      </c>
      <c r="U1077" s="16" t="s">
        <v>12270</v>
      </c>
    </row>
    <row r="1078" spans="1:21" ht="15.75">
      <c r="A1078" s="16" t="s">
        <v>12663</v>
      </c>
      <c r="B1078" s="16" t="s">
        <v>14944</v>
      </c>
      <c r="C1078" s="16" t="s">
        <v>13645</v>
      </c>
      <c r="D1078" s="19">
        <v>1799</v>
      </c>
      <c r="E1078" s="19">
        <v>2599</v>
      </c>
      <c r="F1078" s="52">
        <v>0.31</v>
      </c>
      <c r="G1078" s="51">
        <v>3.6</v>
      </c>
      <c r="H1078" s="52" t="str">
        <f t="shared" si="17"/>
        <v>4.0</v>
      </c>
      <c r="I1078" s="16">
        <v>771</v>
      </c>
      <c r="J1078" s="19">
        <f>Transformed_Data!E1078*Transformed_Data!I1078</f>
        <v>2003829</v>
      </c>
      <c r="K1078" s="19" t="str">
        <f>IF(E1078&lt;200,"&lt;200",IF(E1078&lt;=500,"200–500","&gt;500"))</f>
        <v>&gt;500</v>
      </c>
      <c r="L1078" s="19">
        <f>G1078*I1078</f>
        <v>2775.6</v>
      </c>
      <c r="M1078" s="19">
        <f>SUM(G1078:I1078)</f>
        <v>774.6</v>
      </c>
      <c r="N1078" s="16" t="s">
        <v>12665</v>
      </c>
      <c r="O1078" s="16" t="s">
        <v>12666</v>
      </c>
      <c r="P1078" s="16" t="s">
        <v>12667</v>
      </c>
      <c r="Q1078" s="16" t="s">
        <v>12668</v>
      </c>
      <c r="R1078" s="16" t="s">
        <v>12669</v>
      </c>
      <c r="S1078" s="16" t="s">
        <v>13700</v>
      </c>
      <c r="T1078" s="16" t="s">
        <v>12671</v>
      </c>
      <c r="U1078" s="16" t="s">
        <v>12672</v>
      </c>
    </row>
    <row r="1079" spans="1:21" ht="15.75">
      <c r="A1079" s="16" t="s">
        <v>9853</v>
      </c>
      <c r="B1079" s="16" t="s">
        <v>14945</v>
      </c>
      <c r="C1079" s="16" t="s">
        <v>13645</v>
      </c>
      <c r="D1079" s="19">
        <v>2599</v>
      </c>
      <c r="E1079" s="19">
        <v>4400</v>
      </c>
      <c r="F1079" s="52">
        <v>0.41</v>
      </c>
      <c r="G1079" s="51">
        <v>4.0999999999999996</v>
      </c>
      <c r="H1079" s="52" t="str">
        <f t="shared" si="17"/>
        <v>5.0</v>
      </c>
      <c r="I1079" s="16">
        <v>14947</v>
      </c>
      <c r="J1079" s="19">
        <f>Transformed_Data!E1079*Transformed_Data!I1079</f>
        <v>65766800</v>
      </c>
      <c r="K1079" s="19" t="str">
        <f>IF(E1079&lt;200,"&lt;200",IF(E1079&lt;=500,"200–500","&gt;500"))</f>
        <v>&gt;500</v>
      </c>
      <c r="L1079" s="19">
        <f>G1079*I1079</f>
        <v>61282.7</v>
      </c>
      <c r="M1079" s="19">
        <f>SUM(G1079:I1079)</f>
        <v>14951.1</v>
      </c>
      <c r="N1079" s="16" t="s">
        <v>9855</v>
      </c>
      <c r="O1079" s="16" t="s">
        <v>9856</v>
      </c>
      <c r="P1079" s="16" t="s">
        <v>9857</v>
      </c>
      <c r="Q1079" s="16" t="s">
        <v>9858</v>
      </c>
      <c r="R1079" s="16" t="s">
        <v>9859</v>
      </c>
      <c r="S1079" s="16" t="s">
        <v>13701</v>
      </c>
      <c r="T1079" s="16" t="s">
        <v>9861</v>
      </c>
      <c r="U1079" s="16" t="s">
        <v>9862</v>
      </c>
    </row>
    <row r="1080" spans="1:21" ht="15.75">
      <c r="A1080" s="16" t="s">
        <v>2201</v>
      </c>
      <c r="B1080" s="16" t="s">
        <v>14946</v>
      </c>
      <c r="C1080" s="16" t="s">
        <v>13127</v>
      </c>
      <c r="D1080" s="19">
        <v>77990</v>
      </c>
      <c r="E1080" s="19">
        <v>139900</v>
      </c>
      <c r="F1080" s="52">
        <v>0.44</v>
      </c>
      <c r="G1080" s="51">
        <v>4.7</v>
      </c>
      <c r="H1080" s="52" t="str">
        <f t="shared" si="17"/>
        <v>5.0</v>
      </c>
      <c r="I1080" s="16">
        <v>5935</v>
      </c>
      <c r="J1080" s="19">
        <f>Transformed_Data!E1080*Transformed_Data!I1080</f>
        <v>830306500</v>
      </c>
      <c r="K1080" s="19" t="str">
        <f>IF(E1080&lt;200,"&lt;200",IF(E1080&lt;=500,"200–500","&gt;500"))</f>
        <v>&gt;500</v>
      </c>
      <c r="L1080" s="19">
        <f>G1080*I1080</f>
        <v>27894.5</v>
      </c>
      <c r="M1080" s="19">
        <f>SUM(G1080:I1080)</f>
        <v>5939.7</v>
      </c>
      <c r="N1080" s="16" t="s">
        <v>13702</v>
      </c>
      <c r="O1080" s="16" t="s">
        <v>2204</v>
      </c>
      <c r="P1080" s="16" t="s">
        <v>2205</v>
      </c>
      <c r="Q1080" s="16" t="s">
        <v>2206</v>
      </c>
      <c r="R1080" s="16" t="s">
        <v>2207</v>
      </c>
      <c r="S1080" s="16" t="s">
        <v>13703</v>
      </c>
      <c r="T1080" s="16" t="s">
        <v>2209</v>
      </c>
      <c r="U1080" s="16" t="s">
        <v>2210</v>
      </c>
    </row>
    <row r="1081" spans="1:21" ht="15.75">
      <c r="A1081" s="16" t="s">
        <v>3542</v>
      </c>
      <c r="B1081" s="16" t="s">
        <v>14947</v>
      </c>
      <c r="C1081" s="16" t="s">
        <v>13127</v>
      </c>
      <c r="D1081" s="19">
        <v>34999</v>
      </c>
      <c r="E1081" s="19">
        <v>38999</v>
      </c>
      <c r="F1081" s="52">
        <v>0.1</v>
      </c>
      <c r="G1081" s="51">
        <v>4.2</v>
      </c>
      <c r="H1081" s="52" t="str">
        <f t="shared" si="17"/>
        <v>5.0</v>
      </c>
      <c r="I1081" s="16">
        <v>11029</v>
      </c>
      <c r="J1081" s="19">
        <f>Transformed_Data!E1081*Transformed_Data!I1081</f>
        <v>430119971</v>
      </c>
      <c r="K1081" s="19" t="str">
        <f>IF(E1081&lt;200,"&lt;200",IF(E1081&lt;=500,"200–500","&gt;500"))</f>
        <v>&gt;500</v>
      </c>
      <c r="L1081" s="19">
        <f>G1081*I1081</f>
        <v>46321.8</v>
      </c>
      <c r="M1081" s="19">
        <f>SUM(G1081:I1081)</f>
        <v>11033.2</v>
      </c>
      <c r="N1081" s="16" t="s">
        <v>3544</v>
      </c>
      <c r="O1081" s="16" t="s">
        <v>3545</v>
      </c>
      <c r="P1081" s="16" t="s">
        <v>3546</v>
      </c>
      <c r="Q1081" s="16" t="s">
        <v>3547</v>
      </c>
      <c r="R1081" s="16" t="s">
        <v>3548</v>
      </c>
      <c r="S1081" s="16" t="s">
        <v>13704</v>
      </c>
      <c r="T1081" s="16" t="s">
        <v>3550</v>
      </c>
      <c r="U1081" s="16" t="s">
        <v>3551</v>
      </c>
    </row>
    <row r="1082" spans="1:21" ht="15.75">
      <c r="A1082" s="16" t="s">
        <v>1151</v>
      </c>
      <c r="B1082" s="16" t="s">
        <v>14948</v>
      </c>
      <c r="C1082" s="16" t="s">
        <v>13127</v>
      </c>
      <c r="D1082" s="19">
        <v>9999</v>
      </c>
      <c r="E1082" s="19">
        <v>27990</v>
      </c>
      <c r="F1082" s="52">
        <v>0.64</v>
      </c>
      <c r="G1082" s="51">
        <v>4.2</v>
      </c>
      <c r="H1082" s="52" t="str">
        <f t="shared" si="17"/>
        <v>5.0</v>
      </c>
      <c r="I1082" s="16">
        <v>1269</v>
      </c>
      <c r="J1082" s="19">
        <f>Transformed_Data!E1082*Transformed_Data!I1082</f>
        <v>35519310</v>
      </c>
      <c r="K1082" s="19" t="str">
        <f>IF(E1082&lt;200,"&lt;200",IF(E1082&lt;=500,"200–500","&gt;500"))</f>
        <v>&gt;500</v>
      </c>
      <c r="L1082" s="19">
        <f>G1082*I1082</f>
        <v>5329.8</v>
      </c>
      <c r="M1082" s="19">
        <f>SUM(G1082:I1082)</f>
        <v>1273.2</v>
      </c>
      <c r="N1082" s="16" t="s">
        <v>1153</v>
      </c>
      <c r="O1082" s="16" t="s">
        <v>1154</v>
      </c>
      <c r="P1082" s="16" t="s">
        <v>1155</v>
      </c>
      <c r="Q1082" s="16" t="s">
        <v>1156</v>
      </c>
      <c r="R1082" s="16" t="s">
        <v>1157</v>
      </c>
      <c r="S1082" s="16" t="s">
        <v>1158</v>
      </c>
      <c r="T1082" s="16" t="s">
        <v>1159</v>
      </c>
      <c r="U1082" s="16" t="s">
        <v>1160</v>
      </c>
    </row>
    <row r="1083" spans="1:21" ht="15.75">
      <c r="A1083" s="16" t="s">
        <v>8782</v>
      </c>
      <c r="B1083" s="16" t="s">
        <v>14949</v>
      </c>
      <c r="C1083" s="16" t="s">
        <v>13645</v>
      </c>
      <c r="D1083" s="19">
        <v>1299</v>
      </c>
      <c r="E1083" s="19">
        <v>3500</v>
      </c>
      <c r="F1083" s="52">
        <v>0.63</v>
      </c>
      <c r="G1083" s="51">
        <v>3.8</v>
      </c>
      <c r="H1083" s="52" t="str">
        <f t="shared" si="17"/>
        <v>4.0</v>
      </c>
      <c r="I1083" s="16">
        <v>44050</v>
      </c>
      <c r="J1083" s="19">
        <f>Transformed_Data!E1083*Transformed_Data!I1083</f>
        <v>154175000</v>
      </c>
      <c r="K1083" s="19" t="str">
        <f>IF(E1083&lt;200,"&lt;200",IF(E1083&lt;=500,"200–500","&gt;500"))</f>
        <v>&gt;500</v>
      </c>
      <c r="L1083" s="19">
        <f>G1083*I1083</f>
        <v>167390</v>
      </c>
      <c r="M1083" s="19">
        <f>SUM(G1083:I1083)</f>
        <v>44053.8</v>
      </c>
      <c r="N1083" s="16" t="s">
        <v>8784</v>
      </c>
      <c r="O1083" s="16" t="s">
        <v>8785</v>
      </c>
      <c r="P1083" s="16" t="s">
        <v>8786</v>
      </c>
      <c r="Q1083" s="16" t="s">
        <v>8787</v>
      </c>
      <c r="R1083" s="16" t="s">
        <v>8788</v>
      </c>
      <c r="S1083" s="16" t="s">
        <v>8789</v>
      </c>
      <c r="T1083" s="16" t="s">
        <v>8790</v>
      </c>
      <c r="U1083" s="16" t="s">
        <v>8791</v>
      </c>
    </row>
    <row r="1084" spans="1:21" ht="15.75">
      <c r="A1084" s="16" t="s">
        <v>11062</v>
      </c>
      <c r="B1084" s="16" t="s">
        <v>14950</v>
      </c>
      <c r="C1084" s="16" t="s">
        <v>13645</v>
      </c>
      <c r="D1084" s="19">
        <v>229</v>
      </c>
      <c r="E1084" s="19">
        <v>499</v>
      </c>
      <c r="F1084" s="52">
        <v>0.54</v>
      </c>
      <c r="G1084" s="51">
        <v>3.5</v>
      </c>
      <c r="H1084" s="52" t="str">
        <f t="shared" si="17"/>
        <v>4.0</v>
      </c>
      <c r="I1084" s="16">
        <v>185</v>
      </c>
      <c r="J1084" s="19">
        <f>Transformed_Data!E1084*Transformed_Data!I1084</f>
        <v>92315</v>
      </c>
      <c r="K1084" s="19" t="str">
        <f>IF(E1084&lt;200,"&lt;200",IF(E1084&lt;=500,"200–500","&gt;500"))</f>
        <v>200–500</v>
      </c>
      <c r="L1084" s="19">
        <f>G1084*I1084</f>
        <v>647.5</v>
      </c>
      <c r="M1084" s="19">
        <f>SUM(G1084:I1084)</f>
        <v>188.5</v>
      </c>
      <c r="N1084" s="16" t="s">
        <v>11065</v>
      </c>
      <c r="O1084" s="16" t="s">
        <v>11066</v>
      </c>
      <c r="P1084" s="16" t="s">
        <v>11067</v>
      </c>
      <c r="Q1084" s="16" t="s">
        <v>11068</v>
      </c>
      <c r="R1084" s="16" t="s">
        <v>11069</v>
      </c>
      <c r="S1084" s="16" t="s">
        <v>11070</v>
      </c>
      <c r="T1084" s="16" t="s">
        <v>11071</v>
      </c>
      <c r="U1084" s="16" t="s">
        <v>11072</v>
      </c>
    </row>
    <row r="1085" spans="1:21" ht="15.75">
      <c r="A1085" s="16" t="s">
        <v>7152</v>
      </c>
      <c r="B1085" s="16" t="s">
        <v>14951</v>
      </c>
      <c r="C1085" s="16" t="s">
        <v>13127</v>
      </c>
      <c r="D1085" s="19">
        <v>1599</v>
      </c>
      <c r="E1085" s="19">
        <v>3490</v>
      </c>
      <c r="F1085" s="52">
        <v>0.54</v>
      </c>
      <c r="G1085" s="51">
        <v>3.7</v>
      </c>
      <c r="H1085" s="52" t="str">
        <f t="shared" si="17"/>
        <v>4.0</v>
      </c>
      <c r="I1085" s="16">
        <v>676</v>
      </c>
      <c r="J1085" s="19">
        <f>Transformed_Data!E1085*Transformed_Data!I1085</f>
        <v>2359240</v>
      </c>
      <c r="K1085" s="19" t="str">
        <f>IF(E1085&lt;200,"&lt;200",IF(E1085&lt;=500,"200–500","&gt;500"))</f>
        <v>&gt;500</v>
      </c>
      <c r="L1085" s="19">
        <f>G1085*I1085</f>
        <v>2501.2000000000003</v>
      </c>
      <c r="M1085" s="19">
        <f>SUM(G1085:I1085)</f>
        <v>679.7</v>
      </c>
      <c r="N1085" s="16" t="s">
        <v>7154</v>
      </c>
      <c r="O1085" s="16" t="s">
        <v>7155</v>
      </c>
      <c r="P1085" s="16" t="s">
        <v>7156</v>
      </c>
      <c r="Q1085" s="16" t="s">
        <v>7157</v>
      </c>
      <c r="R1085" s="16" t="s">
        <v>7158</v>
      </c>
      <c r="S1085" s="16" t="s">
        <v>13705</v>
      </c>
      <c r="T1085" s="16" t="s">
        <v>7160</v>
      </c>
      <c r="U1085" s="16" t="s">
        <v>7161</v>
      </c>
    </row>
    <row r="1086" spans="1:21" ht="15.75">
      <c r="A1086" s="16" t="s">
        <v>1202</v>
      </c>
      <c r="B1086" s="16" t="s">
        <v>14952</v>
      </c>
      <c r="C1086" s="16" t="s">
        <v>13644</v>
      </c>
      <c r="D1086" s="19">
        <v>179</v>
      </c>
      <c r="E1086" s="19">
        <v>299</v>
      </c>
      <c r="F1086" s="52">
        <v>0.4</v>
      </c>
      <c r="G1086" s="51">
        <v>3.9</v>
      </c>
      <c r="H1086" s="52" t="str">
        <f t="shared" si="17"/>
        <v>4.0</v>
      </c>
      <c r="I1086" s="16">
        <v>81</v>
      </c>
      <c r="J1086" s="19">
        <f>Transformed_Data!E1086*Transformed_Data!I1086</f>
        <v>24219</v>
      </c>
      <c r="K1086" s="19" t="str">
        <f>IF(E1086&lt;200,"&lt;200",IF(E1086&lt;=500,"200–500","&gt;500"))</f>
        <v>200–500</v>
      </c>
      <c r="L1086" s="19">
        <f>G1086*I1086</f>
        <v>315.89999999999998</v>
      </c>
      <c r="M1086" s="19">
        <f>SUM(G1086:I1086)</f>
        <v>84.9</v>
      </c>
      <c r="N1086" s="16" t="s">
        <v>1204</v>
      </c>
      <c r="O1086" s="16" t="s">
        <v>1205</v>
      </c>
      <c r="P1086" s="16" t="s">
        <v>1206</v>
      </c>
      <c r="Q1086" s="16" t="s">
        <v>1207</v>
      </c>
      <c r="R1086" s="16" t="s">
        <v>1208</v>
      </c>
      <c r="S1086" s="16" t="s">
        <v>1209</v>
      </c>
      <c r="T1086" s="16" t="s">
        <v>1210</v>
      </c>
      <c r="U1086" s="16" t="s">
        <v>1211</v>
      </c>
    </row>
    <row r="1087" spans="1:21" ht="15.75">
      <c r="A1087" s="16" t="s">
        <v>7203</v>
      </c>
      <c r="B1087" s="16" t="s">
        <v>14953</v>
      </c>
      <c r="C1087" s="16" t="s">
        <v>13127</v>
      </c>
      <c r="D1087" s="19">
        <v>939</v>
      </c>
      <c r="E1087" s="19">
        <v>1800</v>
      </c>
      <c r="F1087" s="52">
        <v>0.48</v>
      </c>
      <c r="G1087" s="51">
        <v>4.5</v>
      </c>
      <c r="H1087" s="52" t="str">
        <f t="shared" si="17"/>
        <v>5.0</v>
      </c>
      <c r="I1087" s="16">
        <v>205052</v>
      </c>
      <c r="J1087" s="19">
        <f>Transformed_Data!E1087*Transformed_Data!I1087</f>
        <v>369093600</v>
      </c>
      <c r="K1087" s="19" t="str">
        <f>IF(E1087&lt;200,"&lt;200",IF(E1087&lt;=500,"200–500","&gt;500"))</f>
        <v>&gt;500</v>
      </c>
      <c r="L1087" s="19">
        <f>G1087*I1087</f>
        <v>922734</v>
      </c>
      <c r="M1087" s="19">
        <f>SUM(G1087:I1087)</f>
        <v>205056.5</v>
      </c>
      <c r="N1087" s="16" t="s">
        <v>7205</v>
      </c>
      <c r="O1087" s="16" t="s">
        <v>7206</v>
      </c>
      <c r="P1087" s="16" t="s">
        <v>7207</v>
      </c>
      <c r="Q1087" s="16" t="s">
        <v>7208</v>
      </c>
      <c r="R1087" s="16" t="s">
        <v>7209</v>
      </c>
      <c r="S1087" s="16" t="s">
        <v>7210</v>
      </c>
      <c r="T1087" s="16" t="s">
        <v>7211</v>
      </c>
      <c r="U1087" s="16" t="s">
        <v>7212</v>
      </c>
    </row>
    <row r="1088" spans="1:21" ht="15.75">
      <c r="A1088" s="16" t="s">
        <v>9883</v>
      </c>
      <c r="B1088" s="16" t="s">
        <v>14954</v>
      </c>
      <c r="C1088" s="16" t="s">
        <v>13645</v>
      </c>
      <c r="D1088" s="19">
        <v>179</v>
      </c>
      <c r="E1088" s="19">
        <v>799</v>
      </c>
      <c r="F1088" s="52">
        <v>0.78</v>
      </c>
      <c r="G1088" s="51">
        <v>3.5</v>
      </c>
      <c r="H1088" s="52" t="str">
        <f t="shared" si="17"/>
        <v>4.0</v>
      </c>
      <c r="I1088" s="16">
        <v>132</v>
      </c>
      <c r="J1088" s="19">
        <f>Transformed_Data!E1088*Transformed_Data!I1088</f>
        <v>105468</v>
      </c>
      <c r="K1088" s="19" t="str">
        <f>IF(E1088&lt;200,"&lt;200",IF(E1088&lt;=500,"200–500","&gt;500"))</f>
        <v>&gt;500</v>
      </c>
      <c r="L1088" s="19">
        <f>G1088*I1088</f>
        <v>462</v>
      </c>
      <c r="M1088" s="19">
        <f>SUM(G1088:I1088)</f>
        <v>135.5</v>
      </c>
      <c r="N1088" s="16" t="s">
        <v>9885</v>
      </c>
      <c r="O1088" s="16" t="s">
        <v>9886</v>
      </c>
      <c r="P1088" s="16" t="s">
        <v>9887</v>
      </c>
      <c r="Q1088" s="16" t="s">
        <v>9888</v>
      </c>
      <c r="R1088" s="16" t="s">
        <v>9889</v>
      </c>
      <c r="S1088" s="16" t="s">
        <v>9890</v>
      </c>
      <c r="T1088" s="16" t="s">
        <v>9891</v>
      </c>
      <c r="U1088" s="16" t="s">
        <v>9892</v>
      </c>
    </row>
    <row r="1089" spans="1:21" ht="15.75">
      <c r="A1089" s="16" t="s">
        <v>3269</v>
      </c>
      <c r="B1089" s="16" t="s">
        <v>14955</v>
      </c>
      <c r="C1089" s="16" t="s">
        <v>13127</v>
      </c>
      <c r="D1089" s="19">
        <v>8999</v>
      </c>
      <c r="E1089" s="19">
        <v>11999</v>
      </c>
      <c r="F1089" s="52">
        <v>0.25</v>
      </c>
      <c r="G1089" s="51">
        <v>4</v>
      </c>
      <c r="H1089" s="52" t="str">
        <f t="shared" si="17"/>
        <v>4.0</v>
      </c>
      <c r="I1089" s="16">
        <v>12796</v>
      </c>
      <c r="J1089" s="19">
        <f>Transformed_Data!E1089*Transformed_Data!I1089</f>
        <v>153539204</v>
      </c>
      <c r="K1089" s="19" t="str">
        <f>IF(E1089&lt;200,"&lt;200",IF(E1089&lt;=500,"200–500","&gt;500"))</f>
        <v>&gt;500</v>
      </c>
      <c r="L1089" s="19">
        <f>G1089*I1089</f>
        <v>51184</v>
      </c>
      <c r="M1089" s="19">
        <f>SUM(G1089:I1089)</f>
        <v>12800</v>
      </c>
      <c r="N1089" s="16" t="s">
        <v>3097</v>
      </c>
      <c r="O1089" s="16" t="s">
        <v>3098</v>
      </c>
      <c r="P1089" s="16" t="s">
        <v>3099</v>
      </c>
      <c r="Q1089" s="16" t="s">
        <v>3100</v>
      </c>
      <c r="R1089" s="16" t="s">
        <v>3101</v>
      </c>
      <c r="S1089" s="16" t="s">
        <v>3102</v>
      </c>
      <c r="T1089" s="16" t="s">
        <v>3271</v>
      </c>
      <c r="U1089" s="16" t="s">
        <v>3272</v>
      </c>
    </row>
    <row r="1090" spans="1:21" ht="15.75">
      <c r="A1090" s="16" t="s">
        <v>3319</v>
      </c>
      <c r="B1090" s="16" t="s">
        <v>14955</v>
      </c>
      <c r="C1090" s="16" t="s">
        <v>13127</v>
      </c>
      <c r="D1090" s="19">
        <v>8999</v>
      </c>
      <c r="E1090" s="19">
        <v>11999</v>
      </c>
      <c r="F1090" s="52">
        <v>0.25</v>
      </c>
      <c r="G1090" s="51">
        <v>4</v>
      </c>
      <c r="H1090" s="52" t="str">
        <f t="shared" ref="H1090:H1153" si="18">IF(G1090&lt;=1,"1.0",IF(G1090&lt;=2,"2.0",IF(G1090&lt;=3,"3.0",IF(G1090&lt;=4,"4.0","5.0"))))</f>
        <v>4.0</v>
      </c>
      <c r="I1090" s="16">
        <v>12796</v>
      </c>
      <c r="J1090" s="19">
        <f>Transformed_Data!E1090*Transformed_Data!I1090</f>
        <v>153539204</v>
      </c>
      <c r="K1090" s="19" t="str">
        <f>IF(E1090&lt;200,"&lt;200",IF(E1090&lt;=500,"200–500","&gt;500"))</f>
        <v>&gt;500</v>
      </c>
      <c r="L1090" s="19">
        <f>G1090*I1090</f>
        <v>51184</v>
      </c>
      <c r="M1090" s="19">
        <f>SUM(G1090:I1090)</f>
        <v>12800</v>
      </c>
      <c r="N1090" s="16" t="s">
        <v>3097</v>
      </c>
      <c r="O1090" s="16" t="s">
        <v>3098</v>
      </c>
      <c r="P1090" s="16" t="s">
        <v>3099</v>
      </c>
      <c r="Q1090" s="16" t="s">
        <v>3100</v>
      </c>
      <c r="R1090" s="16" t="s">
        <v>3101</v>
      </c>
      <c r="S1090" s="16" t="s">
        <v>3102</v>
      </c>
      <c r="T1090" s="16" t="s">
        <v>3321</v>
      </c>
      <c r="U1090" s="16" t="s">
        <v>3322</v>
      </c>
    </row>
    <row r="1091" spans="1:21" ht="15.75">
      <c r="A1091" s="16" t="s">
        <v>3095</v>
      </c>
      <c r="B1091" s="16" t="s">
        <v>14956</v>
      </c>
      <c r="C1091" s="16" t="s">
        <v>13127</v>
      </c>
      <c r="D1091" s="19">
        <v>8999</v>
      </c>
      <c r="E1091" s="19">
        <v>11999</v>
      </c>
      <c r="F1091" s="52">
        <v>0.25</v>
      </c>
      <c r="G1091" s="51">
        <v>4</v>
      </c>
      <c r="H1091" s="52" t="str">
        <f t="shared" si="18"/>
        <v>4.0</v>
      </c>
      <c r="I1091" s="16">
        <v>12796</v>
      </c>
      <c r="J1091" s="19">
        <f>Transformed_Data!E1091*Transformed_Data!I1091</f>
        <v>153539204</v>
      </c>
      <c r="K1091" s="19" t="str">
        <f>IF(E1091&lt;200,"&lt;200",IF(E1091&lt;=500,"200–500","&gt;500"))</f>
        <v>&gt;500</v>
      </c>
      <c r="L1091" s="19">
        <f>G1091*I1091</f>
        <v>51184</v>
      </c>
      <c r="M1091" s="19">
        <f>SUM(G1091:I1091)</f>
        <v>12800</v>
      </c>
      <c r="N1091" s="16" t="s">
        <v>3097</v>
      </c>
      <c r="O1091" s="16" t="s">
        <v>3098</v>
      </c>
      <c r="P1091" s="16" t="s">
        <v>3099</v>
      </c>
      <c r="Q1091" s="16" t="s">
        <v>3100</v>
      </c>
      <c r="R1091" s="16" t="s">
        <v>3101</v>
      </c>
      <c r="S1091" s="16" t="s">
        <v>3102</v>
      </c>
      <c r="T1091" s="16" t="s">
        <v>3103</v>
      </c>
      <c r="U1091" s="16" t="s">
        <v>3104</v>
      </c>
    </row>
    <row r="1092" spans="1:21" ht="15.75">
      <c r="A1092" s="16" t="s">
        <v>3624</v>
      </c>
      <c r="B1092" s="16" t="s">
        <v>14957</v>
      </c>
      <c r="C1092" s="16" t="s">
        <v>13127</v>
      </c>
      <c r="D1092" s="19">
        <v>649</v>
      </c>
      <c r="E1092" s="19">
        <v>999</v>
      </c>
      <c r="F1092" s="52">
        <v>0.35</v>
      </c>
      <c r="G1092" s="51">
        <v>4.2</v>
      </c>
      <c r="H1092" s="52" t="str">
        <f t="shared" si="18"/>
        <v>5.0</v>
      </c>
      <c r="I1092" s="16">
        <v>1315</v>
      </c>
      <c r="J1092" s="19">
        <f>Transformed_Data!E1092*Transformed_Data!I1092</f>
        <v>1313685</v>
      </c>
      <c r="K1092" s="19" t="str">
        <f>IF(E1092&lt;200,"&lt;200",IF(E1092&lt;=500,"200–500","&gt;500"))</f>
        <v>&gt;500</v>
      </c>
      <c r="L1092" s="19">
        <f>G1092*I1092</f>
        <v>5523</v>
      </c>
      <c r="M1092" s="19">
        <f>SUM(G1092:I1092)</f>
        <v>1319.2</v>
      </c>
      <c r="N1092" s="16" t="s">
        <v>3626</v>
      </c>
      <c r="O1092" s="16" t="s">
        <v>3627</v>
      </c>
      <c r="P1092" s="16" t="s">
        <v>3628</v>
      </c>
      <c r="Q1092" s="16" t="s">
        <v>3629</v>
      </c>
      <c r="R1092" s="16" t="s">
        <v>3630</v>
      </c>
      <c r="S1092" s="16" t="s">
        <v>13706</v>
      </c>
      <c r="T1092" s="16" t="s">
        <v>3632</v>
      </c>
      <c r="U1092" s="16" t="s">
        <v>3633</v>
      </c>
    </row>
    <row r="1093" spans="1:21" ht="15.75">
      <c r="A1093" s="16" t="s">
        <v>12211</v>
      </c>
      <c r="B1093" s="16" t="s">
        <v>14958</v>
      </c>
      <c r="C1093" s="16" t="s">
        <v>13645</v>
      </c>
      <c r="D1093" s="19">
        <v>3685</v>
      </c>
      <c r="E1093" s="19">
        <v>5495</v>
      </c>
      <c r="F1093" s="52">
        <v>0.33</v>
      </c>
      <c r="G1093" s="51">
        <v>4.0999999999999996</v>
      </c>
      <c r="H1093" s="52" t="str">
        <f t="shared" si="18"/>
        <v>5.0</v>
      </c>
      <c r="I1093" s="16">
        <v>290</v>
      </c>
      <c r="J1093" s="19">
        <f>Transformed_Data!E1093*Transformed_Data!I1093</f>
        <v>1593550</v>
      </c>
      <c r="K1093" s="19" t="str">
        <f>IF(E1093&lt;200,"&lt;200",IF(E1093&lt;=500,"200–500","&gt;500"))</f>
        <v>&gt;500</v>
      </c>
      <c r="L1093" s="19">
        <f>G1093*I1093</f>
        <v>1189</v>
      </c>
      <c r="M1093" s="19">
        <f>SUM(G1093:I1093)</f>
        <v>294.10000000000002</v>
      </c>
      <c r="N1093" s="16" t="s">
        <v>12213</v>
      </c>
      <c r="O1093" s="16" t="s">
        <v>12214</v>
      </c>
      <c r="P1093" s="16" t="s">
        <v>12215</v>
      </c>
      <c r="Q1093" s="16" t="s">
        <v>12216</v>
      </c>
      <c r="R1093" s="16" t="s">
        <v>12217</v>
      </c>
      <c r="S1093" s="16" t="s">
        <v>12218</v>
      </c>
      <c r="T1093" s="16" t="s">
        <v>12219</v>
      </c>
      <c r="U1093" s="16" t="s">
        <v>12220</v>
      </c>
    </row>
    <row r="1094" spans="1:21" ht="15.75">
      <c r="A1094" s="16" t="s">
        <v>1387</v>
      </c>
      <c r="B1094" s="16" t="s">
        <v>14959</v>
      </c>
      <c r="C1094" s="16" t="s">
        <v>13127</v>
      </c>
      <c r="D1094" s="19">
        <v>399</v>
      </c>
      <c r="E1094" s="19">
        <v>799</v>
      </c>
      <c r="F1094" s="52">
        <v>0.5</v>
      </c>
      <c r="G1094" s="51">
        <v>4.3</v>
      </c>
      <c r="H1094" s="52" t="str">
        <f t="shared" si="18"/>
        <v>5.0</v>
      </c>
      <c r="I1094" s="16">
        <v>12</v>
      </c>
      <c r="J1094" s="19">
        <f>Transformed_Data!E1094*Transformed_Data!I1094</f>
        <v>9588</v>
      </c>
      <c r="K1094" s="19" t="str">
        <f>IF(E1094&lt;200,"&lt;200",IF(E1094&lt;=500,"200–500","&gt;500"))</f>
        <v>&gt;500</v>
      </c>
      <c r="L1094" s="19">
        <f>G1094*I1094</f>
        <v>51.599999999999994</v>
      </c>
      <c r="M1094" s="19">
        <f>SUM(G1094:I1094)</f>
        <v>16.3</v>
      </c>
      <c r="N1094" s="16" t="s">
        <v>1389</v>
      </c>
      <c r="O1094" s="16" t="s">
        <v>1390</v>
      </c>
      <c r="P1094" s="16" t="s">
        <v>1391</v>
      </c>
      <c r="Q1094" s="16" t="s">
        <v>1392</v>
      </c>
      <c r="R1094" s="16" t="s">
        <v>1393</v>
      </c>
      <c r="S1094" s="16" t="s">
        <v>1394</v>
      </c>
      <c r="T1094" s="16" t="s">
        <v>1395</v>
      </c>
      <c r="U1094" s="16" t="s">
        <v>1396</v>
      </c>
    </row>
    <row r="1095" spans="1:21" ht="15.75">
      <c r="A1095" s="16" t="s">
        <v>4481</v>
      </c>
      <c r="B1095" s="16" t="s">
        <v>14960</v>
      </c>
      <c r="C1095" s="16" t="s">
        <v>13127</v>
      </c>
      <c r="D1095" s="19">
        <v>23999</v>
      </c>
      <c r="E1095" s="19">
        <v>32999</v>
      </c>
      <c r="F1095" s="52">
        <v>0.27</v>
      </c>
      <c r="G1095" s="51">
        <v>3.9</v>
      </c>
      <c r="H1095" s="52" t="str">
        <f t="shared" si="18"/>
        <v>4.0</v>
      </c>
      <c r="I1095" s="16">
        <v>8866</v>
      </c>
      <c r="J1095" s="19">
        <f>Transformed_Data!E1095*Transformed_Data!I1095</f>
        <v>292569134</v>
      </c>
      <c r="K1095" s="19" t="str">
        <f>IF(E1095&lt;200,"&lt;200",IF(E1095&lt;=500,"200–500","&gt;500"))</f>
        <v>&gt;500</v>
      </c>
      <c r="L1095" s="19">
        <f>G1095*I1095</f>
        <v>34577.4</v>
      </c>
      <c r="M1095" s="19">
        <f>SUM(G1095:I1095)</f>
        <v>8869.9</v>
      </c>
      <c r="N1095" s="16" t="s">
        <v>4483</v>
      </c>
      <c r="O1095" s="16" t="s">
        <v>4484</v>
      </c>
      <c r="P1095" s="16" t="s">
        <v>4485</v>
      </c>
      <c r="Q1095" s="16" t="s">
        <v>4486</v>
      </c>
      <c r="R1095" s="16" t="s">
        <v>4487</v>
      </c>
      <c r="S1095" s="16" t="s">
        <v>13707</v>
      </c>
      <c r="T1095" s="16" t="s">
        <v>4489</v>
      </c>
      <c r="U1095" s="16" t="s">
        <v>4490</v>
      </c>
    </row>
    <row r="1096" spans="1:21" ht="15.75">
      <c r="A1096" s="16" t="s">
        <v>11205</v>
      </c>
      <c r="B1096" s="16" t="s">
        <v>14961</v>
      </c>
      <c r="C1096" s="16" t="s">
        <v>13645</v>
      </c>
      <c r="D1096" s="19">
        <v>2092</v>
      </c>
      <c r="E1096" s="19">
        <v>4600</v>
      </c>
      <c r="F1096" s="52">
        <v>0.55000000000000004</v>
      </c>
      <c r="G1096" s="51">
        <v>4.3</v>
      </c>
      <c r="H1096" s="52" t="str">
        <f t="shared" si="18"/>
        <v>5.0</v>
      </c>
      <c r="I1096" s="16">
        <v>562</v>
      </c>
      <c r="J1096" s="19">
        <f>Transformed_Data!E1096*Transformed_Data!I1096</f>
        <v>2585200</v>
      </c>
      <c r="K1096" s="19" t="str">
        <f>IF(E1096&lt;200,"&lt;200",IF(E1096&lt;=500,"200–500","&gt;500"))</f>
        <v>&gt;500</v>
      </c>
      <c r="L1096" s="19">
        <f>G1096*I1096</f>
        <v>2416.6</v>
      </c>
      <c r="M1096" s="19">
        <f>SUM(G1096:I1096)</f>
        <v>566.29999999999995</v>
      </c>
      <c r="N1096" s="16" t="s">
        <v>11207</v>
      </c>
      <c r="O1096" s="16" t="s">
        <v>11208</v>
      </c>
      <c r="P1096" s="16" t="s">
        <v>11209</v>
      </c>
      <c r="Q1096" s="16" t="s">
        <v>11210</v>
      </c>
      <c r="R1096" s="16" t="s">
        <v>11211</v>
      </c>
      <c r="S1096" s="16" t="s">
        <v>13708</v>
      </c>
      <c r="T1096" s="16" t="s">
        <v>11213</v>
      </c>
      <c r="U1096" s="16" t="s">
        <v>11214</v>
      </c>
    </row>
    <row r="1097" spans="1:21" ht="15.75">
      <c r="A1097" s="16" t="s">
        <v>12271</v>
      </c>
      <c r="B1097" s="16" t="s">
        <v>14962</v>
      </c>
      <c r="C1097" s="16" t="s">
        <v>13645</v>
      </c>
      <c r="D1097" s="19">
        <v>2669</v>
      </c>
      <c r="E1097" s="19">
        <v>3199</v>
      </c>
      <c r="F1097" s="52">
        <v>0.17</v>
      </c>
      <c r="G1097" s="51">
        <v>3.9</v>
      </c>
      <c r="H1097" s="52" t="str">
        <f t="shared" si="18"/>
        <v>4.0</v>
      </c>
      <c r="I1097" s="16">
        <v>260</v>
      </c>
      <c r="J1097" s="19">
        <f>Transformed_Data!E1097*Transformed_Data!I1097</f>
        <v>831740</v>
      </c>
      <c r="K1097" s="19" t="str">
        <f>IF(E1097&lt;200,"&lt;200",IF(E1097&lt;=500,"200–500","&gt;500"))</f>
        <v>&gt;500</v>
      </c>
      <c r="L1097" s="19">
        <f>G1097*I1097</f>
        <v>1014</v>
      </c>
      <c r="M1097" s="19">
        <f>SUM(G1097:I1097)</f>
        <v>263.89999999999998</v>
      </c>
      <c r="N1097" s="16" t="s">
        <v>13709</v>
      </c>
      <c r="O1097" s="16" t="s">
        <v>12274</v>
      </c>
      <c r="P1097" s="16" t="s">
        <v>12275</v>
      </c>
      <c r="Q1097" s="16" t="s">
        <v>12276</v>
      </c>
      <c r="R1097" s="16" t="s">
        <v>12277</v>
      </c>
      <c r="S1097" s="16" t="s">
        <v>13710</v>
      </c>
      <c r="T1097" s="16" t="s">
        <v>12279</v>
      </c>
      <c r="U1097" s="16" t="s">
        <v>12280</v>
      </c>
    </row>
    <row r="1098" spans="1:21" ht="15.75">
      <c r="A1098" s="16" t="s">
        <v>5600</v>
      </c>
      <c r="B1098" s="16" t="s">
        <v>14963</v>
      </c>
      <c r="C1098" s="16" t="s">
        <v>13644</v>
      </c>
      <c r="D1098" s="19">
        <v>449</v>
      </c>
      <c r="E1098" s="19">
        <v>999</v>
      </c>
      <c r="F1098" s="52">
        <v>0.55000000000000004</v>
      </c>
      <c r="G1098" s="51">
        <v>4</v>
      </c>
      <c r="H1098" s="52" t="str">
        <f t="shared" si="18"/>
        <v>4.0</v>
      </c>
      <c r="I1098" s="16">
        <v>2102</v>
      </c>
      <c r="J1098" s="19">
        <f>Transformed_Data!E1098*Transformed_Data!I1098</f>
        <v>2099898</v>
      </c>
      <c r="K1098" s="19" t="str">
        <f>IF(E1098&lt;200,"&lt;200",IF(E1098&lt;=500,"200–500","&gt;500"))</f>
        <v>&gt;500</v>
      </c>
      <c r="L1098" s="19">
        <f>G1098*I1098</f>
        <v>8408</v>
      </c>
      <c r="M1098" s="19">
        <f>SUM(G1098:I1098)</f>
        <v>2106</v>
      </c>
      <c r="N1098" s="16" t="s">
        <v>5602</v>
      </c>
      <c r="O1098" s="16" t="s">
        <v>5603</v>
      </c>
      <c r="P1098" s="16" t="s">
        <v>5604</v>
      </c>
      <c r="Q1098" s="16" t="s">
        <v>5605</v>
      </c>
      <c r="R1098" s="16" t="s">
        <v>5606</v>
      </c>
      <c r="S1098" s="16" t="s">
        <v>5607</v>
      </c>
      <c r="T1098" s="16" t="s">
        <v>5608</v>
      </c>
      <c r="U1098" s="16" t="s">
        <v>5609</v>
      </c>
    </row>
    <row r="1099" spans="1:21" ht="15.75">
      <c r="A1099" s="16" t="s">
        <v>8163</v>
      </c>
      <c r="B1099" s="16" t="s">
        <v>14964</v>
      </c>
      <c r="C1099" s="16" t="s">
        <v>13644</v>
      </c>
      <c r="D1099" s="19">
        <v>26999</v>
      </c>
      <c r="E1099" s="19">
        <v>37999</v>
      </c>
      <c r="F1099" s="52">
        <v>0.28999999999999998</v>
      </c>
      <c r="G1099" s="51">
        <v>4.5999999999999996</v>
      </c>
      <c r="H1099" s="52" t="str">
        <f t="shared" si="18"/>
        <v>5.0</v>
      </c>
      <c r="I1099" s="16">
        <v>2886</v>
      </c>
      <c r="J1099" s="19">
        <f>Transformed_Data!E1099*Transformed_Data!I1099</f>
        <v>109665114</v>
      </c>
      <c r="K1099" s="19" t="str">
        <f>IF(E1099&lt;200,"&lt;200",IF(E1099&lt;=500,"200–500","&gt;500"))</f>
        <v>&gt;500</v>
      </c>
      <c r="L1099" s="19">
        <f>G1099*I1099</f>
        <v>13275.599999999999</v>
      </c>
      <c r="M1099" s="19">
        <f>SUM(G1099:I1099)</f>
        <v>2890.6</v>
      </c>
      <c r="N1099" s="16" t="s">
        <v>8166</v>
      </c>
      <c r="O1099" s="16" t="s">
        <v>8167</v>
      </c>
      <c r="P1099" s="16" t="s">
        <v>8168</v>
      </c>
      <c r="Q1099" s="16" t="s">
        <v>8169</v>
      </c>
      <c r="R1099" s="16" t="s">
        <v>8170</v>
      </c>
      <c r="S1099" s="16" t="s">
        <v>13711</v>
      </c>
      <c r="T1099" s="16" t="s">
        <v>8172</v>
      </c>
      <c r="U1099" s="16" t="s">
        <v>8173</v>
      </c>
    </row>
    <row r="1100" spans="1:21" ht="15.75">
      <c r="A1100" s="16" t="s">
        <v>6379</v>
      </c>
      <c r="B1100" s="16" t="s">
        <v>14941</v>
      </c>
      <c r="C1100" s="16" t="s">
        <v>13127</v>
      </c>
      <c r="D1100" s="19">
        <v>99</v>
      </c>
      <c r="E1100" s="19">
        <v>499</v>
      </c>
      <c r="F1100" s="52">
        <v>0.8</v>
      </c>
      <c r="G1100" s="51">
        <v>4.0999999999999996</v>
      </c>
      <c r="H1100" s="52" t="str">
        <f t="shared" si="18"/>
        <v>5.0</v>
      </c>
      <c r="I1100" s="16">
        <v>2451</v>
      </c>
      <c r="J1100" s="19">
        <f>Transformed_Data!E1100*Transformed_Data!I1100</f>
        <v>1223049</v>
      </c>
      <c r="K1100" s="19" t="str">
        <f>IF(E1100&lt;200,"&lt;200",IF(E1100&lt;=500,"200–500","&gt;500"))</f>
        <v>200–500</v>
      </c>
      <c r="L1100" s="19">
        <f>G1100*I1100</f>
        <v>10049.099999999999</v>
      </c>
      <c r="M1100" s="19">
        <f>SUM(G1100:I1100)</f>
        <v>2455.1</v>
      </c>
      <c r="N1100" s="16" t="s">
        <v>13266</v>
      </c>
      <c r="O1100" s="16" t="s">
        <v>6381</v>
      </c>
      <c r="P1100" s="16" t="s">
        <v>6382</v>
      </c>
      <c r="Q1100" s="16" t="s">
        <v>6383</v>
      </c>
      <c r="R1100" s="16" t="s">
        <v>6384</v>
      </c>
      <c r="S1100" s="16" t="s">
        <v>6385</v>
      </c>
      <c r="T1100" s="16" t="s">
        <v>6386</v>
      </c>
      <c r="U1100" s="16" t="s">
        <v>6387</v>
      </c>
    </row>
    <row r="1101" spans="1:21" ht="15.75">
      <c r="A1101" s="16" t="s">
        <v>11826</v>
      </c>
      <c r="B1101" s="16" t="s">
        <v>14965</v>
      </c>
      <c r="C1101" s="16" t="s">
        <v>13645</v>
      </c>
      <c r="D1101" s="19">
        <v>2033</v>
      </c>
      <c r="E1101" s="19">
        <v>4295</v>
      </c>
      <c r="F1101" s="52">
        <v>0.53</v>
      </c>
      <c r="G1101" s="51">
        <v>3.4</v>
      </c>
      <c r="H1101" s="52" t="str">
        <f t="shared" si="18"/>
        <v>4.0</v>
      </c>
      <c r="I1101" s="16">
        <v>422</v>
      </c>
      <c r="J1101" s="19">
        <f>Transformed_Data!E1101*Transformed_Data!I1101</f>
        <v>1812490</v>
      </c>
      <c r="K1101" s="19" t="str">
        <f>IF(E1101&lt;200,"&lt;200",IF(E1101&lt;=500,"200–500","&gt;500"))</f>
        <v>&gt;500</v>
      </c>
      <c r="L1101" s="19">
        <f>G1101*I1101</f>
        <v>1434.8</v>
      </c>
      <c r="M1101" s="19">
        <f>SUM(G1101:I1101)</f>
        <v>425.4</v>
      </c>
      <c r="N1101" s="16" t="s">
        <v>13712</v>
      </c>
      <c r="O1101" s="16" t="s">
        <v>11829</v>
      </c>
      <c r="P1101" s="16" t="s">
        <v>11830</v>
      </c>
      <c r="Q1101" s="16" t="s">
        <v>11831</v>
      </c>
      <c r="R1101" s="16" t="s">
        <v>11832</v>
      </c>
      <c r="S1101" s="16" t="s">
        <v>11833</v>
      </c>
      <c r="T1101" s="16" t="s">
        <v>11834</v>
      </c>
      <c r="U1101" s="16" t="s">
        <v>11835</v>
      </c>
    </row>
    <row r="1102" spans="1:21" ht="15.75">
      <c r="A1102" s="16" t="s">
        <v>8926</v>
      </c>
      <c r="B1102" s="16" t="s">
        <v>14966</v>
      </c>
      <c r="C1102" s="16" t="s">
        <v>13645</v>
      </c>
      <c r="D1102" s="19">
        <v>809</v>
      </c>
      <c r="E1102" s="19">
        <v>1545</v>
      </c>
      <c r="F1102" s="52">
        <v>0.48</v>
      </c>
      <c r="G1102" s="51">
        <v>3.7</v>
      </c>
      <c r="H1102" s="52" t="str">
        <f t="shared" si="18"/>
        <v>4.0</v>
      </c>
      <c r="I1102" s="16">
        <v>976</v>
      </c>
      <c r="J1102" s="19">
        <f>Transformed_Data!E1102*Transformed_Data!I1102</f>
        <v>1507920</v>
      </c>
      <c r="K1102" s="19" t="str">
        <f>IF(E1102&lt;200,"&lt;200",IF(E1102&lt;=500,"200–500","&gt;500"))</f>
        <v>&gt;500</v>
      </c>
      <c r="L1102" s="19">
        <f>G1102*I1102</f>
        <v>3611.2000000000003</v>
      </c>
      <c r="M1102" s="19">
        <f>SUM(G1102:I1102)</f>
        <v>979.7</v>
      </c>
      <c r="N1102" s="16" t="s">
        <v>13713</v>
      </c>
      <c r="O1102" s="16" t="s">
        <v>8929</v>
      </c>
      <c r="P1102" s="16" t="s">
        <v>8930</v>
      </c>
      <c r="Q1102" s="16" t="s">
        <v>8931</v>
      </c>
      <c r="R1102" s="16" t="s">
        <v>8932</v>
      </c>
      <c r="S1102" s="16" t="s">
        <v>8933</v>
      </c>
      <c r="T1102" s="16" t="s">
        <v>8934</v>
      </c>
      <c r="U1102" s="16" t="s">
        <v>8935</v>
      </c>
    </row>
    <row r="1103" spans="1:21" ht="15.75">
      <c r="A1103" s="16" t="s">
        <v>5787</v>
      </c>
      <c r="B1103" s="16" t="s">
        <v>14967</v>
      </c>
      <c r="C1103" s="16" t="s">
        <v>13127</v>
      </c>
      <c r="D1103" s="19">
        <v>1299</v>
      </c>
      <c r="E1103" s="19">
        <v>3499</v>
      </c>
      <c r="F1103" s="52">
        <v>0.63</v>
      </c>
      <c r="G1103" s="51">
        <v>3.9</v>
      </c>
      <c r="H1103" s="52" t="str">
        <f t="shared" si="18"/>
        <v>4.0</v>
      </c>
      <c r="I1103" s="16">
        <v>12452</v>
      </c>
      <c r="J1103" s="19">
        <f>Transformed_Data!E1103*Transformed_Data!I1103</f>
        <v>43569548</v>
      </c>
      <c r="K1103" s="19" t="str">
        <f>IF(E1103&lt;200,"&lt;200",IF(E1103&lt;=500,"200–500","&gt;500"))</f>
        <v>&gt;500</v>
      </c>
      <c r="L1103" s="19">
        <f>G1103*I1103</f>
        <v>48562.799999999996</v>
      </c>
      <c r="M1103" s="19">
        <f>SUM(G1103:I1103)</f>
        <v>12455.9</v>
      </c>
      <c r="N1103" s="16" t="s">
        <v>5789</v>
      </c>
      <c r="O1103" s="16" t="s">
        <v>5790</v>
      </c>
      <c r="P1103" s="16" t="s">
        <v>5791</v>
      </c>
      <c r="Q1103" s="16" t="s">
        <v>5792</v>
      </c>
      <c r="R1103" s="16" t="s">
        <v>5793</v>
      </c>
      <c r="S1103" s="16" t="s">
        <v>13714</v>
      </c>
      <c r="T1103" s="16" t="s">
        <v>5794</v>
      </c>
      <c r="U1103" s="16" t="s">
        <v>5795</v>
      </c>
    </row>
    <row r="1104" spans="1:21" ht="15.75">
      <c r="A1104" s="16" t="s">
        <v>3750</v>
      </c>
      <c r="B1104" s="16" t="s">
        <v>14930</v>
      </c>
      <c r="C1104" s="16" t="s">
        <v>13127</v>
      </c>
      <c r="D1104" s="19">
        <v>1324</v>
      </c>
      <c r="E1104" s="19">
        <v>1699</v>
      </c>
      <c r="F1104" s="52">
        <v>0.22</v>
      </c>
      <c r="G1104" s="51">
        <v>4</v>
      </c>
      <c r="H1104" s="52" t="str">
        <f t="shared" si="18"/>
        <v>4.0</v>
      </c>
      <c r="I1104" s="16">
        <v>128311</v>
      </c>
      <c r="J1104" s="19">
        <f>Transformed_Data!E1104*Transformed_Data!I1104</f>
        <v>218000389</v>
      </c>
      <c r="K1104" s="19" t="str">
        <f>IF(E1104&lt;200,"&lt;200",IF(E1104&lt;=500,"200–500","&gt;500"))</f>
        <v>&gt;500</v>
      </c>
      <c r="L1104" s="19">
        <f>G1104*I1104</f>
        <v>513244</v>
      </c>
      <c r="M1104" s="19">
        <f>SUM(G1104:I1104)</f>
        <v>128315</v>
      </c>
      <c r="N1104" s="16" t="s">
        <v>3752</v>
      </c>
      <c r="O1104" s="16" t="s">
        <v>3047</v>
      </c>
      <c r="P1104" s="16" t="s">
        <v>3048</v>
      </c>
      <c r="Q1104" s="16" t="s">
        <v>3049</v>
      </c>
      <c r="R1104" s="16" t="s">
        <v>3050</v>
      </c>
      <c r="S1104" s="16" t="s">
        <v>3051</v>
      </c>
      <c r="T1104" s="16" t="s">
        <v>3753</v>
      </c>
      <c r="U1104" s="16" t="s">
        <v>3754</v>
      </c>
    </row>
    <row r="1105" spans="1:21" ht="15.75">
      <c r="A1105" s="16" t="s">
        <v>3796</v>
      </c>
      <c r="B1105" s="16" t="s">
        <v>14931</v>
      </c>
      <c r="C1105" s="16" t="s">
        <v>13127</v>
      </c>
      <c r="D1105" s="19">
        <v>1324</v>
      </c>
      <c r="E1105" s="19">
        <v>1699</v>
      </c>
      <c r="F1105" s="52">
        <v>0.22</v>
      </c>
      <c r="G1105" s="51">
        <v>4</v>
      </c>
      <c r="H1105" s="52" t="str">
        <f t="shared" si="18"/>
        <v>4.0</v>
      </c>
      <c r="I1105" s="16">
        <v>128311</v>
      </c>
      <c r="J1105" s="19">
        <f>Transformed_Data!E1105*Transformed_Data!I1105</f>
        <v>218000389</v>
      </c>
      <c r="K1105" s="19" t="str">
        <f>IF(E1105&lt;200,"&lt;200",IF(E1105&lt;=500,"200–500","&gt;500"))</f>
        <v>&gt;500</v>
      </c>
      <c r="L1105" s="19">
        <f>G1105*I1105</f>
        <v>513244</v>
      </c>
      <c r="M1105" s="19">
        <f>SUM(G1105:I1105)</f>
        <v>128315</v>
      </c>
      <c r="N1105" s="16" t="s">
        <v>3752</v>
      </c>
      <c r="O1105" s="16" t="s">
        <v>3047</v>
      </c>
      <c r="P1105" s="16" t="s">
        <v>3048</v>
      </c>
      <c r="Q1105" s="16" t="s">
        <v>3049</v>
      </c>
      <c r="R1105" s="16" t="s">
        <v>3050</v>
      </c>
      <c r="S1105" s="16" t="s">
        <v>3051</v>
      </c>
      <c r="T1105" s="16" t="s">
        <v>3052</v>
      </c>
      <c r="U1105" s="16" t="s">
        <v>3798</v>
      </c>
    </row>
    <row r="1106" spans="1:21" ht="15.75">
      <c r="A1106" s="16" t="s">
        <v>2772</v>
      </c>
      <c r="B1106" s="16" t="s">
        <v>14968</v>
      </c>
      <c r="C1106" s="16" t="s">
        <v>13127</v>
      </c>
      <c r="D1106" s="19">
        <v>246</v>
      </c>
      <c r="E1106" s="19">
        <v>600</v>
      </c>
      <c r="F1106" s="52">
        <v>0.59</v>
      </c>
      <c r="G1106" s="51">
        <v>4.2</v>
      </c>
      <c r="H1106" s="52" t="str">
        <f t="shared" si="18"/>
        <v>5.0</v>
      </c>
      <c r="I1106" s="16">
        <v>143</v>
      </c>
      <c r="J1106" s="19">
        <f>Transformed_Data!E1106*Transformed_Data!I1106</f>
        <v>85800</v>
      </c>
      <c r="K1106" s="19" t="str">
        <f>IF(E1106&lt;200,"&lt;200",IF(E1106&lt;=500,"200–500","&gt;500"))</f>
        <v>&gt;500</v>
      </c>
      <c r="L1106" s="19">
        <f>G1106*I1106</f>
        <v>600.6</v>
      </c>
      <c r="M1106" s="19">
        <f>SUM(G1106:I1106)</f>
        <v>147.19999999999999</v>
      </c>
      <c r="N1106" s="16" t="s">
        <v>2774</v>
      </c>
      <c r="O1106" s="16" t="s">
        <v>2775</v>
      </c>
      <c r="P1106" s="16" t="s">
        <v>2776</v>
      </c>
      <c r="Q1106" s="16" t="s">
        <v>2777</v>
      </c>
      <c r="R1106" s="16" t="s">
        <v>2778</v>
      </c>
      <c r="S1106" s="16" t="s">
        <v>2779</v>
      </c>
      <c r="T1106" s="16" t="s">
        <v>2780</v>
      </c>
      <c r="U1106" s="16" t="s">
        <v>2781</v>
      </c>
    </row>
    <row r="1107" spans="1:21" ht="15.75">
      <c r="A1107" s="16" t="s">
        <v>1016</v>
      </c>
      <c r="B1107" s="16" t="s">
        <v>14969</v>
      </c>
      <c r="C1107" s="16" t="s">
        <v>13127</v>
      </c>
      <c r="D1107" s="19">
        <v>15990</v>
      </c>
      <c r="E1107" s="19">
        <v>23990</v>
      </c>
      <c r="F1107" s="52">
        <v>0.33</v>
      </c>
      <c r="G1107" s="51">
        <v>4.3</v>
      </c>
      <c r="H1107" s="52" t="str">
        <f t="shared" si="18"/>
        <v>5.0</v>
      </c>
      <c r="I1107" s="16">
        <v>1035</v>
      </c>
      <c r="J1107" s="19">
        <f>Transformed_Data!E1107*Transformed_Data!I1107</f>
        <v>24829650</v>
      </c>
      <c r="K1107" s="19" t="str">
        <f>IF(E1107&lt;200,"&lt;200",IF(E1107&lt;=500,"200–500","&gt;500"))</f>
        <v>&gt;500</v>
      </c>
      <c r="L1107" s="19">
        <f>G1107*I1107</f>
        <v>4450.5</v>
      </c>
      <c r="M1107" s="19">
        <f>SUM(G1107:I1107)</f>
        <v>1039.3</v>
      </c>
      <c r="N1107" s="16" t="s">
        <v>13715</v>
      </c>
      <c r="O1107" s="16" t="s">
        <v>1019</v>
      </c>
      <c r="P1107" s="16" t="s">
        <v>1020</v>
      </c>
      <c r="Q1107" s="16" t="s">
        <v>1021</v>
      </c>
      <c r="R1107" s="16" t="s">
        <v>1022</v>
      </c>
      <c r="S1107" s="16" t="s">
        <v>13716</v>
      </c>
      <c r="T1107" s="16" t="s">
        <v>1024</v>
      </c>
      <c r="U1107" s="16" t="s">
        <v>1025</v>
      </c>
    </row>
    <row r="1108" spans="1:21" ht="15.75">
      <c r="A1108" s="16" t="s">
        <v>7345</v>
      </c>
      <c r="B1108" s="16" t="s">
        <v>14970</v>
      </c>
      <c r="C1108" s="16" t="s">
        <v>13127</v>
      </c>
      <c r="D1108" s="19">
        <v>1599</v>
      </c>
      <c r="E1108" s="19">
        <v>2790</v>
      </c>
      <c r="F1108" s="52">
        <v>0.43</v>
      </c>
      <c r="G1108" s="51">
        <v>3.6</v>
      </c>
      <c r="H1108" s="52" t="str">
        <f t="shared" si="18"/>
        <v>4.0</v>
      </c>
      <c r="I1108" s="16">
        <v>2272</v>
      </c>
      <c r="J1108" s="19">
        <f>Transformed_Data!E1108*Transformed_Data!I1108</f>
        <v>6338880</v>
      </c>
      <c r="K1108" s="19" t="str">
        <f>IF(E1108&lt;200,"&lt;200",IF(E1108&lt;=500,"200–500","&gt;500"))</f>
        <v>&gt;500</v>
      </c>
      <c r="L1108" s="19">
        <f>G1108*I1108</f>
        <v>8179.2</v>
      </c>
      <c r="M1108" s="19">
        <f>SUM(G1108:I1108)</f>
        <v>2275.6</v>
      </c>
      <c r="N1108" s="16" t="s">
        <v>7347</v>
      </c>
      <c r="O1108" s="16" t="s">
        <v>7348</v>
      </c>
      <c r="P1108" s="16" t="s">
        <v>7349</v>
      </c>
      <c r="Q1108" s="16" t="s">
        <v>7350</v>
      </c>
      <c r="R1108" s="16" t="s">
        <v>7351</v>
      </c>
      <c r="S1108" s="16" t="s">
        <v>13717</v>
      </c>
      <c r="T1108" s="16" t="s">
        <v>7353</v>
      </c>
      <c r="U1108" s="16" t="s">
        <v>7354</v>
      </c>
    </row>
    <row r="1109" spans="1:21" ht="15.75">
      <c r="A1109" s="16" t="s">
        <v>10809</v>
      </c>
      <c r="B1109" s="16" t="s">
        <v>14971</v>
      </c>
      <c r="C1109" s="16" t="s">
        <v>13645</v>
      </c>
      <c r="D1109" s="19">
        <v>9199</v>
      </c>
      <c r="E1109" s="19">
        <v>18000</v>
      </c>
      <c r="F1109" s="52">
        <v>0.49</v>
      </c>
      <c r="G1109" s="51">
        <v>4</v>
      </c>
      <c r="H1109" s="52" t="str">
        <f t="shared" si="18"/>
        <v>4.0</v>
      </c>
      <c r="I1109" s="16">
        <v>16020</v>
      </c>
      <c r="J1109" s="19">
        <f>Transformed_Data!E1109*Transformed_Data!I1109</f>
        <v>288360000</v>
      </c>
      <c r="K1109" s="19" t="str">
        <f>IF(E1109&lt;200,"&lt;200",IF(E1109&lt;=500,"200–500","&gt;500"))</f>
        <v>&gt;500</v>
      </c>
      <c r="L1109" s="19">
        <f>G1109*I1109</f>
        <v>64080</v>
      </c>
      <c r="M1109" s="19">
        <f>SUM(G1109:I1109)</f>
        <v>16024</v>
      </c>
      <c r="N1109" s="16" t="s">
        <v>10811</v>
      </c>
      <c r="O1109" s="16" t="s">
        <v>10812</v>
      </c>
      <c r="P1109" s="16" t="s">
        <v>10813</v>
      </c>
      <c r="Q1109" s="16" t="s">
        <v>10814</v>
      </c>
      <c r="R1109" s="16" t="s">
        <v>10815</v>
      </c>
      <c r="S1109" s="16" t="s">
        <v>13718</v>
      </c>
      <c r="T1109" s="16" t="s">
        <v>10817</v>
      </c>
      <c r="U1109" s="16" t="s">
        <v>10818</v>
      </c>
    </row>
    <row r="1110" spans="1:21" ht="15.75">
      <c r="A1110" s="16" t="s">
        <v>2139</v>
      </c>
      <c r="B1110" s="16" t="s">
        <v>14972</v>
      </c>
      <c r="C1110" s="16" t="s">
        <v>13644</v>
      </c>
      <c r="D1110" s="19">
        <v>179</v>
      </c>
      <c r="E1110" s="19">
        <v>399</v>
      </c>
      <c r="F1110" s="52">
        <v>0.55000000000000004</v>
      </c>
      <c r="G1110" s="51">
        <v>4</v>
      </c>
      <c r="H1110" s="52" t="str">
        <f t="shared" si="18"/>
        <v>4.0</v>
      </c>
      <c r="I1110" s="16">
        <v>1423</v>
      </c>
      <c r="J1110" s="19">
        <f>Transformed_Data!E1110*Transformed_Data!I1110</f>
        <v>567777</v>
      </c>
      <c r="K1110" s="19" t="str">
        <f>IF(E1110&lt;200,"&lt;200",IF(E1110&lt;=500,"200–500","&gt;500"))</f>
        <v>200–500</v>
      </c>
      <c r="L1110" s="19">
        <f>G1110*I1110</f>
        <v>5692</v>
      </c>
      <c r="M1110" s="19">
        <f>SUM(G1110:I1110)</f>
        <v>1427</v>
      </c>
      <c r="N1110" s="16" t="s">
        <v>719</v>
      </c>
      <c r="O1110" s="16" t="s">
        <v>720</v>
      </c>
      <c r="P1110" s="16" t="s">
        <v>721</v>
      </c>
      <c r="Q1110" s="16" t="s">
        <v>722</v>
      </c>
      <c r="R1110" s="16" t="s">
        <v>723</v>
      </c>
      <c r="S1110" s="16" t="s">
        <v>13029</v>
      </c>
      <c r="T1110" s="16" t="s">
        <v>2141</v>
      </c>
      <c r="U1110" s="16" t="s">
        <v>2142</v>
      </c>
    </row>
    <row r="1111" spans="1:21" ht="15.75">
      <c r="A1111" s="16" t="s">
        <v>717</v>
      </c>
      <c r="B1111" s="16" t="s">
        <v>14972</v>
      </c>
      <c r="C1111" s="16" t="s">
        <v>13644</v>
      </c>
      <c r="D1111" s="19">
        <v>179</v>
      </c>
      <c r="E1111" s="19">
        <v>399</v>
      </c>
      <c r="F1111" s="52">
        <v>0.55000000000000004</v>
      </c>
      <c r="G1111" s="51">
        <v>4</v>
      </c>
      <c r="H1111" s="52" t="str">
        <f t="shared" si="18"/>
        <v>4.0</v>
      </c>
      <c r="I1111" s="16">
        <v>1423</v>
      </c>
      <c r="J1111" s="19">
        <f>Transformed_Data!E1111*Transformed_Data!I1111</f>
        <v>567777</v>
      </c>
      <c r="K1111" s="19" t="str">
        <f>IF(E1111&lt;200,"&lt;200",IF(E1111&lt;=500,"200–500","&gt;500"))</f>
        <v>200–500</v>
      </c>
      <c r="L1111" s="19">
        <f>G1111*I1111</f>
        <v>5692</v>
      </c>
      <c r="M1111" s="19">
        <f>SUM(G1111:I1111)</f>
        <v>1427</v>
      </c>
      <c r="N1111" s="16" t="s">
        <v>719</v>
      </c>
      <c r="O1111" s="16" t="s">
        <v>720</v>
      </c>
      <c r="P1111" s="16" t="s">
        <v>721</v>
      </c>
      <c r="Q1111" s="16" t="s">
        <v>722</v>
      </c>
      <c r="R1111" s="16" t="s">
        <v>723</v>
      </c>
      <c r="S1111" s="16" t="s">
        <v>13029</v>
      </c>
      <c r="T1111" s="16" t="s">
        <v>724</v>
      </c>
      <c r="U1111" s="16" t="s">
        <v>725</v>
      </c>
    </row>
    <row r="1112" spans="1:21" ht="15.75">
      <c r="A1112" s="16" t="s">
        <v>1535</v>
      </c>
      <c r="B1112" s="16" t="s">
        <v>14973</v>
      </c>
      <c r="C1112" s="16" t="s">
        <v>13644</v>
      </c>
      <c r="D1112" s="19">
        <v>149</v>
      </c>
      <c r="E1112" s="19">
        <v>399</v>
      </c>
      <c r="F1112" s="52">
        <v>0.63</v>
      </c>
      <c r="G1112" s="51">
        <v>4</v>
      </c>
      <c r="H1112" s="52" t="str">
        <f t="shared" si="18"/>
        <v>4.0</v>
      </c>
      <c r="I1112" s="16">
        <v>1423</v>
      </c>
      <c r="J1112" s="19">
        <f>Transformed_Data!E1112*Transformed_Data!I1112</f>
        <v>567777</v>
      </c>
      <c r="K1112" s="19" t="str">
        <f>IF(E1112&lt;200,"&lt;200",IF(E1112&lt;=500,"200–500","&gt;500"))</f>
        <v>200–500</v>
      </c>
      <c r="L1112" s="19">
        <f>G1112*I1112</f>
        <v>5692</v>
      </c>
      <c r="M1112" s="19">
        <f>SUM(G1112:I1112)</f>
        <v>1427</v>
      </c>
      <c r="N1112" s="16" t="s">
        <v>1537</v>
      </c>
      <c r="O1112" s="16" t="s">
        <v>720</v>
      </c>
      <c r="P1112" s="16" t="s">
        <v>721</v>
      </c>
      <c r="Q1112" s="16" t="s">
        <v>722</v>
      </c>
      <c r="R1112" s="16" t="s">
        <v>723</v>
      </c>
      <c r="S1112" s="16" t="s">
        <v>13029</v>
      </c>
      <c r="T1112" s="16" t="s">
        <v>1538</v>
      </c>
      <c r="U1112" s="16" t="s">
        <v>1539</v>
      </c>
    </row>
    <row r="1113" spans="1:21" ht="15.75">
      <c r="A1113" s="16" t="s">
        <v>4036</v>
      </c>
      <c r="B1113" s="16" t="s">
        <v>14974</v>
      </c>
      <c r="C1113" s="16" t="s">
        <v>13127</v>
      </c>
      <c r="D1113" s="19">
        <v>2199</v>
      </c>
      <c r="E1113" s="19">
        <v>9999</v>
      </c>
      <c r="F1113" s="52">
        <v>0.78</v>
      </c>
      <c r="G1113" s="51">
        <v>4.2</v>
      </c>
      <c r="H1113" s="52" t="str">
        <f t="shared" si="18"/>
        <v>5.0</v>
      </c>
      <c r="I1113" s="16">
        <v>29472</v>
      </c>
      <c r="J1113" s="19">
        <f>Transformed_Data!E1113*Transformed_Data!I1113</f>
        <v>294690528</v>
      </c>
      <c r="K1113" s="19" t="str">
        <f>IF(E1113&lt;200,"&lt;200",IF(E1113&lt;=500,"200–500","&gt;500"))</f>
        <v>&gt;500</v>
      </c>
      <c r="L1113" s="19">
        <f>G1113*I1113</f>
        <v>123782.40000000001</v>
      </c>
      <c r="M1113" s="19">
        <f>SUM(G1113:I1113)</f>
        <v>29476.2</v>
      </c>
      <c r="N1113" s="16" t="s">
        <v>13719</v>
      </c>
      <c r="O1113" s="16" t="s">
        <v>3223</v>
      </c>
      <c r="P1113" s="16" t="s">
        <v>3224</v>
      </c>
      <c r="Q1113" s="16" t="s">
        <v>3225</v>
      </c>
      <c r="R1113" s="16" t="s">
        <v>3226</v>
      </c>
      <c r="S1113" s="16" t="s">
        <v>13720</v>
      </c>
      <c r="T1113" s="16" t="s">
        <v>4038</v>
      </c>
      <c r="U1113" s="16" t="s">
        <v>4039</v>
      </c>
    </row>
    <row r="1114" spans="1:21" ht="15.75">
      <c r="A1114" s="16" t="s">
        <v>4630</v>
      </c>
      <c r="B1114" s="16" t="s">
        <v>14975</v>
      </c>
      <c r="C1114" s="16" t="s">
        <v>13127</v>
      </c>
      <c r="D1114" s="19">
        <v>1499</v>
      </c>
      <c r="E1114" s="19">
        <v>7999</v>
      </c>
      <c r="F1114" s="52">
        <v>0.81</v>
      </c>
      <c r="G1114" s="51">
        <v>4.2</v>
      </c>
      <c r="H1114" s="52" t="str">
        <f t="shared" si="18"/>
        <v>5.0</v>
      </c>
      <c r="I1114" s="16">
        <v>22638</v>
      </c>
      <c r="J1114" s="19">
        <f>Transformed_Data!E1114*Transformed_Data!I1114</f>
        <v>181081362</v>
      </c>
      <c r="K1114" s="19" t="str">
        <f>IF(E1114&lt;200,"&lt;200",IF(E1114&lt;=500,"200–500","&gt;500"))</f>
        <v>&gt;500</v>
      </c>
      <c r="L1114" s="19">
        <f>G1114*I1114</f>
        <v>95079.6</v>
      </c>
      <c r="M1114" s="19">
        <f>SUM(G1114:I1114)</f>
        <v>22642.2</v>
      </c>
      <c r="N1114" s="16" t="s">
        <v>13721</v>
      </c>
      <c r="O1114" s="16" t="s">
        <v>3184</v>
      </c>
      <c r="P1114" s="16" t="s">
        <v>3185</v>
      </c>
      <c r="Q1114" s="16" t="s">
        <v>3186</v>
      </c>
      <c r="R1114" s="16" t="s">
        <v>3187</v>
      </c>
      <c r="S1114" s="16" t="s">
        <v>13722</v>
      </c>
      <c r="T1114" s="16" t="s">
        <v>4633</v>
      </c>
      <c r="U1114" s="16" t="s">
        <v>4634</v>
      </c>
    </row>
    <row r="1115" spans="1:21" ht="15.75">
      <c r="A1115" s="16" t="s">
        <v>4266</v>
      </c>
      <c r="B1115" s="16" t="s">
        <v>14976</v>
      </c>
      <c r="C1115" s="16" t="s">
        <v>13127</v>
      </c>
      <c r="D1115" s="19">
        <v>1499</v>
      </c>
      <c r="E1115" s="19">
        <v>9999</v>
      </c>
      <c r="F1115" s="52">
        <v>0.85</v>
      </c>
      <c r="G1115" s="51">
        <v>4.2</v>
      </c>
      <c r="H1115" s="52" t="str">
        <f t="shared" si="18"/>
        <v>5.0</v>
      </c>
      <c r="I1115" s="16">
        <v>22638</v>
      </c>
      <c r="J1115" s="19">
        <f>Transformed_Data!E1115*Transformed_Data!I1115</f>
        <v>226357362</v>
      </c>
      <c r="K1115" s="19" t="str">
        <f>IF(E1115&lt;200,"&lt;200",IF(E1115&lt;=500,"200–500","&gt;500"))</f>
        <v>&gt;500</v>
      </c>
      <c r="L1115" s="19">
        <f>G1115*I1115</f>
        <v>95079.6</v>
      </c>
      <c r="M1115" s="19">
        <f>SUM(G1115:I1115)</f>
        <v>22642.2</v>
      </c>
      <c r="N1115" s="16" t="s">
        <v>13721</v>
      </c>
      <c r="O1115" s="16" t="s">
        <v>3184</v>
      </c>
      <c r="P1115" s="16" t="s">
        <v>3185</v>
      </c>
      <c r="Q1115" s="16" t="s">
        <v>3186</v>
      </c>
      <c r="R1115" s="16" t="s">
        <v>3187</v>
      </c>
      <c r="S1115" s="16" t="s">
        <v>13722</v>
      </c>
      <c r="T1115" s="16" t="s">
        <v>4269</v>
      </c>
      <c r="U1115" s="16" t="s">
        <v>4270</v>
      </c>
    </row>
    <row r="1116" spans="1:21" ht="15.75">
      <c r="A1116" s="16" t="s">
        <v>3220</v>
      </c>
      <c r="B1116" s="16" t="s">
        <v>14974</v>
      </c>
      <c r="C1116" s="16" t="s">
        <v>13127</v>
      </c>
      <c r="D1116" s="19">
        <v>2199</v>
      </c>
      <c r="E1116" s="19">
        <v>9999</v>
      </c>
      <c r="F1116" s="52">
        <v>0.78</v>
      </c>
      <c r="G1116" s="51">
        <v>4.2</v>
      </c>
      <c r="H1116" s="52" t="str">
        <f t="shared" si="18"/>
        <v>5.0</v>
      </c>
      <c r="I1116" s="16">
        <v>29471</v>
      </c>
      <c r="J1116" s="19">
        <f>Transformed_Data!E1116*Transformed_Data!I1116</f>
        <v>294680529</v>
      </c>
      <c r="K1116" s="19" t="str">
        <f>IF(E1116&lt;200,"&lt;200",IF(E1116&lt;=500,"200–500","&gt;500"))</f>
        <v>&gt;500</v>
      </c>
      <c r="L1116" s="19">
        <f>G1116*I1116</f>
        <v>123778.20000000001</v>
      </c>
      <c r="M1116" s="19">
        <f>SUM(G1116:I1116)</f>
        <v>29475.200000000001</v>
      </c>
      <c r="N1116" s="16" t="s">
        <v>13723</v>
      </c>
      <c r="O1116" s="16" t="s">
        <v>3223</v>
      </c>
      <c r="P1116" s="16" t="s">
        <v>3224</v>
      </c>
      <c r="Q1116" s="16" t="s">
        <v>3225</v>
      </c>
      <c r="R1116" s="16" t="s">
        <v>3226</v>
      </c>
      <c r="S1116" s="16" t="s">
        <v>13720</v>
      </c>
      <c r="T1116" s="16" t="s">
        <v>3228</v>
      </c>
      <c r="U1116" s="16" t="s">
        <v>3229</v>
      </c>
    </row>
    <row r="1117" spans="1:21" ht="15.75">
      <c r="A1117" s="16" t="s">
        <v>3181</v>
      </c>
      <c r="B1117" s="16" t="s">
        <v>14975</v>
      </c>
      <c r="C1117" s="16" t="s">
        <v>13127</v>
      </c>
      <c r="D1117" s="19">
        <v>1499</v>
      </c>
      <c r="E1117" s="19">
        <v>7999</v>
      </c>
      <c r="F1117" s="52">
        <v>0.81</v>
      </c>
      <c r="G1117" s="51">
        <v>4.2</v>
      </c>
      <c r="H1117" s="52" t="str">
        <f t="shared" si="18"/>
        <v>5.0</v>
      </c>
      <c r="I1117" s="16">
        <v>22636</v>
      </c>
      <c r="J1117" s="19">
        <f>Transformed_Data!E1117*Transformed_Data!I1117</f>
        <v>181065364</v>
      </c>
      <c r="K1117" s="19" t="str">
        <f>IF(E1117&lt;200,"&lt;200",IF(E1117&lt;=500,"200–500","&gt;500"))</f>
        <v>&gt;500</v>
      </c>
      <c r="L1117" s="19">
        <f>G1117*I1117</f>
        <v>95071.2</v>
      </c>
      <c r="M1117" s="19">
        <f>SUM(G1117:I1117)</f>
        <v>22640.2</v>
      </c>
      <c r="N1117" s="16" t="s">
        <v>13721</v>
      </c>
      <c r="O1117" s="16" t="s">
        <v>3184</v>
      </c>
      <c r="P1117" s="16" t="s">
        <v>3185</v>
      </c>
      <c r="Q1117" s="16" t="s">
        <v>3186</v>
      </c>
      <c r="R1117" s="16" t="s">
        <v>3187</v>
      </c>
      <c r="S1117" s="16" t="s">
        <v>13722</v>
      </c>
      <c r="T1117" s="16" t="s">
        <v>3189</v>
      </c>
      <c r="U1117" s="16" t="s">
        <v>3190</v>
      </c>
    </row>
    <row r="1118" spans="1:21" ht="15.75">
      <c r="A1118" s="16" t="s">
        <v>7213</v>
      </c>
      <c r="B1118" s="16" t="s">
        <v>14977</v>
      </c>
      <c r="C1118" s="16" t="s">
        <v>13127</v>
      </c>
      <c r="D1118" s="19">
        <v>2499</v>
      </c>
      <c r="E1118" s="19">
        <v>9999</v>
      </c>
      <c r="F1118" s="52">
        <v>0.75</v>
      </c>
      <c r="G1118" s="51">
        <v>4</v>
      </c>
      <c r="H1118" s="52" t="str">
        <f t="shared" si="18"/>
        <v>4.0</v>
      </c>
      <c r="I1118" s="16">
        <v>9090</v>
      </c>
      <c r="J1118" s="19">
        <f>Transformed_Data!E1118*Transformed_Data!I1118</f>
        <v>90890910</v>
      </c>
      <c r="K1118" s="19" t="str">
        <f>IF(E1118&lt;200,"&lt;200",IF(E1118&lt;=500,"200–500","&gt;500"))</f>
        <v>&gt;500</v>
      </c>
      <c r="L1118" s="19">
        <f>G1118*I1118</f>
        <v>36360</v>
      </c>
      <c r="M1118" s="19">
        <f>SUM(G1118:I1118)</f>
        <v>9094</v>
      </c>
      <c r="N1118" s="16" t="s">
        <v>13724</v>
      </c>
      <c r="O1118" s="16" t="s">
        <v>7216</v>
      </c>
      <c r="P1118" s="16" t="s">
        <v>7217</v>
      </c>
      <c r="Q1118" s="16" t="s">
        <v>7218</v>
      </c>
      <c r="R1118" s="16" t="s">
        <v>7219</v>
      </c>
      <c r="S1118" s="16" t="s">
        <v>7220</v>
      </c>
      <c r="T1118" s="16" t="s">
        <v>7221</v>
      </c>
      <c r="U1118" s="16" t="s">
        <v>7222</v>
      </c>
    </row>
    <row r="1119" spans="1:21" ht="15.75">
      <c r="A1119" s="16" t="s">
        <v>6071</v>
      </c>
      <c r="B1119" s="16" t="s">
        <v>14978</v>
      </c>
      <c r="C1119" s="16" t="s">
        <v>13644</v>
      </c>
      <c r="D1119" s="19">
        <v>599</v>
      </c>
      <c r="E1119" s="19">
        <v>3999</v>
      </c>
      <c r="F1119" s="52">
        <v>0.85</v>
      </c>
      <c r="G1119" s="51">
        <v>3.9</v>
      </c>
      <c r="H1119" s="52" t="str">
        <f t="shared" si="18"/>
        <v>4.0</v>
      </c>
      <c r="I1119" s="16">
        <v>1087</v>
      </c>
      <c r="J1119" s="19">
        <f>Transformed_Data!E1119*Transformed_Data!I1119</f>
        <v>4346913</v>
      </c>
      <c r="K1119" s="19" t="str">
        <f>IF(E1119&lt;200,"&lt;200",IF(E1119&lt;=500,"200–500","&gt;500"))</f>
        <v>&gt;500</v>
      </c>
      <c r="L1119" s="19">
        <f>G1119*I1119</f>
        <v>4239.3</v>
      </c>
      <c r="M1119" s="19">
        <f>SUM(G1119:I1119)</f>
        <v>1090.9000000000001</v>
      </c>
      <c r="N1119" s="16" t="s">
        <v>6073</v>
      </c>
      <c r="O1119" s="16" t="s">
        <v>6074</v>
      </c>
      <c r="P1119" s="16" t="s">
        <v>6075</v>
      </c>
      <c r="Q1119" s="16" t="s">
        <v>6076</v>
      </c>
      <c r="R1119" s="16" t="s">
        <v>6077</v>
      </c>
      <c r="S1119" s="16" t="s">
        <v>13725</v>
      </c>
      <c r="T1119" s="16" t="s">
        <v>6079</v>
      </c>
      <c r="U1119" s="16" t="s">
        <v>6080</v>
      </c>
    </row>
    <row r="1120" spans="1:21" ht="15.75">
      <c r="A1120" s="16" t="s">
        <v>4040</v>
      </c>
      <c r="B1120" s="16" t="s">
        <v>14979</v>
      </c>
      <c r="C1120" s="16" t="s">
        <v>13127</v>
      </c>
      <c r="D1120" s="19">
        <v>95</v>
      </c>
      <c r="E1120" s="19">
        <v>499</v>
      </c>
      <c r="F1120" s="52">
        <v>0.81</v>
      </c>
      <c r="G1120" s="51">
        <v>4.2</v>
      </c>
      <c r="H1120" s="52" t="str">
        <f t="shared" si="18"/>
        <v>5.0</v>
      </c>
      <c r="I1120" s="16">
        <v>1949</v>
      </c>
      <c r="J1120" s="19">
        <f>Transformed_Data!E1120*Transformed_Data!I1120</f>
        <v>972551</v>
      </c>
      <c r="K1120" s="19" t="str">
        <f>IF(E1120&lt;200,"&lt;200",IF(E1120&lt;=500,"200–500","&gt;500"))</f>
        <v>200–500</v>
      </c>
      <c r="L1120" s="19">
        <f>G1120*I1120</f>
        <v>8185.8</v>
      </c>
      <c r="M1120" s="19">
        <f>SUM(G1120:I1120)</f>
        <v>1953.2</v>
      </c>
      <c r="N1120" s="16" t="s">
        <v>4042</v>
      </c>
      <c r="O1120" s="16" t="s">
        <v>4043</v>
      </c>
      <c r="P1120" s="16" t="s">
        <v>4044</v>
      </c>
      <c r="Q1120" s="16" t="s">
        <v>4045</v>
      </c>
      <c r="R1120" s="16" t="s">
        <v>4046</v>
      </c>
      <c r="S1120" s="16" t="s">
        <v>4047</v>
      </c>
      <c r="T1120" s="16" t="s">
        <v>4048</v>
      </c>
      <c r="U1120" s="16" t="s">
        <v>4049</v>
      </c>
    </row>
    <row r="1121" spans="1:21" ht="15.75">
      <c r="A1121" s="16" t="s">
        <v>7045</v>
      </c>
      <c r="B1121" s="16" t="s">
        <v>14980</v>
      </c>
      <c r="C1121" s="16" t="s">
        <v>13644</v>
      </c>
      <c r="D1121" s="19">
        <v>269</v>
      </c>
      <c r="E1121" s="19">
        <v>699</v>
      </c>
      <c r="F1121" s="52">
        <v>0.62</v>
      </c>
      <c r="G1121" s="51">
        <v>4</v>
      </c>
      <c r="H1121" s="52" t="str">
        <f t="shared" si="18"/>
        <v>4.0</v>
      </c>
      <c r="I1121" s="16">
        <v>93</v>
      </c>
      <c r="J1121" s="19">
        <f>Transformed_Data!E1121*Transformed_Data!I1121</f>
        <v>65007</v>
      </c>
      <c r="K1121" s="19" t="str">
        <f>IF(E1121&lt;200,"&lt;200",IF(E1121&lt;=500,"200–500","&gt;500"))</f>
        <v>&gt;500</v>
      </c>
      <c r="L1121" s="19">
        <f>G1121*I1121</f>
        <v>372</v>
      </c>
      <c r="M1121" s="19">
        <f>SUM(G1121:I1121)</f>
        <v>97</v>
      </c>
      <c r="N1121" s="16" t="s">
        <v>7047</v>
      </c>
      <c r="O1121" s="16" t="s">
        <v>7048</v>
      </c>
      <c r="P1121" s="16" t="s">
        <v>7049</v>
      </c>
      <c r="Q1121" s="16" t="s">
        <v>7050</v>
      </c>
      <c r="R1121" s="16" t="s">
        <v>7051</v>
      </c>
      <c r="S1121" s="16" t="s">
        <v>13726</v>
      </c>
      <c r="T1121" s="16" t="s">
        <v>7053</v>
      </c>
      <c r="U1121" s="16" t="s">
        <v>7054</v>
      </c>
    </row>
    <row r="1122" spans="1:21" ht="15.75">
      <c r="A1122" s="16" t="s">
        <v>12201</v>
      </c>
      <c r="B1122" s="16" t="s">
        <v>14981</v>
      </c>
      <c r="C1122" s="16" t="s">
        <v>13645</v>
      </c>
      <c r="D1122" s="19">
        <v>2199</v>
      </c>
      <c r="E1122" s="19">
        <v>3895</v>
      </c>
      <c r="F1122" s="52">
        <v>0.44</v>
      </c>
      <c r="G1122" s="51">
        <v>3.9</v>
      </c>
      <c r="H1122" s="52" t="str">
        <f t="shared" si="18"/>
        <v>4.0</v>
      </c>
      <c r="I1122" s="16">
        <v>1085</v>
      </c>
      <c r="J1122" s="19">
        <f>Transformed_Data!E1122*Transformed_Data!I1122</f>
        <v>4226075</v>
      </c>
      <c r="K1122" s="19" t="str">
        <f>IF(E1122&lt;200,"&lt;200",IF(E1122&lt;=500,"200–500","&gt;500"))</f>
        <v>&gt;500</v>
      </c>
      <c r="L1122" s="19">
        <f>G1122*I1122</f>
        <v>4231.5</v>
      </c>
      <c r="M1122" s="19">
        <f>SUM(G1122:I1122)</f>
        <v>1088.9000000000001</v>
      </c>
      <c r="N1122" s="16" t="s">
        <v>12203</v>
      </c>
      <c r="O1122" s="16" t="s">
        <v>12204</v>
      </c>
      <c r="P1122" s="16" t="s">
        <v>12205</v>
      </c>
      <c r="Q1122" s="16" t="s">
        <v>12206</v>
      </c>
      <c r="R1122" s="16" t="s">
        <v>12207</v>
      </c>
      <c r="S1122" s="16" t="s">
        <v>12208</v>
      </c>
      <c r="T1122" s="16" t="s">
        <v>12209</v>
      </c>
      <c r="U1122" s="16" t="s">
        <v>12210</v>
      </c>
    </row>
    <row r="1123" spans="1:21" ht="15.75">
      <c r="A1123" s="16" t="s">
        <v>6388</v>
      </c>
      <c r="B1123" s="16" t="s">
        <v>14982</v>
      </c>
      <c r="C1123" s="16" t="s">
        <v>13644</v>
      </c>
      <c r="D1123" s="19">
        <v>499</v>
      </c>
      <c r="E1123" s="19">
        <v>1000</v>
      </c>
      <c r="F1123" s="52">
        <v>0.5</v>
      </c>
      <c r="G1123" s="51">
        <v>5</v>
      </c>
      <c r="H1123" s="52" t="str">
        <f t="shared" si="18"/>
        <v>5.0</v>
      </c>
      <c r="I1123" s="16">
        <v>23</v>
      </c>
      <c r="J1123" s="19">
        <f>Transformed_Data!E1123*Transformed_Data!I1123</f>
        <v>23000</v>
      </c>
      <c r="K1123" s="19" t="str">
        <f>IF(E1123&lt;200,"&lt;200",IF(E1123&lt;=500,"200–500","&gt;500"))</f>
        <v>&gt;500</v>
      </c>
      <c r="L1123" s="19">
        <f>G1123*I1123</f>
        <v>115</v>
      </c>
      <c r="M1123" s="19">
        <f>SUM(G1123:I1123)</f>
        <v>28</v>
      </c>
      <c r="N1123" s="16" t="s">
        <v>6390</v>
      </c>
      <c r="O1123" s="16" t="s">
        <v>6391</v>
      </c>
      <c r="P1123" s="16" t="s">
        <v>6392</v>
      </c>
      <c r="Q1123" s="16" t="s">
        <v>6393</v>
      </c>
      <c r="R1123" s="16" t="s">
        <v>6394</v>
      </c>
      <c r="S1123" s="16" t="s">
        <v>13727</v>
      </c>
      <c r="T1123" s="16" t="s">
        <v>6396</v>
      </c>
      <c r="U1123" s="16" t="s">
        <v>6397</v>
      </c>
    </row>
    <row r="1124" spans="1:21" ht="15.75">
      <c r="A1124" s="16" t="s">
        <v>9863</v>
      </c>
      <c r="B1124" s="16" t="s">
        <v>14983</v>
      </c>
      <c r="C1124" s="16" t="s">
        <v>13645</v>
      </c>
      <c r="D1124" s="19">
        <v>479</v>
      </c>
      <c r="E1124" s="19">
        <v>1000</v>
      </c>
      <c r="F1124" s="52">
        <v>0.52</v>
      </c>
      <c r="G1124" s="51">
        <v>4.2</v>
      </c>
      <c r="H1124" s="52" t="str">
        <f t="shared" si="18"/>
        <v>5.0</v>
      </c>
      <c r="I1124" s="16">
        <v>1559</v>
      </c>
      <c r="J1124" s="19">
        <f>Transformed_Data!E1124*Transformed_Data!I1124</f>
        <v>1559000</v>
      </c>
      <c r="K1124" s="19" t="str">
        <f>IF(E1124&lt;200,"&lt;200",IF(E1124&lt;=500,"200–500","&gt;500"))</f>
        <v>&gt;500</v>
      </c>
      <c r="L1124" s="19">
        <f>G1124*I1124</f>
        <v>6547.8</v>
      </c>
      <c r="M1124" s="19">
        <f>SUM(G1124:I1124)</f>
        <v>1563.2</v>
      </c>
      <c r="N1124" s="16" t="s">
        <v>9865</v>
      </c>
      <c r="O1124" s="16" t="s">
        <v>9866</v>
      </c>
      <c r="P1124" s="16" t="s">
        <v>9867</v>
      </c>
      <c r="Q1124" s="16" t="s">
        <v>9868</v>
      </c>
      <c r="R1124" s="16" t="s">
        <v>9869</v>
      </c>
      <c r="S1124" s="16" t="s">
        <v>9870</v>
      </c>
      <c r="T1124" s="16" t="s">
        <v>9871</v>
      </c>
      <c r="U1124" s="16" t="s">
        <v>9872</v>
      </c>
    </row>
    <row r="1125" spans="1:21" ht="15.75">
      <c r="A1125" s="16" t="s">
        <v>1814</v>
      </c>
      <c r="B1125" s="16" t="s">
        <v>14984</v>
      </c>
      <c r="C1125" s="16" t="s">
        <v>13127</v>
      </c>
      <c r="D1125" s="19">
        <v>11990</v>
      </c>
      <c r="E1125" s="19">
        <v>31990</v>
      </c>
      <c r="F1125" s="52">
        <v>0.63</v>
      </c>
      <c r="G1125" s="51">
        <v>4.2</v>
      </c>
      <c r="H1125" s="52" t="str">
        <f t="shared" si="18"/>
        <v>5.0</v>
      </c>
      <c r="I1125" s="16">
        <v>64</v>
      </c>
      <c r="J1125" s="19">
        <f>Transformed_Data!E1125*Transformed_Data!I1125</f>
        <v>2047360</v>
      </c>
      <c r="K1125" s="19" t="str">
        <f>IF(E1125&lt;200,"&lt;200",IF(E1125&lt;=500,"200–500","&gt;500"))</f>
        <v>&gt;500</v>
      </c>
      <c r="L1125" s="19">
        <f>G1125*I1125</f>
        <v>268.8</v>
      </c>
      <c r="M1125" s="19">
        <f>SUM(G1125:I1125)</f>
        <v>68.2</v>
      </c>
      <c r="N1125" s="16" t="s">
        <v>728</v>
      </c>
      <c r="O1125" s="16" t="s">
        <v>1816</v>
      </c>
      <c r="P1125" s="16" t="s">
        <v>1817</v>
      </c>
      <c r="Q1125" s="16" t="s">
        <v>1818</v>
      </c>
      <c r="R1125" s="16" t="s">
        <v>1819</v>
      </c>
      <c r="S1125" s="16" t="s">
        <v>1820</v>
      </c>
      <c r="T1125" s="16" t="s">
        <v>1821</v>
      </c>
      <c r="U1125" s="16" t="s">
        <v>1822</v>
      </c>
    </row>
    <row r="1126" spans="1:21" ht="15.75">
      <c r="A1126" s="16" t="s">
        <v>3554</v>
      </c>
      <c r="B1126" s="16" t="s">
        <v>14985</v>
      </c>
      <c r="C1126" s="16" t="s">
        <v>13127</v>
      </c>
      <c r="D1126" s="19">
        <v>199</v>
      </c>
      <c r="E1126" s="19">
        <v>499</v>
      </c>
      <c r="F1126" s="52">
        <v>0.6</v>
      </c>
      <c r="G1126" s="51">
        <v>4.0999999999999996</v>
      </c>
      <c r="H1126" s="52" t="str">
        <f t="shared" si="18"/>
        <v>5.0</v>
      </c>
      <c r="I1126" s="16">
        <v>1786</v>
      </c>
      <c r="J1126" s="19">
        <f>Transformed_Data!E1126*Transformed_Data!I1126</f>
        <v>891214</v>
      </c>
      <c r="K1126" s="19" t="str">
        <f>IF(E1126&lt;200,"&lt;200",IF(E1126&lt;=500,"200–500","&gt;500"))</f>
        <v>200–500</v>
      </c>
      <c r="L1126" s="19">
        <f>G1126*I1126</f>
        <v>7322.5999999999995</v>
      </c>
      <c r="M1126" s="19">
        <f>SUM(G1126:I1126)</f>
        <v>1790.1</v>
      </c>
      <c r="N1126" s="16" t="s">
        <v>3556</v>
      </c>
      <c r="O1126" s="16" t="s">
        <v>3557</v>
      </c>
      <c r="P1126" s="16" t="s">
        <v>3558</v>
      </c>
      <c r="Q1126" s="16" t="s">
        <v>3559</v>
      </c>
      <c r="R1126" s="16" t="s">
        <v>3560</v>
      </c>
      <c r="S1126" s="16" t="s">
        <v>3561</v>
      </c>
      <c r="T1126" s="16" t="s">
        <v>3562</v>
      </c>
      <c r="U1126" s="16" t="s">
        <v>3563</v>
      </c>
    </row>
    <row r="1127" spans="1:21" ht="15.75">
      <c r="A1127" s="16" t="s">
        <v>726</v>
      </c>
      <c r="B1127" s="16" t="s">
        <v>14986</v>
      </c>
      <c r="C1127" s="16" t="s">
        <v>13127</v>
      </c>
      <c r="D1127" s="19">
        <v>10901</v>
      </c>
      <c r="E1127" s="19">
        <v>30990</v>
      </c>
      <c r="F1127" s="52">
        <v>0.65</v>
      </c>
      <c r="G1127" s="51">
        <v>4.0999999999999996</v>
      </c>
      <c r="H1127" s="52" t="str">
        <f t="shared" si="18"/>
        <v>5.0</v>
      </c>
      <c r="I1127" s="16">
        <v>398</v>
      </c>
      <c r="J1127" s="19">
        <f>Transformed_Data!E1127*Transformed_Data!I1127</f>
        <v>12334020</v>
      </c>
      <c r="K1127" s="19" t="str">
        <f>IF(E1127&lt;200,"&lt;200",IF(E1127&lt;=500,"200–500","&gt;500"))</f>
        <v>&gt;500</v>
      </c>
      <c r="L1127" s="19">
        <f>G1127*I1127</f>
        <v>1631.8</v>
      </c>
      <c r="M1127" s="19">
        <f>SUM(G1127:I1127)</f>
        <v>402.1</v>
      </c>
      <c r="N1127" s="16" t="s">
        <v>728</v>
      </c>
      <c r="O1127" s="16" t="s">
        <v>729</v>
      </c>
      <c r="P1127" s="16" t="s">
        <v>730</v>
      </c>
      <c r="Q1127" s="16" t="s">
        <v>731</v>
      </c>
      <c r="R1127" s="16" t="s">
        <v>732</v>
      </c>
      <c r="S1127" s="16" t="s">
        <v>733</v>
      </c>
      <c r="T1127" s="16" t="s">
        <v>734</v>
      </c>
      <c r="U1127" s="16" t="s">
        <v>735</v>
      </c>
    </row>
    <row r="1128" spans="1:21" ht="15.75">
      <c r="A1128" s="16" t="s">
        <v>3290</v>
      </c>
      <c r="B1128" s="16" t="s">
        <v>14987</v>
      </c>
      <c r="C1128" s="16" t="s">
        <v>13127</v>
      </c>
      <c r="D1128" s="19">
        <v>2998</v>
      </c>
      <c r="E1128" s="19">
        <v>5999</v>
      </c>
      <c r="F1128" s="52">
        <v>0.5</v>
      </c>
      <c r="G1128" s="51">
        <v>4.0999999999999996</v>
      </c>
      <c r="H1128" s="52" t="str">
        <f t="shared" si="18"/>
        <v>5.0</v>
      </c>
      <c r="I1128" s="16">
        <v>5179</v>
      </c>
      <c r="J1128" s="19">
        <f>Transformed_Data!E1128*Transformed_Data!I1128</f>
        <v>31068821</v>
      </c>
      <c r="K1128" s="19" t="str">
        <f>IF(E1128&lt;200,"&lt;200",IF(E1128&lt;=500,"200–500","&gt;500"))</f>
        <v>&gt;500</v>
      </c>
      <c r="L1128" s="19">
        <f>G1128*I1128</f>
        <v>21233.899999999998</v>
      </c>
      <c r="M1128" s="19">
        <f>SUM(G1128:I1128)</f>
        <v>5183.1000000000004</v>
      </c>
      <c r="N1128" s="16" t="s">
        <v>3292</v>
      </c>
      <c r="O1128" s="16" t="s">
        <v>3293</v>
      </c>
      <c r="P1128" s="16" t="s">
        <v>3294</v>
      </c>
      <c r="Q1128" s="16" t="s">
        <v>3295</v>
      </c>
      <c r="R1128" s="16" t="s">
        <v>3296</v>
      </c>
      <c r="S1128" s="16" t="s">
        <v>3297</v>
      </c>
      <c r="T1128" s="16" t="s">
        <v>3298</v>
      </c>
      <c r="U1128" s="16" t="s">
        <v>3299</v>
      </c>
    </row>
    <row r="1129" spans="1:21" ht="15.75">
      <c r="A1129" s="16" t="s">
        <v>9231</v>
      </c>
      <c r="B1129" s="16" t="s">
        <v>14988</v>
      </c>
      <c r="C1129" s="16" t="s">
        <v>13645</v>
      </c>
      <c r="D1129" s="19">
        <v>1049</v>
      </c>
      <c r="E1129" s="19">
        <v>1699</v>
      </c>
      <c r="F1129" s="52">
        <v>0.38</v>
      </c>
      <c r="G1129" s="51">
        <v>3.1</v>
      </c>
      <c r="H1129" s="52" t="str">
        <f t="shared" si="18"/>
        <v>4.0</v>
      </c>
      <c r="I1129" s="16">
        <v>111</v>
      </c>
      <c r="J1129" s="19">
        <f>Transformed_Data!E1129*Transformed_Data!I1129</f>
        <v>188589</v>
      </c>
      <c r="K1129" s="19" t="str">
        <f>IF(E1129&lt;200,"&lt;200",IF(E1129&lt;=500,"200–500","&gt;500"))</f>
        <v>&gt;500</v>
      </c>
      <c r="L1129" s="19">
        <f>G1129*I1129</f>
        <v>344.1</v>
      </c>
      <c r="M1129" s="19">
        <f>SUM(G1129:I1129)</f>
        <v>114.1</v>
      </c>
      <c r="N1129" s="16" t="s">
        <v>9233</v>
      </c>
      <c r="O1129" s="16" t="s">
        <v>9234</v>
      </c>
      <c r="P1129" s="16" t="s">
        <v>9235</v>
      </c>
      <c r="Q1129" s="16" t="s">
        <v>9236</v>
      </c>
      <c r="R1129" s="16" t="s">
        <v>9237</v>
      </c>
      <c r="S1129" s="16" t="s">
        <v>9238</v>
      </c>
      <c r="T1129" s="16" t="s">
        <v>9239</v>
      </c>
      <c r="U1129" s="16" t="s">
        <v>9240</v>
      </c>
    </row>
    <row r="1130" spans="1:21" ht="15.75">
      <c r="A1130" s="16" t="s">
        <v>12110</v>
      </c>
      <c r="B1130" s="16" t="s">
        <v>14989</v>
      </c>
      <c r="C1130" s="16" t="s">
        <v>13645</v>
      </c>
      <c r="D1130" s="19">
        <v>778</v>
      </c>
      <c r="E1130" s="19">
        <v>999</v>
      </c>
      <c r="F1130" s="52">
        <v>0.22</v>
      </c>
      <c r="G1130" s="51">
        <v>3.3</v>
      </c>
      <c r="H1130" s="52" t="str">
        <f t="shared" si="18"/>
        <v>4.0</v>
      </c>
      <c r="I1130" s="16">
        <v>8</v>
      </c>
      <c r="J1130" s="19">
        <f>Transformed_Data!E1130*Transformed_Data!I1130</f>
        <v>7992</v>
      </c>
      <c r="K1130" s="19" t="str">
        <f>IF(E1130&lt;200,"&lt;200",IF(E1130&lt;=500,"200–500","&gt;500"))</f>
        <v>&gt;500</v>
      </c>
      <c r="L1130" s="19">
        <f>G1130*I1130</f>
        <v>26.4</v>
      </c>
      <c r="M1130" s="19">
        <f>SUM(G1130:I1130)</f>
        <v>11.3</v>
      </c>
      <c r="N1130" s="16" t="s">
        <v>12112</v>
      </c>
      <c r="O1130" s="16" t="s">
        <v>12113</v>
      </c>
      <c r="P1130" s="16" t="s">
        <v>12114</v>
      </c>
      <c r="Q1130" s="16" t="s">
        <v>12115</v>
      </c>
      <c r="R1130" s="16" t="s">
        <v>12116</v>
      </c>
      <c r="S1130" s="16" t="s">
        <v>12117</v>
      </c>
      <c r="T1130" s="16" t="s">
        <v>12118</v>
      </c>
      <c r="U1130" s="16" t="s">
        <v>12119</v>
      </c>
    </row>
    <row r="1131" spans="1:21" ht="15.75">
      <c r="A1131" s="16" t="s">
        <v>5513</v>
      </c>
      <c r="B1131" s="16" t="s">
        <v>14990</v>
      </c>
      <c r="C1131" s="16" t="s">
        <v>13127</v>
      </c>
      <c r="D1131" s="19">
        <v>1049</v>
      </c>
      <c r="E1131" s="19">
        <v>2299</v>
      </c>
      <c r="F1131" s="52">
        <v>0.54</v>
      </c>
      <c r="G1131" s="51">
        <v>3.9</v>
      </c>
      <c r="H1131" s="52" t="str">
        <f t="shared" si="18"/>
        <v>4.0</v>
      </c>
      <c r="I1131" s="16">
        <v>1779</v>
      </c>
      <c r="J1131" s="19">
        <f>Transformed_Data!E1131*Transformed_Data!I1131</f>
        <v>4089921</v>
      </c>
      <c r="K1131" s="19" t="str">
        <f>IF(E1131&lt;200,"&lt;200",IF(E1131&lt;=500,"200–500","&gt;500"))</f>
        <v>&gt;500</v>
      </c>
      <c r="L1131" s="19">
        <f>G1131*I1131</f>
        <v>6938.0999999999995</v>
      </c>
      <c r="M1131" s="19">
        <f>SUM(G1131:I1131)</f>
        <v>1782.9</v>
      </c>
      <c r="N1131" s="16" t="s">
        <v>5516</v>
      </c>
      <c r="O1131" s="16" t="s">
        <v>5517</v>
      </c>
      <c r="P1131" s="16" t="s">
        <v>5518</v>
      </c>
      <c r="Q1131" s="16" t="s">
        <v>5519</v>
      </c>
      <c r="R1131" s="16" t="s">
        <v>5520</v>
      </c>
      <c r="S1131" s="16" t="s">
        <v>5521</v>
      </c>
      <c r="T1131" s="16" t="s">
        <v>5522</v>
      </c>
      <c r="U1131" s="16" t="s">
        <v>5523</v>
      </c>
    </row>
    <row r="1132" spans="1:21" ht="15.75">
      <c r="A1132" s="16" t="s">
        <v>3552</v>
      </c>
      <c r="B1132" s="16" t="s">
        <v>14991</v>
      </c>
      <c r="C1132" s="16" t="s">
        <v>13127</v>
      </c>
      <c r="D1132" s="19">
        <v>16999</v>
      </c>
      <c r="E1132" s="19">
        <v>24999</v>
      </c>
      <c r="F1132" s="52">
        <v>0.32</v>
      </c>
      <c r="G1132" s="51">
        <v>4.0999999999999996</v>
      </c>
      <c r="H1132" s="52" t="str">
        <f t="shared" si="18"/>
        <v>5.0</v>
      </c>
      <c r="I1132" s="16">
        <v>22318</v>
      </c>
      <c r="J1132" s="19">
        <f>Transformed_Data!E1132*Transformed_Data!I1132</f>
        <v>557927682</v>
      </c>
      <c r="K1132" s="19" t="str">
        <f>IF(E1132&lt;200,"&lt;200",IF(E1132&lt;=500,"200–500","&gt;500"))</f>
        <v>&gt;500</v>
      </c>
      <c r="L1132" s="19">
        <f>G1132*I1132</f>
        <v>91503.799999999988</v>
      </c>
      <c r="M1132" s="19">
        <f>SUM(G1132:I1132)</f>
        <v>22322.1</v>
      </c>
      <c r="N1132" s="16" t="s">
        <v>3232</v>
      </c>
      <c r="O1132" s="16" t="s">
        <v>3194</v>
      </c>
      <c r="P1132" s="16" t="s">
        <v>3195</v>
      </c>
      <c r="Q1132" s="16" t="s">
        <v>3196</v>
      </c>
      <c r="R1132" s="16" t="s">
        <v>3197</v>
      </c>
      <c r="S1132" s="16" t="s">
        <v>13688</v>
      </c>
      <c r="T1132" s="16" t="s">
        <v>3233</v>
      </c>
      <c r="U1132" s="16" t="s">
        <v>3553</v>
      </c>
    </row>
    <row r="1133" spans="1:21" ht="15.75">
      <c r="A1133" s="16" t="s">
        <v>576</v>
      </c>
      <c r="B1133" s="16" t="s">
        <v>14992</v>
      </c>
      <c r="C1133" s="16" t="s">
        <v>13127</v>
      </c>
      <c r="D1133" s="19">
        <v>32990</v>
      </c>
      <c r="E1133" s="19">
        <v>47900</v>
      </c>
      <c r="F1133" s="52">
        <v>0.31</v>
      </c>
      <c r="G1133" s="51">
        <v>4.3</v>
      </c>
      <c r="H1133" s="52" t="str">
        <f t="shared" si="18"/>
        <v>5.0</v>
      </c>
      <c r="I1133" s="16">
        <v>7109</v>
      </c>
      <c r="J1133" s="19">
        <f>Transformed_Data!E1133*Transformed_Data!I1133</f>
        <v>340521100</v>
      </c>
      <c r="K1133" s="19" t="str">
        <f>IF(E1133&lt;200,"&lt;200",IF(E1133&lt;=500,"200–500","&gt;500"))</f>
        <v>&gt;500</v>
      </c>
      <c r="L1133" s="19">
        <f>G1133*I1133</f>
        <v>30568.699999999997</v>
      </c>
      <c r="M1133" s="19">
        <f>SUM(G1133:I1133)</f>
        <v>7113.3</v>
      </c>
      <c r="N1133" s="16" t="s">
        <v>13728</v>
      </c>
      <c r="O1133" s="16" t="s">
        <v>579</v>
      </c>
      <c r="P1133" s="16" t="s">
        <v>580</v>
      </c>
      <c r="Q1133" s="16" t="s">
        <v>581</v>
      </c>
      <c r="R1133" s="16" t="s">
        <v>582</v>
      </c>
      <c r="S1133" s="16" t="s">
        <v>13518</v>
      </c>
      <c r="T1133" s="16" t="s">
        <v>584</v>
      </c>
      <c r="U1133" s="16" t="s">
        <v>585</v>
      </c>
    </row>
    <row r="1134" spans="1:21" ht="15.75">
      <c r="A1134" s="16" t="s">
        <v>1690</v>
      </c>
      <c r="B1134" s="16" t="s">
        <v>14993</v>
      </c>
      <c r="C1134" s="16" t="s">
        <v>13127</v>
      </c>
      <c r="D1134" s="19">
        <v>47990</v>
      </c>
      <c r="E1134" s="19">
        <v>70900</v>
      </c>
      <c r="F1134" s="52">
        <v>0.32</v>
      </c>
      <c r="G1134" s="51">
        <v>4.3</v>
      </c>
      <c r="H1134" s="52" t="str">
        <f t="shared" si="18"/>
        <v>5.0</v>
      </c>
      <c r="I1134" s="16">
        <v>7109</v>
      </c>
      <c r="J1134" s="19">
        <f>Transformed_Data!E1134*Transformed_Data!I1134</f>
        <v>504028100</v>
      </c>
      <c r="K1134" s="19" t="str">
        <f>IF(E1134&lt;200,"&lt;200",IF(E1134&lt;=500,"200–500","&gt;500"))</f>
        <v>&gt;500</v>
      </c>
      <c r="L1134" s="19">
        <f>G1134*I1134</f>
        <v>30568.699999999997</v>
      </c>
      <c r="M1134" s="19">
        <f>SUM(G1134:I1134)</f>
        <v>7113.3</v>
      </c>
      <c r="N1134" s="16" t="s">
        <v>13728</v>
      </c>
      <c r="O1134" s="16" t="s">
        <v>579</v>
      </c>
      <c r="P1134" s="16" t="s">
        <v>580</v>
      </c>
      <c r="Q1134" s="16" t="s">
        <v>581</v>
      </c>
      <c r="R1134" s="16" t="s">
        <v>582</v>
      </c>
      <c r="S1134" s="16" t="s">
        <v>13518</v>
      </c>
      <c r="T1134" s="16" t="s">
        <v>1692</v>
      </c>
      <c r="U1134" s="16" t="s">
        <v>1693</v>
      </c>
    </row>
    <row r="1135" spans="1:21" ht="15.75">
      <c r="A1135" s="16" t="s">
        <v>1106</v>
      </c>
      <c r="B1135" s="16" t="s">
        <v>14994</v>
      </c>
      <c r="C1135" s="16" t="s">
        <v>13127</v>
      </c>
      <c r="D1135" s="19">
        <v>8499</v>
      </c>
      <c r="E1135" s="19">
        <v>15999</v>
      </c>
      <c r="F1135" s="52">
        <v>0.47</v>
      </c>
      <c r="G1135" s="51">
        <v>4.3</v>
      </c>
      <c r="H1135" s="52" t="str">
        <f t="shared" si="18"/>
        <v>5.0</v>
      </c>
      <c r="I1135" s="16">
        <v>592</v>
      </c>
      <c r="J1135" s="19">
        <f>Transformed_Data!E1135*Transformed_Data!I1135</f>
        <v>9471408</v>
      </c>
      <c r="K1135" s="19" t="str">
        <f>IF(E1135&lt;200,"&lt;200",IF(E1135&lt;=500,"200–500","&gt;500"))</f>
        <v>&gt;500</v>
      </c>
      <c r="L1135" s="19">
        <f>G1135*I1135</f>
        <v>2545.6</v>
      </c>
      <c r="M1135" s="19">
        <f>SUM(G1135:I1135)</f>
        <v>596.29999999999995</v>
      </c>
      <c r="N1135" s="16" t="s">
        <v>1108</v>
      </c>
      <c r="O1135" s="16" t="s">
        <v>1109</v>
      </c>
      <c r="P1135" s="16" t="s">
        <v>1110</v>
      </c>
      <c r="Q1135" s="16" t="s">
        <v>1111</v>
      </c>
      <c r="R1135" s="16" t="s">
        <v>1112</v>
      </c>
      <c r="S1135" s="16" t="s">
        <v>1113</v>
      </c>
      <c r="T1135" s="16" t="s">
        <v>1114</v>
      </c>
      <c r="U1135" s="16" t="s">
        <v>1115</v>
      </c>
    </row>
    <row r="1136" spans="1:21" ht="15.75">
      <c r="A1136" s="16" t="s">
        <v>11426</v>
      </c>
      <c r="B1136" s="16" t="s">
        <v>14995</v>
      </c>
      <c r="C1136" s="16" t="s">
        <v>13645</v>
      </c>
      <c r="D1136" s="19">
        <v>27900</v>
      </c>
      <c r="E1136" s="19">
        <v>59900</v>
      </c>
      <c r="F1136" s="52">
        <v>0.53</v>
      </c>
      <c r="G1136" s="51">
        <v>4.4000000000000004</v>
      </c>
      <c r="H1136" s="52" t="str">
        <f t="shared" si="18"/>
        <v>5.0</v>
      </c>
      <c r="I1136" s="16">
        <v>5298</v>
      </c>
      <c r="J1136" s="19">
        <f>Transformed_Data!E1136*Transformed_Data!I1136</f>
        <v>317350200</v>
      </c>
      <c r="K1136" s="19" t="str">
        <f>IF(E1136&lt;200,"&lt;200",IF(E1136&lt;=500,"200–500","&gt;500"))</f>
        <v>&gt;500</v>
      </c>
      <c r="L1136" s="19">
        <f>G1136*I1136</f>
        <v>23311.200000000001</v>
      </c>
      <c r="M1136" s="19">
        <f>SUM(G1136:I1136)</f>
        <v>5302.4</v>
      </c>
      <c r="N1136" s="16" t="s">
        <v>13729</v>
      </c>
      <c r="O1136" s="16" t="s">
        <v>11430</v>
      </c>
      <c r="P1136" s="16" t="s">
        <v>11431</v>
      </c>
      <c r="Q1136" s="16" t="s">
        <v>11432</v>
      </c>
      <c r="R1136" s="16" t="s">
        <v>11433</v>
      </c>
      <c r="S1136" s="16" t="s">
        <v>13730</v>
      </c>
      <c r="T1136" s="16" t="s">
        <v>11435</v>
      </c>
      <c r="U1136" s="16" t="s">
        <v>11436</v>
      </c>
    </row>
    <row r="1137" spans="1:21" ht="15.75">
      <c r="A1137" s="16" t="s">
        <v>5378</v>
      </c>
      <c r="B1137" s="16" t="s">
        <v>14996</v>
      </c>
      <c r="C1137" s="16" t="s">
        <v>13127</v>
      </c>
      <c r="D1137" s="19">
        <v>999</v>
      </c>
      <c r="E1137" s="19">
        <v>4499</v>
      </c>
      <c r="F1137" s="52">
        <v>0.78</v>
      </c>
      <c r="G1137" s="51">
        <v>3.8</v>
      </c>
      <c r="H1137" s="52" t="str">
        <f t="shared" si="18"/>
        <v>4.0</v>
      </c>
      <c r="I1137" s="16">
        <v>3390</v>
      </c>
      <c r="J1137" s="19">
        <f>Transformed_Data!E1137*Transformed_Data!I1137</f>
        <v>15251610</v>
      </c>
      <c r="K1137" s="19" t="str">
        <f>IF(E1137&lt;200,"&lt;200",IF(E1137&lt;=500,"200–500","&gt;500"))</f>
        <v>&gt;500</v>
      </c>
      <c r="L1137" s="19">
        <f>G1137*I1137</f>
        <v>12882</v>
      </c>
      <c r="M1137" s="19">
        <f>SUM(G1137:I1137)</f>
        <v>3393.8</v>
      </c>
      <c r="N1137" s="16" t="s">
        <v>5380</v>
      </c>
      <c r="O1137" s="16" t="s">
        <v>5381</v>
      </c>
      <c r="P1137" s="16" t="s">
        <v>5382</v>
      </c>
      <c r="Q1137" s="16" t="s">
        <v>5383</v>
      </c>
      <c r="R1137" s="16" t="s">
        <v>5384</v>
      </c>
      <c r="S1137" s="16" t="s">
        <v>5385</v>
      </c>
      <c r="T1137" s="16" t="s">
        <v>5386</v>
      </c>
      <c r="U1137" s="16" t="s">
        <v>5387</v>
      </c>
    </row>
    <row r="1138" spans="1:21" ht="15.75">
      <c r="A1138" s="16" t="s">
        <v>11496</v>
      </c>
      <c r="B1138" s="16" t="s">
        <v>14997</v>
      </c>
      <c r="C1138" s="16" t="s">
        <v>13645</v>
      </c>
      <c r="D1138" s="19">
        <v>2286</v>
      </c>
      <c r="E1138" s="19">
        <v>4495</v>
      </c>
      <c r="F1138" s="52">
        <v>0.49</v>
      </c>
      <c r="G1138" s="51">
        <v>3.9</v>
      </c>
      <c r="H1138" s="52" t="str">
        <f t="shared" si="18"/>
        <v>4.0</v>
      </c>
      <c r="I1138" s="16">
        <v>326</v>
      </c>
      <c r="J1138" s="19">
        <f>Transformed_Data!E1138*Transformed_Data!I1138</f>
        <v>1465370</v>
      </c>
      <c r="K1138" s="19" t="str">
        <f>IF(E1138&lt;200,"&lt;200",IF(E1138&lt;=500,"200–500","&gt;500"))</f>
        <v>&gt;500</v>
      </c>
      <c r="L1138" s="19">
        <f>G1138*I1138</f>
        <v>1271.3999999999999</v>
      </c>
      <c r="M1138" s="19">
        <f>SUM(G1138:I1138)</f>
        <v>329.9</v>
      </c>
      <c r="N1138" s="16" t="s">
        <v>13731</v>
      </c>
      <c r="O1138" s="16" t="s">
        <v>11499</v>
      </c>
      <c r="P1138" s="16" t="s">
        <v>11500</v>
      </c>
      <c r="Q1138" s="16" t="s">
        <v>11501</v>
      </c>
      <c r="R1138" s="16" t="s">
        <v>11502</v>
      </c>
      <c r="S1138" s="16" t="s">
        <v>13732</v>
      </c>
      <c r="T1138" s="16" t="s">
        <v>11504</v>
      </c>
      <c r="U1138" s="16" t="s">
        <v>11505</v>
      </c>
    </row>
    <row r="1139" spans="1:21" ht="15.75">
      <c r="A1139" s="16" t="s">
        <v>4594</v>
      </c>
      <c r="B1139" s="16" t="s">
        <v>14998</v>
      </c>
      <c r="C1139" s="16" t="s">
        <v>13127</v>
      </c>
      <c r="D1139" s="19">
        <v>1599</v>
      </c>
      <c r="E1139" s="19">
        <v>2599</v>
      </c>
      <c r="F1139" s="52">
        <v>0.38</v>
      </c>
      <c r="G1139" s="51">
        <v>4.3</v>
      </c>
      <c r="H1139" s="52" t="str">
        <f t="shared" si="18"/>
        <v>5.0</v>
      </c>
      <c r="I1139" s="16">
        <v>1801</v>
      </c>
      <c r="J1139" s="19">
        <f>Transformed_Data!E1139*Transformed_Data!I1139</f>
        <v>4680799</v>
      </c>
      <c r="K1139" s="19" t="str">
        <f>IF(E1139&lt;200,"&lt;200",IF(E1139&lt;=500,"200–500","&gt;500"))</f>
        <v>&gt;500</v>
      </c>
      <c r="L1139" s="19">
        <f>G1139*I1139</f>
        <v>7744.2999999999993</v>
      </c>
      <c r="M1139" s="19">
        <f>SUM(G1139:I1139)</f>
        <v>1805.3</v>
      </c>
      <c r="N1139" s="16" t="s">
        <v>4596</v>
      </c>
      <c r="O1139" s="16" t="s">
        <v>4597</v>
      </c>
      <c r="P1139" s="16" t="s">
        <v>4598</v>
      </c>
      <c r="Q1139" s="16" t="s">
        <v>4599</v>
      </c>
      <c r="R1139" s="16" t="s">
        <v>4600</v>
      </c>
      <c r="S1139" s="16" t="s">
        <v>4601</v>
      </c>
      <c r="T1139" s="16" t="s">
        <v>4602</v>
      </c>
      <c r="U1139" s="16" t="s">
        <v>4603</v>
      </c>
    </row>
    <row r="1140" spans="1:21" ht="15.75">
      <c r="A1140" s="16" t="s">
        <v>243</v>
      </c>
      <c r="B1140" s="16" t="s">
        <v>14999</v>
      </c>
      <c r="C1140" s="16" t="s">
        <v>13127</v>
      </c>
      <c r="D1140" s="19">
        <v>11499</v>
      </c>
      <c r="E1140" s="19">
        <v>19990</v>
      </c>
      <c r="F1140" s="52">
        <v>0.42</v>
      </c>
      <c r="G1140" s="51">
        <v>4.3</v>
      </c>
      <c r="H1140" s="52" t="str">
        <f t="shared" si="18"/>
        <v>5.0</v>
      </c>
      <c r="I1140" s="16">
        <v>4703</v>
      </c>
      <c r="J1140" s="19">
        <f>Transformed_Data!E1140*Transformed_Data!I1140</f>
        <v>94012970</v>
      </c>
      <c r="K1140" s="19" t="str">
        <f>IF(E1140&lt;200,"&lt;200",IF(E1140&lt;=500,"200–500","&gt;500"))</f>
        <v>&gt;500</v>
      </c>
      <c r="L1140" s="19">
        <f>G1140*I1140</f>
        <v>20222.899999999998</v>
      </c>
      <c r="M1140" s="19">
        <f>SUM(G1140:I1140)</f>
        <v>4707.3</v>
      </c>
      <c r="N1140" s="16" t="s">
        <v>13733</v>
      </c>
      <c r="O1140" s="16" t="s">
        <v>246</v>
      </c>
      <c r="P1140" s="16" t="s">
        <v>247</v>
      </c>
      <c r="Q1140" s="16" t="s">
        <v>248</v>
      </c>
      <c r="R1140" s="16" t="s">
        <v>249</v>
      </c>
      <c r="S1140" s="16" t="s">
        <v>13734</v>
      </c>
      <c r="T1140" s="16" t="s">
        <v>250</v>
      </c>
      <c r="U1140" s="16" t="s">
        <v>251</v>
      </c>
    </row>
    <row r="1141" spans="1:21" ht="15.75">
      <c r="A1141" s="16" t="s">
        <v>1182</v>
      </c>
      <c r="B1141" s="16" t="s">
        <v>15000</v>
      </c>
      <c r="C1141" s="16" t="s">
        <v>13127</v>
      </c>
      <c r="D1141" s="19">
        <v>23999</v>
      </c>
      <c r="E1141" s="19">
        <v>34990</v>
      </c>
      <c r="F1141" s="52">
        <v>0.31</v>
      </c>
      <c r="G1141" s="51">
        <v>4.3</v>
      </c>
      <c r="H1141" s="52" t="str">
        <f t="shared" si="18"/>
        <v>5.0</v>
      </c>
      <c r="I1141" s="16">
        <v>4703</v>
      </c>
      <c r="J1141" s="19">
        <f>Transformed_Data!E1141*Transformed_Data!I1141</f>
        <v>164557970</v>
      </c>
      <c r="K1141" s="19" t="str">
        <f>IF(E1141&lt;200,"&lt;200",IF(E1141&lt;=500,"200–500","&gt;500"))</f>
        <v>&gt;500</v>
      </c>
      <c r="L1141" s="19">
        <f>G1141*I1141</f>
        <v>20222.899999999998</v>
      </c>
      <c r="M1141" s="19">
        <f>SUM(G1141:I1141)</f>
        <v>4707.3</v>
      </c>
      <c r="N1141" s="16" t="s">
        <v>13735</v>
      </c>
      <c r="O1141" s="16" t="s">
        <v>246</v>
      </c>
      <c r="P1141" s="16" t="s">
        <v>247</v>
      </c>
      <c r="Q1141" s="16" t="s">
        <v>248</v>
      </c>
      <c r="R1141" s="16" t="s">
        <v>249</v>
      </c>
      <c r="S1141" s="16" t="s">
        <v>13734</v>
      </c>
      <c r="T1141" s="16" t="s">
        <v>1184</v>
      </c>
      <c r="U1141" s="16" t="s">
        <v>1185</v>
      </c>
    </row>
    <row r="1142" spans="1:21" ht="15.75">
      <c r="A1142" s="16" t="s">
        <v>1531</v>
      </c>
      <c r="B1142" s="16" t="s">
        <v>15001</v>
      </c>
      <c r="C1142" s="16" t="s">
        <v>13127</v>
      </c>
      <c r="D1142" s="19">
        <v>32999</v>
      </c>
      <c r="E1142" s="19">
        <v>47990</v>
      </c>
      <c r="F1142" s="52">
        <v>0.31</v>
      </c>
      <c r="G1142" s="51">
        <v>4.3</v>
      </c>
      <c r="H1142" s="52" t="str">
        <f t="shared" si="18"/>
        <v>5.0</v>
      </c>
      <c r="I1142" s="16">
        <v>4703</v>
      </c>
      <c r="J1142" s="19">
        <f>Transformed_Data!E1142*Transformed_Data!I1142</f>
        <v>225696970</v>
      </c>
      <c r="K1142" s="19" t="str">
        <f>IF(E1142&lt;200,"&lt;200",IF(E1142&lt;=500,"200–500","&gt;500"))</f>
        <v>&gt;500</v>
      </c>
      <c r="L1142" s="19">
        <f>G1142*I1142</f>
        <v>20222.899999999998</v>
      </c>
      <c r="M1142" s="19">
        <f>SUM(G1142:I1142)</f>
        <v>4707.3</v>
      </c>
      <c r="N1142" s="16" t="s">
        <v>13735</v>
      </c>
      <c r="O1142" s="16" t="s">
        <v>246</v>
      </c>
      <c r="P1142" s="16" t="s">
        <v>247</v>
      </c>
      <c r="Q1142" s="16" t="s">
        <v>248</v>
      </c>
      <c r="R1142" s="16" t="s">
        <v>249</v>
      </c>
      <c r="S1142" s="16" t="s">
        <v>13734</v>
      </c>
      <c r="T1142" s="16" t="s">
        <v>1533</v>
      </c>
      <c r="U1142" s="16" t="s">
        <v>1534</v>
      </c>
    </row>
    <row r="1143" spans="1:21" ht="15.75">
      <c r="A1143" s="16" t="s">
        <v>803</v>
      </c>
      <c r="B1143" s="16" t="s">
        <v>15002</v>
      </c>
      <c r="C1143" s="16" t="s">
        <v>13127</v>
      </c>
      <c r="D1143" s="19">
        <v>27999</v>
      </c>
      <c r="E1143" s="19">
        <v>40990</v>
      </c>
      <c r="F1143" s="52">
        <v>0.32</v>
      </c>
      <c r="G1143" s="51">
        <v>4.3</v>
      </c>
      <c r="H1143" s="52" t="str">
        <f t="shared" si="18"/>
        <v>5.0</v>
      </c>
      <c r="I1143" s="16">
        <v>4703</v>
      </c>
      <c r="J1143" s="19">
        <f>Transformed_Data!E1143*Transformed_Data!I1143</f>
        <v>192775970</v>
      </c>
      <c r="K1143" s="19" t="str">
        <f>IF(E1143&lt;200,"&lt;200",IF(E1143&lt;=500,"200–500","&gt;500"))</f>
        <v>&gt;500</v>
      </c>
      <c r="L1143" s="19">
        <f>G1143*I1143</f>
        <v>20222.899999999998</v>
      </c>
      <c r="M1143" s="19">
        <f>SUM(G1143:I1143)</f>
        <v>4707.3</v>
      </c>
      <c r="N1143" s="16" t="s">
        <v>13735</v>
      </c>
      <c r="O1143" s="16" t="s">
        <v>246</v>
      </c>
      <c r="P1143" s="16" t="s">
        <v>247</v>
      </c>
      <c r="Q1143" s="16" t="s">
        <v>248</v>
      </c>
      <c r="R1143" s="16" t="s">
        <v>249</v>
      </c>
      <c r="S1143" s="16" t="s">
        <v>13734</v>
      </c>
      <c r="T1143" s="16" t="s">
        <v>806</v>
      </c>
      <c r="U1143" s="16" t="s">
        <v>807</v>
      </c>
    </row>
    <row r="1144" spans="1:21" ht="15.75">
      <c r="A1144" s="16" t="s">
        <v>5973</v>
      </c>
      <c r="B1144" s="16" t="s">
        <v>15003</v>
      </c>
      <c r="C1144" s="16" t="s">
        <v>13127</v>
      </c>
      <c r="D1144" s="19">
        <v>1799</v>
      </c>
      <c r="E1144" s="19">
        <v>3999</v>
      </c>
      <c r="F1144" s="52">
        <v>0.55000000000000004</v>
      </c>
      <c r="G1144" s="51">
        <v>3.9</v>
      </c>
      <c r="H1144" s="52" t="str">
        <f t="shared" si="18"/>
        <v>4.0</v>
      </c>
      <c r="I1144" s="16">
        <v>3517</v>
      </c>
      <c r="J1144" s="19">
        <f>Transformed_Data!E1144*Transformed_Data!I1144</f>
        <v>14064483</v>
      </c>
      <c r="K1144" s="19" t="str">
        <f>IF(E1144&lt;200,"&lt;200",IF(E1144&lt;=500,"200–500","&gt;500"))</f>
        <v>&gt;500</v>
      </c>
      <c r="L1144" s="19">
        <f>G1144*I1144</f>
        <v>13716.3</v>
      </c>
      <c r="M1144" s="19">
        <f>SUM(G1144:I1144)</f>
        <v>3520.9</v>
      </c>
      <c r="N1144" s="16" t="s">
        <v>5975</v>
      </c>
      <c r="O1144" s="16" t="s">
        <v>5976</v>
      </c>
      <c r="P1144" s="16" t="s">
        <v>5977</v>
      </c>
      <c r="Q1144" s="16" t="s">
        <v>5978</v>
      </c>
      <c r="R1144" s="16" t="s">
        <v>5979</v>
      </c>
      <c r="S1144" s="16" t="s">
        <v>5980</v>
      </c>
      <c r="T1144" s="16" t="s">
        <v>5981</v>
      </c>
      <c r="U1144" s="16" t="s">
        <v>5982</v>
      </c>
    </row>
    <row r="1145" spans="1:21" ht="15.75">
      <c r="A1145" s="16" t="s">
        <v>1076</v>
      </c>
      <c r="B1145" s="16" t="s">
        <v>15004</v>
      </c>
      <c r="C1145" s="16" t="s">
        <v>13644</v>
      </c>
      <c r="D1145" s="19">
        <v>228</v>
      </c>
      <c r="E1145" s="19">
        <v>899</v>
      </c>
      <c r="F1145" s="52">
        <v>0.75</v>
      </c>
      <c r="G1145" s="51">
        <v>3.8</v>
      </c>
      <c r="H1145" s="52" t="str">
        <f t="shared" si="18"/>
        <v>4.0</v>
      </c>
      <c r="I1145" s="16">
        <v>132</v>
      </c>
      <c r="J1145" s="19">
        <f>Transformed_Data!E1145*Transformed_Data!I1145</f>
        <v>118668</v>
      </c>
      <c r="K1145" s="19" t="str">
        <f>IF(E1145&lt;200,"&lt;200",IF(E1145&lt;=500,"200–500","&gt;500"))</f>
        <v>&gt;500</v>
      </c>
      <c r="L1145" s="19">
        <f>G1145*I1145</f>
        <v>501.59999999999997</v>
      </c>
      <c r="M1145" s="19">
        <f>SUM(G1145:I1145)</f>
        <v>135.80000000000001</v>
      </c>
      <c r="N1145" s="16" t="s">
        <v>1078</v>
      </c>
      <c r="O1145" s="16" t="s">
        <v>1079</v>
      </c>
      <c r="P1145" s="16" t="s">
        <v>1080</v>
      </c>
      <c r="Q1145" s="16" t="s">
        <v>1081</v>
      </c>
      <c r="R1145" s="16" t="s">
        <v>1082</v>
      </c>
      <c r="S1145" s="16" t="s">
        <v>1083</v>
      </c>
      <c r="T1145" s="16" t="s">
        <v>1084</v>
      </c>
      <c r="U1145" s="16" t="s">
        <v>1085</v>
      </c>
    </row>
    <row r="1146" spans="1:21" ht="15.75">
      <c r="A1146" s="16" t="s">
        <v>2457</v>
      </c>
      <c r="B1146" s="16" t="s">
        <v>15005</v>
      </c>
      <c r="C1146" s="16" t="s">
        <v>13127</v>
      </c>
      <c r="D1146" s="19">
        <v>21990</v>
      </c>
      <c r="E1146" s="19">
        <v>34990</v>
      </c>
      <c r="F1146" s="52">
        <v>0.37</v>
      </c>
      <c r="G1146" s="51">
        <v>4.3</v>
      </c>
      <c r="H1146" s="52" t="str">
        <f t="shared" si="18"/>
        <v>5.0</v>
      </c>
      <c r="I1146" s="16">
        <v>1657</v>
      </c>
      <c r="J1146" s="19">
        <f>Transformed_Data!E1146*Transformed_Data!I1146</f>
        <v>57978430</v>
      </c>
      <c r="K1146" s="19" t="str">
        <f>IF(E1146&lt;200,"&lt;200",IF(E1146&lt;=500,"200–500","&gt;500"))</f>
        <v>&gt;500</v>
      </c>
      <c r="L1146" s="19">
        <f>G1146*I1146</f>
        <v>7125.0999999999995</v>
      </c>
      <c r="M1146" s="19">
        <f>SUM(G1146:I1146)</f>
        <v>1661.3</v>
      </c>
      <c r="N1146" s="16" t="s">
        <v>13736</v>
      </c>
      <c r="O1146" s="16" t="s">
        <v>2460</v>
      </c>
      <c r="P1146" s="16" t="s">
        <v>2461</v>
      </c>
      <c r="Q1146" s="16" t="s">
        <v>2462</v>
      </c>
      <c r="R1146" s="16" t="s">
        <v>2463</v>
      </c>
      <c r="S1146" s="16" t="s">
        <v>2464</v>
      </c>
      <c r="T1146" s="16" t="s">
        <v>2465</v>
      </c>
      <c r="U1146" s="16" t="s">
        <v>2466</v>
      </c>
    </row>
    <row r="1147" spans="1:21" ht="15.75">
      <c r="A1147" s="16" t="s">
        <v>3855</v>
      </c>
      <c r="B1147" s="16" t="s">
        <v>14699</v>
      </c>
      <c r="C1147" s="16" t="s">
        <v>13127</v>
      </c>
      <c r="D1147" s="19">
        <v>999</v>
      </c>
      <c r="E1147" s="19">
        <v>2899</v>
      </c>
      <c r="F1147" s="52">
        <v>0.66</v>
      </c>
      <c r="G1147" s="51">
        <v>4.7</v>
      </c>
      <c r="H1147" s="52" t="str">
        <f t="shared" si="18"/>
        <v>5.0</v>
      </c>
      <c r="I1147" s="16">
        <v>7779</v>
      </c>
      <c r="J1147" s="19">
        <f>Transformed_Data!E1147*Transformed_Data!I1147</f>
        <v>22551321</v>
      </c>
      <c r="K1147" s="19" t="str">
        <f>IF(E1147&lt;200,"&lt;200",IF(E1147&lt;=500,"200–500","&gt;500"))</f>
        <v>&gt;500</v>
      </c>
      <c r="L1147" s="19">
        <f>G1147*I1147</f>
        <v>36561.300000000003</v>
      </c>
      <c r="M1147" s="19">
        <f>SUM(G1147:I1147)</f>
        <v>7783.7</v>
      </c>
      <c r="N1147" s="16" t="s">
        <v>3857</v>
      </c>
      <c r="O1147" s="16" t="s">
        <v>3858</v>
      </c>
      <c r="P1147" s="16" t="s">
        <v>3859</v>
      </c>
      <c r="Q1147" s="16" t="s">
        <v>3860</v>
      </c>
      <c r="R1147" s="16" t="s">
        <v>3861</v>
      </c>
      <c r="S1147" s="16" t="s">
        <v>13737</v>
      </c>
      <c r="T1147" s="16" t="s">
        <v>3863</v>
      </c>
      <c r="U1147" s="16" t="s">
        <v>3864</v>
      </c>
    </row>
    <row r="1148" spans="1:21" ht="15.75">
      <c r="A1148" s="16" t="s">
        <v>3924</v>
      </c>
      <c r="B1148" s="16" t="s">
        <v>14699</v>
      </c>
      <c r="C1148" s="16" t="s">
        <v>13127</v>
      </c>
      <c r="D1148" s="19">
        <v>999</v>
      </c>
      <c r="E1148" s="19">
        <v>2899</v>
      </c>
      <c r="F1148" s="52">
        <v>0.66</v>
      </c>
      <c r="G1148" s="51">
        <v>4.5999999999999996</v>
      </c>
      <c r="H1148" s="52" t="str">
        <f t="shared" si="18"/>
        <v>5.0</v>
      </c>
      <c r="I1148" s="16">
        <v>6129</v>
      </c>
      <c r="J1148" s="19">
        <f>Transformed_Data!E1148*Transformed_Data!I1148</f>
        <v>17767971</v>
      </c>
      <c r="K1148" s="19" t="str">
        <f>IF(E1148&lt;200,"&lt;200",IF(E1148&lt;=500,"200–500","&gt;500"))</f>
        <v>&gt;500</v>
      </c>
      <c r="L1148" s="19">
        <f>G1148*I1148</f>
        <v>28193.399999999998</v>
      </c>
      <c r="M1148" s="19">
        <f>SUM(G1148:I1148)</f>
        <v>6133.6</v>
      </c>
      <c r="N1148" s="16" t="s">
        <v>3926</v>
      </c>
      <c r="O1148" s="16" t="s">
        <v>3927</v>
      </c>
      <c r="P1148" s="16" t="s">
        <v>3928</v>
      </c>
      <c r="Q1148" s="16" t="s">
        <v>3929</v>
      </c>
      <c r="R1148" s="16" t="s">
        <v>3930</v>
      </c>
      <c r="S1148" s="16" t="s">
        <v>13738</v>
      </c>
      <c r="T1148" s="16" t="s">
        <v>3931</v>
      </c>
      <c r="U1148" s="16" t="s">
        <v>3932</v>
      </c>
    </row>
    <row r="1149" spans="1:21" ht="15.75">
      <c r="A1149" s="16" t="s">
        <v>9416</v>
      </c>
      <c r="B1149" s="16" t="s">
        <v>15006</v>
      </c>
      <c r="C1149" s="16" t="s">
        <v>13645</v>
      </c>
      <c r="D1149" s="19">
        <v>353</v>
      </c>
      <c r="E1149" s="19">
        <v>1199</v>
      </c>
      <c r="F1149" s="52">
        <v>0.71</v>
      </c>
      <c r="G1149" s="51">
        <v>4.3</v>
      </c>
      <c r="H1149" s="52" t="str">
        <f t="shared" si="18"/>
        <v>5.0</v>
      </c>
      <c r="I1149" s="16">
        <v>629</v>
      </c>
      <c r="J1149" s="19">
        <f>Transformed_Data!E1149*Transformed_Data!I1149</f>
        <v>754171</v>
      </c>
      <c r="K1149" s="19" t="str">
        <f>IF(E1149&lt;200,"&lt;200",IF(E1149&lt;=500,"200–500","&gt;500"))</f>
        <v>&gt;500</v>
      </c>
      <c r="L1149" s="19">
        <f>G1149*I1149</f>
        <v>2704.7</v>
      </c>
      <c r="M1149" s="19">
        <f>SUM(G1149:I1149)</f>
        <v>633.29999999999995</v>
      </c>
      <c r="N1149" s="16" t="s">
        <v>9418</v>
      </c>
      <c r="O1149" s="16" t="s">
        <v>9419</v>
      </c>
      <c r="P1149" s="16" t="s">
        <v>9420</v>
      </c>
      <c r="Q1149" s="16" t="s">
        <v>9421</v>
      </c>
      <c r="R1149" s="16" t="s">
        <v>9422</v>
      </c>
      <c r="S1149" s="16" t="s">
        <v>9423</v>
      </c>
      <c r="T1149" s="16" t="s">
        <v>9424</v>
      </c>
      <c r="U1149" s="16" t="s">
        <v>9425</v>
      </c>
    </row>
    <row r="1150" spans="1:21" ht="15.75">
      <c r="A1150" s="16" t="s">
        <v>8441</v>
      </c>
      <c r="B1150" s="16" t="s">
        <v>15007</v>
      </c>
      <c r="C1150" s="16" t="s">
        <v>13644</v>
      </c>
      <c r="D1150" s="19">
        <v>3307</v>
      </c>
      <c r="E1150" s="19">
        <v>6100</v>
      </c>
      <c r="F1150" s="52">
        <v>0.46</v>
      </c>
      <c r="G1150" s="51">
        <v>4.3</v>
      </c>
      <c r="H1150" s="52" t="str">
        <f t="shared" si="18"/>
        <v>5.0</v>
      </c>
      <c r="I1150" s="16">
        <v>2515</v>
      </c>
      <c r="J1150" s="19">
        <f>Transformed_Data!E1150*Transformed_Data!I1150</f>
        <v>15341500</v>
      </c>
      <c r="K1150" s="19" t="str">
        <f>IF(E1150&lt;200,"&lt;200",IF(E1150&lt;=500,"200–500","&gt;500"))</f>
        <v>&gt;500</v>
      </c>
      <c r="L1150" s="19">
        <f>G1150*I1150</f>
        <v>10814.5</v>
      </c>
      <c r="M1150" s="19">
        <f>SUM(G1150:I1150)</f>
        <v>2519.3000000000002</v>
      </c>
      <c r="N1150" s="16" t="s">
        <v>8443</v>
      </c>
      <c r="O1150" s="16" t="s">
        <v>8444</v>
      </c>
      <c r="P1150" s="16" t="s">
        <v>8445</v>
      </c>
      <c r="Q1150" s="16" t="s">
        <v>8446</v>
      </c>
      <c r="R1150" s="16" t="s">
        <v>8447</v>
      </c>
      <c r="S1150" s="16" t="s">
        <v>13739</v>
      </c>
      <c r="T1150" s="16" t="s">
        <v>8449</v>
      </c>
      <c r="U1150" s="16" t="s">
        <v>8450</v>
      </c>
    </row>
    <row r="1151" spans="1:21" ht="15.75">
      <c r="A1151" s="16" t="s">
        <v>7439</v>
      </c>
      <c r="B1151" s="16" t="s">
        <v>15008</v>
      </c>
      <c r="C1151" s="16" t="s">
        <v>13127</v>
      </c>
      <c r="D1151" s="19">
        <v>999</v>
      </c>
      <c r="E1151" s="19">
        <v>4199</v>
      </c>
      <c r="F1151" s="52">
        <v>0.76</v>
      </c>
      <c r="G1151" s="51">
        <v>3.5</v>
      </c>
      <c r="H1151" s="52" t="str">
        <f t="shared" si="18"/>
        <v>4.0</v>
      </c>
      <c r="I1151" s="16">
        <v>1913</v>
      </c>
      <c r="J1151" s="19">
        <f>Transformed_Data!E1151*Transformed_Data!I1151</f>
        <v>8032687</v>
      </c>
      <c r="K1151" s="19" t="str">
        <f>IF(E1151&lt;200,"&lt;200",IF(E1151&lt;=500,"200–500","&gt;500"))</f>
        <v>&gt;500</v>
      </c>
      <c r="L1151" s="19">
        <f>G1151*I1151</f>
        <v>6695.5</v>
      </c>
      <c r="M1151" s="19">
        <f>SUM(G1151:I1151)</f>
        <v>1916.5</v>
      </c>
      <c r="N1151" s="16" t="s">
        <v>7441</v>
      </c>
      <c r="O1151" s="16" t="s">
        <v>7442</v>
      </c>
      <c r="P1151" s="16" t="s">
        <v>7443</v>
      </c>
      <c r="Q1151" s="16" t="s">
        <v>7444</v>
      </c>
      <c r="R1151" s="16" t="s">
        <v>7445</v>
      </c>
      <c r="S1151" s="16" t="s">
        <v>13740</v>
      </c>
      <c r="T1151" s="16" t="s">
        <v>7447</v>
      </c>
      <c r="U1151" s="16" t="s">
        <v>7448</v>
      </c>
    </row>
    <row r="1152" spans="1:21" ht="15.75">
      <c r="A1152" s="16" t="s">
        <v>4980</v>
      </c>
      <c r="B1152" s="16" t="s">
        <v>15009</v>
      </c>
      <c r="C1152" s="16" t="s">
        <v>13644</v>
      </c>
      <c r="D1152" s="19">
        <v>299</v>
      </c>
      <c r="E1152" s="19">
        <v>599</v>
      </c>
      <c r="F1152" s="52">
        <v>0.5</v>
      </c>
      <c r="G1152" s="51">
        <v>4.0999999999999996</v>
      </c>
      <c r="H1152" s="52" t="str">
        <f t="shared" si="18"/>
        <v>5.0</v>
      </c>
      <c r="I1152" s="16">
        <v>1597</v>
      </c>
      <c r="J1152" s="19">
        <f>Transformed_Data!E1152*Transformed_Data!I1152</f>
        <v>956603</v>
      </c>
      <c r="K1152" s="19" t="str">
        <f>IF(E1152&lt;200,"&lt;200",IF(E1152&lt;=500,"200–500","&gt;500"))</f>
        <v>&gt;500</v>
      </c>
      <c r="L1152" s="19">
        <f>G1152*I1152</f>
        <v>6547.7</v>
      </c>
      <c r="M1152" s="19">
        <f>SUM(G1152:I1152)</f>
        <v>1601.1</v>
      </c>
      <c r="N1152" s="16" t="s">
        <v>13741</v>
      </c>
      <c r="O1152" s="16" t="s">
        <v>4983</v>
      </c>
      <c r="P1152" s="16" t="s">
        <v>4984</v>
      </c>
      <c r="Q1152" s="16" t="s">
        <v>4985</v>
      </c>
      <c r="R1152" s="16" t="s">
        <v>4986</v>
      </c>
      <c r="S1152" s="16" t="s">
        <v>13742</v>
      </c>
      <c r="T1152" s="16" t="s">
        <v>4988</v>
      </c>
      <c r="U1152" s="16" t="s">
        <v>4989</v>
      </c>
    </row>
    <row r="1153" spans="1:21" ht="15.75">
      <c r="A1153" s="16" t="s">
        <v>4677</v>
      </c>
      <c r="B1153" s="16" t="s">
        <v>15010</v>
      </c>
      <c r="C1153" s="16" t="s">
        <v>13127</v>
      </c>
      <c r="D1153" s="19">
        <v>265</v>
      </c>
      <c r="E1153" s="19">
        <v>999</v>
      </c>
      <c r="F1153" s="52">
        <v>0.73</v>
      </c>
      <c r="G1153" s="51">
        <v>3.7</v>
      </c>
      <c r="H1153" s="52" t="str">
        <f t="shared" si="18"/>
        <v>4.0</v>
      </c>
      <c r="I1153" s="16">
        <v>465</v>
      </c>
      <c r="J1153" s="19">
        <f>Transformed_Data!E1153*Transformed_Data!I1153</f>
        <v>464535</v>
      </c>
      <c r="K1153" s="19" t="str">
        <f>IF(E1153&lt;200,"&lt;200",IF(E1153&lt;=500,"200–500","&gt;500"))</f>
        <v>&gt;500</v>
      </c>
      <c r="L1153" s="19">
        <f>G1153*I1153</f>
        <v>1720.5</v>
      </c>
      <c r="M1153" s="19">
        <f>SUM(G1153:I1153)</f>
        <v>468.7</v>
      </c>
      <c r="N1153" s="16" t="s">
        <v>4679</v>
      </c>
      <c r="O1153" s="16" t="s">
        <v>4680</v>
      </c>
      <c r="P1153" s="16" t="s">
        <v>4681</v>
      </c>
      <c r="Q1153" s="16" t="s">
        <v>4682</v>
      </c>
      <c r="R1153" s="16" t="s">
        <v>4683</v>
      </c>
      <c r="S1153" s="16" t="s">
        <v>13743</v>
      </c>
      <c r="T1153" s="16" t="s">
        <v>4685</v>
      </c>
      <c r="U1153" s="16" t="s">
        <v>4686</v>
      </c>
    </row>
    <row r="1154" spans="1:21" ht="15.75">
      <c r="A1154" s="16" t="s">
        <v>2560</v>
      </c>
      <c r="B1154" s="16" t="s">
        <v>15011</v>
      </c>
      <c r="C1154" s="16" t="s">
        <v>13127</v>
      </c>
      <c r="D1154" s="19">
        <v>32990</v>
      </c>
      <c r="E1154" s="19">
        <v>54990</v>
      </c>
      <c r="F1154" s="52">
        <v>0.4</v>
      </c>
      <c r="G1154" s="51">
        <v>4.0999999999999996</v>
      </c>
      <c r="H1154" s="52" t="str">
        <f t="shared" ref="H1154:H1217" si="19">IF(G1154&lt;=1,"1.0",IF(G1154&lt;=2,"2.0",IF(G1154&lt;=3,"3.0",IF(G1154&lt;=4,"4.0","5.0"))))</f>
        <v>5.0</v>
      </c>
      <c r="I1154" s="16">
        <v>1555</v>
      </c>
      <c r="J1154" s="19">
        <f>Transformed_Data!E1154*Transformed_Data!I1154</f>
        <v>85509450</v>
      </c>
      <c r="K1154" s="19" t="str">
        <f>IF(E1154&lt;200,"&lt;200",IF(E1154&lt;=500,"200–500","&gt;500"))</f>
        <v>&gt;500</v>
      </c>
      <c r="L1154" s="19">
        <f>G1154*I1154</f>
        <v>6375.4999999999991</v>
      </c>
      <c r="M1154" s="19">
        <f>SUM(G1154:I1154)</f>
        <v>1559.1</v>
      </c>
      <c r="N1154" s="16" t="s">
        <v>13744</v>
      </c>
      <c r="O1154" s="16" t="s">
        <v>2563</v>
      </c>
      <c r="P1154" s="16" t="s">
        <v>2564</v>
      </c>
      <c r="Q1154" s="16" t="s">
        <v>2565</v>
      </c>
      <c r="R1154" s="16" t="s">
        <v>2566</v>
      </c>
      <c r="S1154" s="16" t="s">
        <v>2567</v>
      </c>
      <c r="T1154" s="16" t="s">
        <v>2568</v>
      </c>
      <c r="U1154" s="16" t="s">
        <v>2569</v>
      </c>
    </row>
    <row r="1155" spans="1:21" ht="15.75">
      <c r="A1155" s="16" t="s">
        <v>7920</v>
      </c>
      <c r="B1155" s="16" t="s">
        <v>15012</v>
      </c>
      <c r="C1155" s="16" t="s">
        <v>13644</v>
      </c>
      <c r="D1155" s="19">
        <v>379</v>
      </c>
      <c r="E1155" s="19">
        <v>1499</v>
      </c>
      <c r="F1155" s="52">
        <v>0.75</v>
      </c>
      <c r="G1155" s="51">
        <v>4.0999999999999996</v>
      </c>
      <c r="H1155" s="52" t="str">
        <f t="shared" si="19"/>
        <v>5.0</v>
      </c>
      <c r="I1155" s="16">
        <v>670</v>
      </c>
      <c r="J1155" s="19">
        <f>Transformed_Data!E1155*Transformed_Data!I1155</f>
        <v>1004330</v>
      </c>
      <c r="K1155" s="19" t="str">
        <f>IF(E1155&lt;200,"&lt;200",IF(E1155&lt;=500,"200–500","&gt;500"))</f>
        <v>&gt;500</v>
      </c>
      <c r="L1155" s="19">
        <f>G1155*I1155</f>
        <v>2746.9999999999995</v>
      </c>
      <c r="M1155" s="19">
        <f>SUM(G1155:I1155)</f>
        <v>674.1</v>
      </c>
      <c r="N1155" s="16" t="s">
        <v>7922</v>
      </c>
      <c r="O1155" s="16" t="s">
        <v>7923</v>
      </c>
      <c r="P1155" s="16" t="s">
        <v>7924</v>
      </c>
      <c r="Q1155" s="16" t="s">
        <v>7925</v>
      </c>
      <c r="R1155" s="16" t="s">
        <v>7926</v>
      </c>
      <c r="S1155" s="16" t="s">
        <v>7927</v>
      </c>
      <c r="T1155" s="16" t="s">
        <v>7928</v>
      </c>
      <c r="U1155" s="16" t="s">
        <v>7929</v>
      </c>
    </row>
    <row r="1156" spans="1:21" ht="15.75">
      <c r="A1156" s="16" t="s">
        <v>11325</v>
      </c>
      <c r="B1156" s="16" t="s">
        <v>15013</v>
      </c>
      <c r="C1156" s="16" t="s">
        <v>13645</v>
      </c>
      <c r="D1156" s="19">
        <v>5999</v>
      </c>
      <c r="E1156" s="19">
        <v>9999</v>
      </c>
      <c r="F1156" s="52">
        <v>0.4</v>
      </c>
      <c r="G1156" s="51">
        <v>4.2</v>
      </c>
      <c r="H1156" s="52" t="str">
        <f t="shared" si="19"/>
        <v>5.0</v>
      </c>
      <c r="I1156" s="16">
        <v>170</v>
      </c>
      <c r="J1156" s="19">
        <f>Transformed_Data!E1156*Transformed_Data!I1156</f>
        <v>1699830</v>
      </c>
      <c r="K1156" s="19" t="str">
        <f>IF(E1156&lt;200,"&lt;200",IF(E1156&lt;=500,"200–500","&gt;500"))</f>
        <v>&gt;500</v>
      </c>
      <c r="L1156" s="19">
        <f>G1156*I1156</f>
        <v>714</v>
      </c>
      <c r="M1156" s="19">
        <f>SUM(G1156:I1156)</f>
        <v>174.2</v>
      </c>
      <c r="N1156" s="16" t="s">
        <v>11327</v>
      </c>
      <c r="O1156" s="16" t="s">
        <v>11328</v>
      </c>
      <c r="P1156" s="16" t="s">
        <v>11329</v>
      </c>
      <c r="Q1156" s="16" t="s">
        <v>11330</v>
      </c>
      <c r="R1156" s="16" t="s">
        <v>11331</v>
      </c>
      <c r="S1156" s="16" t="s">
        <v>11332</v>
      </c>
      <c r="T1156" s="16" t="s">
        <v>11333</v>
      </c>
      <c r="U1156" s="16" t="s">
        <v>11334</v>
      </c>
    </row>
    <row r="1157" spans="1:21" ht="15.75">
      <c r="A1157" s="16" t="s">
        <v>9600</v>
      </c>
      <c r="B1157" s="16" t="s">
        <v>15014</v>
      </c>
      <c r="C1157" s="16" t="s">
        <v>13645</v>
      </c>
      <c r="D1157" s="19">
        <v>1299</v>
      </c>
      <c r="E1157" s="19">
        <v>1999</v>
      </c>
      <c r="F1157" s="52">
        <v>0.35</v>
      </c>
      <c r="G1157" s="51">
        <v>3.8</v>
      </c>
      <c r="H1157" s="52" t="str">
        <f t="shared" si="19"/>
        <v>4.0</v>
      </c>
      <c r="I1157" s="16">
        <v>311</v>
      </c>
      <c r="J1157" s="19">
        <f>Transformed_Data!E1157*Transformed_Data!I1157</f>
        <v>621689</v>
      </c>
      <c r="K1157" s="19" t="str">
        <f>IF(E1157&lt;200,"&lt;200",IF(E1157&lt;=500,"200–500","&gt;500"))</f>
        <v>&gt;500</v>
      </c>
      <c r="L1157" s="19">
        <f>G1157*I1157</f>
        <v>1181.8</v>
      </c>
      <c r="M1157" s="19">
        <f>SUM(G1157:I1157)</f>
        <v>314.8</v>
      </c>
      <c r="N1157" s="16" t="s">
        <v>9602</v>
      </c>
      <c r="O1157" s="16" t="s">
        <v>9603</v>
      </c>
      <c r="P1157" s="16" t="s">
        <v>9604</v>
      </c>
      <c r="Q1157" s="16" t="s">
        <v>9605</v>
      </c>
      <c r="R1157" s="16" t="s">
        <v>9606</v>
      </c>
      <c r="S1157" s="16" t="s">
        <v>13745</v>
      </c>
      <c r="T1157" s="16" t="s">
        <v>9608</v>
      </c>
      <c r="U1157" s="16" t="s">
        <v>9609</v>
      </c>
    </row>
    <row r="1158" spans="1:21" ht="15.75">
      <c r="A1158" s="16" t="s">
        <v>6168</v>
      </c>
      <c r="B1158" s="16" t="s">
        <v>15015</v>
      </c>
      <c r="C1158" s="16" t="s">
        <v>13127</v>
      </c>
      <c r="D1158" s="19">
        <v>1329</v>
      </c>
      <c r="E1158" s="19">
        <v>2900</v>
      </c>
      <c r="F1158" s="52">
        <v>0.54</v>
      </c>
      <c r="G1158" s="51">
        <v>4.5</v>
      </c>
      <c r="H1158" s="52" t="str">
        <f t="shared" si="19"/>
        <v>5.0</v>
      </c>
      <c r="I1158" s="16">
        <v>19624</v>
      </c>
      <c r="J1158" s="19">
        <f>Transformed_Data!E1158*Transformed_Data!I1158</f>
        <v>56909600</v>
      </c>
      <c r="K1158" s="19" t="str">
        <f>IF(E1158&lt;200,"&lt;200",IF(E1158&lt;=500,"200–500","&gt;500"))</f>
        <v>&gt;500</v>
      </c>
      <c r="L1158" s="19">
        <f>G1158*I1158</f>
        <v>88308</v>
      </c>
      <c r="M1158" s="19">
        <f>SUM(G1158:I1158)</f>
        <v>19628.5</v>
      </c>
      <c r="N1158" s="16" t="s">
        <v>6170</v>
      </c>
      <c r="O1158" s="16" t="s">
        <v>6171</v>
      </c>
      <c r="P1158" s="16" t="s">
        <v>6172</v>
      </c>
      <c r="Q1158" s="16" t="s">
        <v>6173</v>
      </c>
      <c r="R1158" s="16" t="s">
        <v>6174</v>
      </c>
      <c r="S1158" s="16" t="s">
        <v>13746</v>
      </c>
      <c r="T1158" s="16" t="s">
        <v>6176</v>
      </c>
      <c r="U1158" s="16" t="s">
        <v>6177</v>
      </c>
    </row>
    <row r="1159" spans="1:21" ht="15.75">
      <c r="A1159" s="16" t="s">
        <v>10910</v>
      </c>
      <c r="B1159" s="16" t="s">
        <v>15016</v>
      </c>
      <c r="C1159" s="16" t="s">
        <v>13645</v>
      </c>
      <c r="D1159" s="19">
        <v>2079</v>
      </c>
      <c r="E1159" s="19">
        <v>3099</v>
      </c>
      <c r="F1159" s="52">
        <v>0.33</v>
      </c>
      <c r="G1159" s="51">
        <v>4.0999999999999996</v>
      </c>
      <c r="H1159" s="52" t="str">
        <f t="shared" si="19"/>
        <v>5.0</v>
      </c>
      <c r="I1159" s="16">
        <v>282</v>
      </c>
      <c r="J1159" s="19">
        <f>Transformed_Data!E1159*Transformed_Data!I1159</f>
        <v>873918</v>
      </c>
      <c r="K1159" s="19" t="str">
        <f>IF(E1159&lt;200,"&lt;200",IF(E1159&lt;=500,"200–500","&gt;500"))</f>
        <v>&gt;500</v>
      </c>
      <c r="L1159" s="19">
        <f>G1159*I1159</f>
        <v>1156.1999999999998</v>
      </c>
      <c r="M1159" s="19">
        <f>SUM(G1159:I1159)</f>
        <v>286.10000000000002</v>
      </c>
      <c r="N1159" s="16" t="s">
        <v>10912</v>
      </c>
      <c r="O1159" s="16" t="s">
        <v>10913</v>
      </c>
      <c r="P1159" s="16" t="s">
        <v>10914</v>
      </c>
      <c r="Q1159" s="16" t="s">
        <v>10915</v>
      </c>
      <c r="R1159" s="16" t="s">
        <v>10916</v>
      </c>
      <c r="S1159" s="16" t="s">
        <v>13747</v>
      </c>
      <c r="T1159" s="16" t="s">
        <v>10918</v>
      </c>
      <c r="U1159" s="16" t="s">
        <v>10919</v>
      </c>
    </row>
    <row r="1160" spans="1:21" ht="15.75">
      <c r="A1160" s="16" t="s">
        <v>4327</v>
      </c>
      <c r="B1160" s="16" t="s">
        <v>15017</v>
      </c>
      <c r="C1160" s="16" t="s">
        <v>13127</v>
      </c>
      <c r="D1160" s="19">
        <v>689</v>
      </c>
      <c r="E1160" s="19">
        <v>1999</v>
      </c>
      <c r="F1160" s="52">
        <v>0.66</v>
      </c>
      <c r="G1160" s="51">
        <v>4.3</v>
      </c>
      <c r="H1160" s="52" t="str">
        <f t="shared" si="19"/>
        <v>5.0</v>
      </c>
      <c r="I1160" s="16">
        <v>1193</v>
      </c>
      <c r="J1160" s="19">
        <f>Transformed_Data!E1160*Transformed_Data!I1160</f>
        <v>2384807</v>
      </c>
      <c r="K1160" s="19" t="str">
        <f>IF(E1160&lt;200,"&lt;200",IF(E1160&lt;=500,"200–500","&gt;500"))</f>
        <v>&gt;500</v>
      </c>
      <c r="L1160" s="19">
        <f>G1160*I1160</f>
        <v>5129.8999999999996</v>
      </c>
      <c r="M1160" s="19">
        <f>SUM(G1160:I1160)</f>
        <v>1197.3</v>
      </c>
      <c r="N1160" s="16" t="s">
        <v>13748</v>
      </c>
      <c r="O1160" s="16" t="s">
        <v>4331</v>
      </c>
      <c r="P1160" s="16" t="s">
        <v>4332</v>
      </c>
      <c r="Q1160" s="16" t="s">
        <v>4333</v>
      </c>
      <c r="R1160" s="16" t="s">
        <v>4334</v>
      </c>
      <c r="S1160" s="16" t="s">
        <v>4335</v>
      </c>
      <c r="T1160" s="16" t="s">
        <v>4336</v>
      </c>
      <c r="U1160" s="16" t="s">
        <v>4337</v>
      </c>
    </row>
    <row r="1161" spans="1:21" ht="15.75">
      <c r="A1161" s="16" t="s">
        <v>736</v>
      </c>
      <c r="B1161" s="16" t="s">
        <v>15018</v>
      </c>
      <c r="C1161" s="16" t="s">
        <v>13644</v>
      </c>
      <c r="D1161" s="19">
        <v>209</v>
      </c>
      <c r="E1161" s="19">
        <v>499</v>
      </c>
      <c r="F1161" s="52">
        <v>0.57999999999999996</v>
      </c>
      <c r="G1161" s="51">
        <v>3.9</v>
      </c>
      <c r="H1161" s="52" t="str">
        <f t="shared" si="19"/>
        <v>4.0</v>
      </c>
      <c r="I1161" s="16">
        <v>536</v>
      </c>
      <c r="J1161" s="19">
        <f>Transformed_Data!E1161*Transformed_Data!I1161</f>
        <v>267464</v>
      </c>
      <c r="K1161" s="19" t="str">
        <f>IF(E1161&lt;200,"&lt;200",IF(E1161&lt;=500,"200–500","&gt;500"))</f>
        <v>200–500</v>
      </c>
      <c r="L1161" s="19">
        <f>G1161*I1161</f>
        <v>2090.4</v>
      </c>
      <c r="M1161" s="19">
        <f>SUM(G1161:I1161)</f>
        <v>539.9</v>
      </c>
      <c r="N1161" s="16" t="s">
        <v>13749</v>
      </c>
      <c r="O1161" s="16" t="s">
        <v>739</v>
      </c>
      <c r="P1161" s="16" t="s">
        <v>740</v>
      </c>
      <c r="Q1161" s="16" t="s">
        <v>741</v>
      </c>
      <c r="R1161" s="16" t="s">
        <v>742</v>
      </c>
      <c r="S1161" s="16" t="s">
        <v>743</v>
      </c>
      <c r="T1161" s="16" t="s">
        <v>744</v>
      </c>
      <c r="U1161" s="16" t="s">
        <v>745</v>
      </c>
    </row>
    <row r="1162" spans="1:21" ht="15.75">
      <c r="A1162" s="16" t="s">
        <v>9049</v>
      </c>
      <c r="B1162" s="16" t="s">
        <v>15019</v>
      </c>
      <c r="C1162" s="16" t="s">
        <v>13645</v>
      </c>
      <c r="D1162" s="19">
        <v>749</v>
      </c>
      <c r="E1162" s="19">
        <v>1299</v>
      </c>
      <c r="F1162" s="52">
        <v>0.42</v>
      </c>
      <c r="G1162" s="51">
        <v>4</v>
      </c>
      <c r="H1162" s="52" t="str">
        <f t="shared" si="19"/>
        <v>4.0</v>
      </c>
      <c r="I1162" s="16">
        <v>119</v>
      </c>
      <c r="J1162" s="19">
        <f>Transformed_Data!E1162*Transformed_Data!I1162</f>
        <v>154581</v>
      </c>
      <c r="K1162" s="19" t="str">
        <f>IF(E1162&lt;200,"&lt;200",IF(E1162&lt;=500,"200–500","&gt;500"))</f>
        <v>&gt;500</v>
      </c>
      <c r="L1162" s="19">
        <f>G1162*I1162</f>
        <v>476</v>
      </c>
      <c r="M1162" s="19">
        <f>SUM(G1162:I1162)</f>
        <v>123</v>
      </c>
      <c r="N1162" s="16" t="s">
        <v>9051</v>
      </c>
      <c r="O1162" s="16" t="s">
        <v>9052</v>
      </c>
      <c r="P1162" s="16" t="s">
        <v>9053</v>
      </c>
      <c r="Q1162" s="16" t="s">
        <v>9054</v>
      </c>
      <c r="R1162" s="16" t="s">
        <v>9055</v>
      </c>
      <c r="S1162" s="16" t="s">
        <v>9056</v>
      </c>
      <c r="T1162" s="16" t="s">
        <v>9057</v>
      </c>
      <c r="U1162" s="16" t="s">
        <v>9058</v>
      </c>
    </row>
    <row r="1163" spans="1:21" ht="15.75">
      <c r="A1163" s="16" t="s">
        <v>6492</v>
      </c>
      <c r="B1163" s="16" t="s">
        <v>15020</v>
      </c>
      <c r="C1163" s="16" t="s">
        <v>13644</v>
      </c>
      <c r="D1163" s="19">
        <v>230</v>
      </c>
      <c r="E1163" s="19">
        <v>999</v>
      </c>
      <c r="F1163" s="52">
        <v>0.77</v>
      </c>
      <c r="G1163" s="51">
        <v>4.2</v>
      </c>
      <c r="H1163" s="52" t="str">
        <f t="shared" si="19"/>
        <v>5.0</v>
      </c>
      <c r="I1163" s="16">
        <v>1528</v>
      </c>
      <c r="J1163" s="19">
        <f>Transformed_Data!E1163*Transformed_Data!I1163</f>
        <v>1526472</v>
      </c>
      <c r="K1163" s="19" t="str">
        <f>IF(E1163&lt;200,"&lt;200",IF(E1163&lt;=500,"200–500","&gt;500"))</f>
        <v>&gt;500</v>
      </c>
      <c r="L1163" s="19">
        <f>G1163*I1163</f>
        <v>6417.6</v>
      </c>
      <c r="M1163" s="19">
        <f>SUM(G1163:I1163)</f>
        <v>1532.2</v>
      </c>
      <c r="N1163" s="16" t="s">
        <v>6494</v>
      </c>
      <c r="O1163" s="16" t="s">
        <v>6495</v>
      </c>
      <c r="P1163" s="16" t="s">
        <v>6496</v>
      </c>
      <c r="Q1163" s="16" t="s">
        <v>6497</v>
      </c>
      <c r="R1163" s="16" t="s">
        <v>6498</v>
      </c>
      <c r="S1163" s="16" t="s">
        <v>13750</v>
      </c>
      <c r="T1163" s="16" t="s">
        <v>6500</v>
      </c>
      <c r="U1163" s="16" t="s">
        <v>6501</v>
      </c>
    </row>
    <row r="1164" spans="1:21" ht="15.75">
      <c r="A1164" s="16" t="s">
        <v>8483</v>
      </c>
      <c r="B1164" s="16" t="s">
        <v>15021</v>
      </c>
      <c r="C1164" s="16" t="s">
        <v>13644</v>
      </c>
      <c r="D1164" s="19">
        <v>37247</v>
      </c>
      <c r="E1164" s="19">
        <v>59890</v>
      </c>
      <c r="F1164" s="52">
        <v>0.38</v>
      </c>
      <c r="G1164" s="51">
        <v>4</v>
      </c>
      <c r="H1164" s="52" t="str">
        <f t="shared" si="19"/>
        <v>4.0</v>
      </c>
      <c r="I1164" s="16">
        <v>323</v>
      </c>
      <c r="J1164" s="19">
        <f>Transformed_Data!E1164*Transformed_Data!I1164</f>
        <v>19344470</v>
      </c>
      <c r="K1164" s="19" t="str">
        <f>IF(E1164&lt;200,"&lt;200",IF(E1164&lt;=500,"200–500","&gt;500"))</f>
        <v>&gt;500</v>
      </c>
      <c r="L1164" s="19">
        <f>G1164*I1164</f>
        <v>1292</v>
      </c>
      <c r="M1164" s="19">
        <f>SUM(G1164:I1164)</f>
        <v>327</v>
      </c>
      <c r="N1164" s="16" t="s">
        <v>8486</v>
      </c>
      <c r="O1164" s="16" t="s">
        <v>8487</v>
      </c>
      <c r="P1164" s="16" t="s">
        <v>8488</v>
      </c>
      <c r="Q1164" s="16" t="s">
        <v>8489</v>
      </c>
      <c r="R1164" s="16" t="s">
        <v>8490</v>
      </c>
      <c r="S1164" s="16" t="s">
        <v>13751</v>
      </c>
      <c r="T1164" s="16" t="s">
        <v>8492</v>
      </c>
      <c r="U1164" s="16" t="s">
        <v>8493</v>
      </c>
    </row>
    <row r="1165" spans="1:21" ht="15.75">
      <c r="A1165" s="16" t="s">
        <v>4582</v>
      </c>
      <c r="B1165" s="16" t="s">
        <v>15022</v>
      </c>
      <c r="C1165" s="16" t="s">
        <v>13127</v>
      </c>
      <c r="D1165" s="19">
        <v>3999</v>
      </c>
      <c r="E1165" s="19">
        <v>6999</v>
      </c>
      <c r="F1165" s="52">
        <v>0.43</v>
      </c>
      <c r="G1165" s="51">
        <v>4.0999999999999996</v>
      </c>
      <c r="H1165" s="52" t="str">
        <f t="shared" si="19"/>
        <v>5.0</v>
      </c>
      <c r="I1165" s="16">
        <v>10229</v>
      </c>
      <c r="J1165" s="19">
        <f>Transformed_Data!E1165*Transformed_Data!I1165</f>
        <v>71592771</v>
      </c>
      <c r="K1165" s="19" t="str">
        <f>IF(E1165&lt;200,"&lt;200",IF(E1165&lt;=500,"200–500","&gt;500"))</f>
        <v>&gt;500</v>
      </c>
      <c r="L1165" s="19">
        <f>G1165*I1165</f>
        <v>41938.899999999994</v>
      </c>
      <c r="M1165" s="19">
        <f>SUM(G1165:I1165)</f>
        <v>10233.1</v>
      </c>
      <c r="N1165" s="16" t="s">
        <v>4584</v>
      </c>
      <c r="O1165" s="16" t="s">
        <v>4585</v>
      </c>
      <c r="P1165" s="16" t="s">
        <v>4586</v>
      </c>
      <c r="Q1165" s="16" t="s">
        <v>4587</v>
      </c>
      <c r="R1165" s="16" t="s">
        <v>4588</v>
      </c>
      <c r="S1165" s="16" t="s">
        <v>4589</v>
      </c>
      <c r="T1165" s="16" t="s">
        <v>4590</v>
      </c>
      <c r="U1165" s="16" t="s">
        <v>4591</v>
      </c>
    </row>
    <row r="1166" spans="1:21" ht="15.75">
      <c r="A1166" s="16" t="s">
        <v>5175</v>
      </c>
      <c r="B1166" s="16" t="s">
        <v>15023</v>
      </c>
      <c r="C1166" s="16" t="s">
        <v>13127</v>
      </c>
      <c r="D1166" s="19">
        <v>1399</v>
      </c>
      <c r="E1166" s="19">
        <v>5499</v>
      </c>
      <c r="F1166" s="52">
        <v>0.75</v>
      </c>
      <c r="G1166" s="51">
        <v>3.9</v>
      </c>
      <c r="H1166" s="52" t="str">
        <f t="shared" si="19"/>
        <v>4.0</v>
      </c>
      <c r="I1166" s="16">
        <v>9504</v>
      </c>
      <c r="J1166" s="19">
        <f>Transformed_Data!E1166*Transformed_Data!I1166</f>
        <v>52262496</v>
      </c>
      <c r="K1166" s="19" t="str">
        <f>IF(E1166&lt;200,"&lt;200",IF(E1166&lt;=500,"200–500","&gt;500"))</f>
        <v>&gt;500</v>
      </c>
      <c r="L1166" s="19">
        <f>G1166*I1166</f>
        <v>37065.599999999999</v>
      </c>
      <c r="M1166" s="19">
        <f>SUM(G1166:I1166)</f>
        <v>9507.9</v>
      </c>
      <c r="N1166" s="16" t="s">
        <v>5177</v>
      </c>
      <c r="O1166" s="16" t="s">
        <v>5178</v>
      </c>
      <c r="P1166" s="16" t="s">
        <v>5179</v>
      </c>
      <c r="Q1166" s="16" t="s">
        <v>5180</v>
      </c>
      <c r="R1166" s="16" t="s">
        <v>5181</v>
      </c>
      <c r="S1166" s="16" t="s">
        <v>5182</v>
      </c>
      <c r="T1166" s="16" t="s">
        <v>5183</v>
      </c>
      <c r="U1166" s="16" t="s">
        <v>5184</v>
      </c>
    </row>
    <row r="1167" spans="1:21" ht="15.75">
      <c r="A1167" s="16" t="s">
        <v>6370</v>
      </c>
      <c r="B1167" s="16" t="s">
        <v>15024</v>
      </c>
      <c r="C1167" s="16" t="s">
        <v>13127</v>
      </c>
      <c r="D1167" s="19">
        <v>1999</v>
      </c>
      <c r="E1167" s="19">
        <v>9999</v>
      </c>
      <c r="F1167" s="52">
        <v>0.8</v>
      </c>
      <c r="G1167" s="51">
        <v>3.7</v>
      </c>
      <c r="H1167" s="52" t="str">
        <f t="shared" si="19"/>
        <v>4.0</v>
      </c>
      <c r="I1167" s="16">
        <v>1986</v>
      </c>
      <c r="J1167" s="19">
        <f>Transformed_Data!E1167*Transformed_Data!I1167</f>
        <v>19858014</v>
      </c>
      <c r="K1167" s="19" t="str">
        <f>IF(E1167&lt;200,"&lt;200",IF(E1167&lt;=500,"200–500","&gt;500"))</f>
        <v>&gt;500</v>
      </c>
      <c r="L1167" s="19">
        <f>G1167*I1167</f>
        <v>7348.2000000000007</v>
      </c>
      <c r="M1167" s="19">
        <f>SUM(G1167:I1167)</f>
        <v>1989.7</v>
      </c>
      <c r="N1167" s="16" t="s">
        <v>5296</v>
      </c>
      <c r="O1167" s="16" t="s">
        <v>6372</v>
      </c>
      <c r="P1167" s="16" t="s">
        <v>6373</v>
      </c>
      <c r="Q1167" s="16" t="s">
        <v>6374</v>
      </c>
      <c r="R1167" s="16" t="s">
        <v>6375</v>
      </c>
      <c r="S1167" s="16" t="s">
        <v>13752</v>
      </c>
      <c r="T1167" s="16" t="s">
        <v>6377</v>
      </c>
      <c r="U1167" s="16" t="s">
        <v>6378</v>
      </c>
    </row>
    <row r="1168" spans="1:21" ht="15.75">
      <c r="A1168" s="16" t="s">
        <v>2999</v>
      </c>
      <c r="B1168" s="16" t="s">
        <v>15025</v>
      </c>
      <c r="C1168" s="16" t="s">
        <v>13127</v>
      </c>
      <c r="D1168" s="19">
        <v>28999</v>
      </c>
      <c r="E1168" s="19">
        <v>28999</v>
      </c>
      <c r="F1168" s="52">
        <v>0</v>
      </c>
      <c r="G1168" s="51">
        <v>4.3</v>
      </c>
      <c r="H1168" s="52" t="str">
        <f t="shared" si="19"/>
        <v>5.0</v>
      </c>
      <c r="I1168" s="16">
        <v>17415</v>
      </c>
      <c r="J1168" s="19">
        <f>Transformed_Data!E1168*Transformed_Data!I1168</f>
        <v>505017585</v>
      </c>
      <c r="K1168" s="19" t="str">
        <f>IF(E1168&lt;200,"&lt;200",IF(E1168&lt;=500,"200–500","&gt;500"))</f>
        <v>&gt;500</v>
      </c>
      <c r="L1168" s="19">
        <f>G1168*I1168</f>
        <v>74884.5</v>
      </c>
      <c r="M1168" s="19">
        <f>SUM(G1168:I1168)</f>
        <v>17419.3</v>
      </c>
      <c r="N1168" s="16" t="s">
        <v>3001</v>
      </c>
      <c r="O1168" s="16" t="s">
        <v>3002</v>
      </c>
      <c r="P1168" s="16" t="s">
        <v>3003</v>
      </c>
      <c r="Q1168" s="16" t="s">
        <v>3004</v>
      </c>
      <c r="R1168" s="16" t="s">
        <v>3005</v>
      </c>
      <c r="S1168" s="16" t="s">
        <v>13753</v>
      </c>
      <c r="T1168" s="16" t="s">
        <v>3007</v>
      </c>
      <c r="U1168" s="16" t="s">
        <v>3008</v>
      </c>
    </row>
    <row r="1169" spans="1:21" ht="15.75">
      <c r="A1169" s="16" t="s">
        <v>3009</v>
      </c>
      <c r="B1169" s="16" t="s">
        <v>15026</v>
      </c>
      <c r="C1169" s="16" t="s">
        <v>13127</v>
      </c>
      <c r="D1169" s="19">
        <v>28999</v>
      </c>
      <c r="E1169" s="19">
        <v>28999</v>
      </c>
      <c r="F1169" s="52">
        <v>0</v>
      </c>
      <c r="G1169" s="51">
        <v>4.3</v>
      </c>
      <c r="H1169" s="52" t="str">
        <f t="shared" si="19"/>
        <v>5.0</v>
      </c>
      <c r="I1169" s="16">
        <v>17415</v>
      </c>
      <c r="J1169" s="19">
        <f>Transformed_Data!E1169*Transformed_Data!I1169</f>
        <v>505017585</v>
      </c>
      <c r="K1169" s="19" t="str">
        <f>IF(E1169&lt;200,"&lt;200",IF(E1169&lt;=500,"200–500","&gt;500"))</f>
        <v>&gt;500</v>
      </c>
      <c r="L1169" s="19">
        <f>G1169*I1169</f>
        <v>74884.5</v>
      </c>
      <c r="M1169" s="19">
        <f>SUM(G1169:I1169)</f>
        <v>17419.3</v>
      </c>
      <c r="N1169" s="16" t="s">
        <v>3011</v>
      </c>
      <c r="O1169" s="16" t="s">
        <v>3002</v>
      </c>
      <c r="P1169" s="16" t="s">
        <v>3003</v>
      </c>
      <c r="Q1169" s="16" t="s">
        <v>3004</v>
      </c>
      <c r="R1169" s="16" t="s">
        <v>3005</v>
      </c>
      <c r="S1169" s="16" t="s">
        <v>13753</v>
      </c>
      <c r="T1169" s="16" t="s">
        <v>3012</v>
      </c>
      <c r="U1169" s="16" t="s">
        <v>3013</v>
      </c>
    </row>
    <row r="1170" spans="1:21" ht="15.75">
      <c r="A1170" s="16" t="s">
        <v>3513</v>
      </c>
      <c r="B1170" s="16" t="s">
        <v>15027</v>
      </c>
      <c r="C1170" s="16" t="s">
        <v>13127</v>
      </c>
      <c r="D1170" s="19">
        <v>33999</v>
      </c>
      <c r="E1170" s="19">
        <v>33999</v>
      </c>
      <c r="F1170" s="52">
        <v>0</v>
      </c>
      <c r="G1170" s="51">
        <v>4.3</v>
      </c>
      <c r="H1170" s="52" t="str">
        <f t="shared" si="19"/>
        <v>5.0</v>
      </c>
      <c r="I1170" s="16">
        <v>17415</v>
      </c>
      <c r="J1170" s="19">
        <f>Transformed_Data!E1170*Transformed_Data!I1170</f>
        <v>592092585</v>
      </c>
      <c r="K1170" s="19" t="str">
        <f>IF(E1170&lt;200,"&lt;200",IF(E1170&lt;=500,"200–500","&gt;500"))</f>
        <v>&gt;500</v>
      </c>
      <c r="L1170" s="19">
        <f>G1170*I1170</f>
        <v>74884.5</v>
      </c>
      <c r="M1170" s="19">
        <f>SUM(G1170:I1170)</f>
        <v>17419.3</v>
      </c>
      <c r="N1170" s="16" t="s">
        <v>3515</v>
      </c>
      <c r="O1170" s="16" t="s">
        <v>3002</v>
      </c>
      <c r="P1170" s="16" t="s">
        <v>3003</v>
      </c>
      <c r="Q1170" s="16" t="s">
        <v>3004</v>
      </c>
      <c r="R1170" s="16" t="s">
        <v>3005</v>
      </c>
      <c r="S1170" s="16" t="s">
        <v>13753</v>
      </c>
      <c r="T1170" s="16" t="s">
        <v>3007</v>
      </c>
      <c r="U1170" s="16" t="s">
        <v>3516</v>
      </c>
    </row>
    <row r="1171" spans="1:21" ht="15.75">
      <c r="A1171" s="16" t="s">
        <v>4358</v>
      </c>
      <c r="B1171" s="16" t="s">
        <v>15028</v>
      </c>
      <c r="C1171" s="16" t="s">
        <v>13127</v>
      </c>
      <c r="D1171" s="19">
        <v>209</v>
      </c>
      <c r="E1171" s="19">
        <v>499</v>
      </c>
      <c r="F1171" s="52">
        <v>0.57999999999999996</v>
      </c>
      <c r="G1171" s="51">
        <v>3.6</v>
      </c>
      <c r="H1171" s="52" t="str">
        <f t="shared" si="19"/>
        <v>4.0</v>
      </c>
      <c r="I1171" s="16">
        <v>104</v>
      </c>
      <c r="J1171" s="19">
        <f>Transformed_Data!E1171*Transformed_Data!I1171</f>
        <v>51896</v>
      </c>
      <c r="K1171" s="19" t="str">
        <f>IF(E1171&lt;200,"&lt;200",IF(E1171&lt;=500,"200–500","&gt;500"))</f>
        <v>200–500</v>
      </c>
      <c r="L1171" s="19">
        <f>G1171*I1171</f>
        <v>374.40000000000003</v>
      </c>
      <c r="M1171" s="19">
        <f>SUM(G1171:I1171)</f>
        <v>107.6</v>
      </c>
      <c r="N1171" s="16" t="s">
        <v>13754</v>
      </c>
      <c r="O1171" s="16" t="s">
        <v>4361</v>
      </c>
      <c r="P1171" s="16" t="s">
        <v>4362</v>
      </c>
      <c r="Q1171" s="16" t="s">
        <v>4363</v>
      </c>
      <c r="R1171" s="16" t="s">
        <v>4364</v>
      </c>
      <c r="S1171" s="16" t="s">
        <v>4365</v>
      </c>
      <c r="T1171" s="16" t="s">
        <v>4366</v>
      </c>
      <c r="U1171" s="16" t="s">
        <v>4367</v>
      </c>
    </row>
    <row r="1172" spans="1:21" ht="15.75">
      <c r="A1172" s="16" t="s">
        <v>9814</v>
      </c>
      <c r="B1172" s="16" t="s">
        <v>14870</v>
      </c>
      <c r="C1172" s="16" t="s">
        <v>13645</v>
      </c>
      <c r="D1172" s="19">
        <v>2799</v>
      </c>
      <c r="E1172" s="19">
        <v>3499</v>
      </c>
      <c r="F1172" s="52">
        <v>0.2</v>
      </c>
      <c r="G1172" s="51">
        <v>4.5</v>
      </c>
      <c r="H1172" s="52" t="str">
        <f t="shared" si="19"/>
        <v>5.0</v>
      </c>
      <c r="I1172" s="16">
        <v>546</v>
      </c>
      <c r="J1172" s="19">
        <f>Transformed_Data!E1172*Transformed_Data!I1172</f>
        <v>1910454</v>
      </c>
      <c r="K1172" s="19" t="str">
        <f>IF(E1172&lt;200,"&lt;200",IF(E1172&lt;=500,"200–500","&gt;500"))</f>
        <v>&gt;500</v>
      </c>
      <c r="L1172" s="19">
        <f>G1172*I1172</f>
        <v>2457</v>
      </c>
      <c r="M1172" s="19">
        <f>SUM(G1172:I1172)</f>
        <v>550.5</v>
      </c>
      <c r="N1172" s="16" t="s">
        <v>9816</v>
      </c>
      <c r="O1172" s="16" t="s">
        <v>9817</v>
      </c>
      <c r="P1172" s="16" t="s">
        <v>9818</v>
      </c>
      <c r="Q1172" s="16" t="s">
        <v>9819</v>
      </c>
      <c r="R1172" s="16" t="s">
        <v>9820</v>
      </c>
      <c r="S1172" s="16" t="s">
        <v>13755</v>
      </c>
      <c r="T1172" s="16" t="s">
        <v>9822</v>
      </c>
      <c r="U1172" s="16" t="s">
        <v>9823</v>
      </c>
    </row>
    <row r="1173" spans="1:21" ht="15.75">
      <c r="A1173" s="16" t="s">
        <v>12964</v>
      </c>
      <c r="B1173" s="16" t="s">
        <v>15029</v>
      </c>
      <c r="C1173" s="16" t="s">
        <v>13645</v>
      </c>
      <c r="D1173" s="19">
        <v>199</v>
      </c>
      <c r="E1173" s="19">
        <v>999</v>
      </c>
      <c r="F1173" s="52">
        <v>0.8</v>
      </c>
      <c r="G1173" s="51">
        <v>3.1</v>
      </c>
      <c r="H1173" s="52" t="str">
        <f t="shared" si="19"/>
        <v>4.0</v>
      </c>
      <c r="I1173" s="16">
        <v>2</v>
      </c>
      <c r="J1173" s="19">
        <f>Transformed_Data!E1173*Transformed_Data!I1173</f>
        <v>1998</v>
      </c>
      <c r="K1173" s="19" t="str">
        <f>IF(E1173&lt;200,"&lt;200",IF(E1173&lt;=500,"200–500","&gt;500"))</f>
        <v>&gt;500</v>
      </c>
      <c r="L1173" s="19">
        <f>G1173*I1173</f>
        <v>6.2</v>
      </c>
      <c r="M1173" s="19">
        <f>SUM(G1173:I1173)</f>
        <v>5.0999999999999996</v>
      </c>
      <c r="N1173" s="16" t="s">
        <v>13756</v>
      </c>
      <c r="O1173" s="16" t="s">
        <v>12967</v>
      </c>
      <c r="P1173" s="16" t="s">
        <v>12968</v>
      </c>
      <c r="Q1173" s="16" t="s">
        <v>12969</v>
      </c>
      <c r="R1173" s="16" t="s">
        <v>12970</v>
      </c>
      <c r="S1173" s="16" t="s">
        <v>12971</v>
      </c>
      <c r="T1173" s="16" t="s">
        <v>12972</v>
      </c>
      <c r="U1173" s="16" t="s">
        <v>12973</v>
      </c>
    </row>
    <row r="1174" spans="1:21" ht="15.75">
      <c r="A1174" s="16" t="s">
        <v>376</v>
      </c>
      <c r="B1174" s="16" t="s">
        <v>15030</v>
      </c>
      <c r="C1174" s="16" t="s">
        <v>13127</v>
      </c>
      <c r="D1174" s="19">
        <v>32999</v>
      </c>
      <c r="E1174" s="19">
        <v>45999</v>
      </c>
      <c r="F1174" s="52">
        <v>0.28000000000000003</v>
      </c>
      <c r="G1174" s="51">
        <v>4.2</v>
      </c>
      <c r="H1174" s="52" t="str">
        <f t="shared" si="19"/>
        <v>5.0</v>
      </c>
      <c r="I1174" s="16">
        <v>7298</v>
      </c>
      <c r="J1174" s="19">
        <f>Transformed_Data!E1174*Transformed_Data!I1174</f>
        <v>335700702</v>
      </c>
      <c r="K1174" s="19" t="str">
        <f>IF(E1174&lt;200,"&lt;200",IF(E1174&lt;=500,"200–500","&gt;500"))</f>
        <v>&gt;500</v>
      </c>
      <c r="L1174" s="19">
        <f>G1174*I1174</f>
        <v>30651.600000000002</v>
      </c>
      <c r="M1174" s="19">
        <f>SUM(G1174:I1174)</f>
        <v>7302.2</v>
      </c>
      <c r="N1174" s="16" t="s">
        <v>378</v>
      </c>
      <c r="O1174" s="16" t="s">
        <v>379</v>
      </c>
      <c r="P1174" s="16" t="s">
        <v>380</v>
      </c>
      <c r="Q1174" s="16" t="s">
        <v>381</v>
      </c>
      <c r="R1174" s="16" t="s">
        <v>382</v>
      </c>
      <c r="S1174" s="16" t="s">
        <v>13693</v>
      </c>
      <c r="T1174" s="16" t="s">
        <v>384</v>
      </c>
      <c r="U1174" s="16" t="s">
        <v>385</v>
      </c>
    </row>
    <row r="1175" spans="1:21" ht="15.75">
      <c r="A1175" s="16" t="s">
        <v>1581</v>
      </c>
      <c r="B1175" s="16" t="s">
        <v>15031</v>
      </c>
      <c r="C1175" s="16" t="s">
        <v>13644</v>
      </c>
      <c r="D1175" s="19">
        <v>58</v>
      </c>
      <c r="E1175" s="19">
        <v>199</v>
      </c>
      <c r="F1175" s="52">
        <v>0.71</v>
      </c>
      <c r="G1175" s="51">
        <v>4</v>
      </c>
      <c r="H1175" s="52" t="str">
        <f t="shared" si="19"/>
        <v>4.0</v>
      </c>
      <c r="I1175" s="16">
        <v>9378</v>
      </c>
      <c r="J1175" s="19">
        <f>Transformed_Data!E1175*Transformed_Data!I1175</f>
        <v>1866222</v>
      </c>
      <c r="K1175" s="19" t="str">
        <f>IF(E1175&lt;200,"&lt;200",IF(E1175&lt;=500,"200–500","&gt;500"))</f>
        <v>&lt;200</v>
      </c>
      <c r="L1175" s="19">
        <f>G1175*I1175</f>
        <v>37512</v>
      </c>
      <c r="M1175" s="19">
        <f>SUM(G1175:I1175)</f>
        <v>9382</v>
      </c>
      <c r="N1175" s="16" t="s">
        <v>1583</v>
      </c>
      <c r="O1175" s="16" t="s">
        <v>236</v>
      </c>
      <c r="P1175" s="16" t="s">
        <v>237</v>
      </c>
      <c r="Q1175" s="16" t="s">
        <v>238</v>
      </c>
      <c r="R1175" s="16" t="s">
        <v>239</v>
      </c>
      <c r="S1175" s="16" t="s">
        <v>240</v>
      </c>
      <c r="T1175" s="16" t="s">
        <v>1584</v>
      </c>
      <c r="U1175" s="16" t="s">
        <v>1585</v>
      </c>
    </row>
    <row r="1176" spans="1:21" ht="15.75">
      <c r="A1176" s="16" t="s">
        <v>3961</v>
      </c>
      <c r="B1176" s="16" t="s">
        <v>15032</v>
      </c>
      <c r="C1176" s="16" t="s">
        <v>13127</v>
      </c>
      <c r="D1176" s="19">
        <v>2999</v>
      </c>
      <c r="E1176" s="19">
        <v>9999</v>
      </c>
      <c r="F1176" s="52">
        <v>0.7</v>
      </c>
      <c r="G1176" s="51">
        <v>4.2</v>
      </c>
      <c r="H1176" s="52" t="str">
        <f t="shared" si="19"/>
        <v>5.0</v>
      </c>
      <c r="I1176" s="16">
        <v>20879</v>
      </c>
      <c r="J1176" s="19">
        <f>Transformed_Data!E1176*Transformed_Data!I1176</f>
        <v>208769121</v>
      </c>
      <c r="K1176" s="19" t="str">
        <f>IF(E1176&lt;200,"&lt;200",IF(E1176&lt;=500,"200–500","&gt;500"))</f>
        <v>&gt;500</v>
      </c>
      <c r="L1176" s="19">
        <f>G1176*I1176</f>
        <v>87691.8</v>
      </c>
      <c r="M1176" s="19">
        <f>SUM(G1176:I1176)</f>
        <v>20883.2</v>
      </c>
      <c r="N1176" s="16" t="s">
        <v>13757</v>
      </c>
      <c r="O1176" s="16" t="s">
        <v>3964</v>
      </c>
      <c r="P1176" s="16" t="s">
        <v>3965</v>
      </c>
      <c r="Q1176" s="16" t="s">
        <v>3966</v>
      </c>
      <c r="R1176" s="16" t="s">
        <v>3967</v>
      </c>
      <c r="S1176" s="16" t="s">
        <v>13758</v>
      </c>
      <c r="T1176" s="16" t="s">
        <v>3969</v>
      </c>
      <c r="U1176" s="16" t="s">
        <v>3970</v>
      </c>
    </row>
    <row r="1177" spans="1:21" ht="15.75">
      <c r="A1177" s="16" t="s">
        <v>3280</v>
      </c>
      <c r="B1177" s="16" t="s">
        <v>15033</v>
      </c>
      <c r="C1177" s="16" t="s">
        <v>13127</v>
      </c>
      <c r="D1177" s="19">
        <v>3999</v>
      </c>
      <c r="E1177" s="19">
        <v>16999</v>
      </c>
      <c r="F1177" s="52">
        <v>0.76</v>
      </c>
      <c r="G1177" s="51">
        <v>4.3</v>
      </c>
      <c r="H1177" s="52" t="str">
        <f t="shared" si="19"/>
        <v>5.0</v>
      </c>
      <c r="I1177" s="16">
        <v>17159</v>
      </c>
      <c r="J1177" s="19">
        <f>Transformed_Data!E1177*Transformed_Data!I1177</f>
        <v>291685841</v>
      </c>
      <c r="K1177" s="19" t="str">
        <f>IF(E1177&lt;200,"&lt;200",IF(E1177&lt;=500,"200–500","&gt;500"))</f>
        <v>&gt;500</v>
      </c>
      <c r="L1177" s="19">
        <f>G1177*I1177</f>
        <v>73783.7</v>
      </c>
      <c r="M1177" s="19">
        <f>SUM(G1177:I1177)</f>
        <v>17163.3</v>
      </c>
      <c r="N1177" s="16" t="s">
        <v>13759</v>
      </c>
      <c r="O1177" s="16" t="s">
        <v>3283</v>
      </c>
      <c r="P1177" s="16" t="s">
        <v>3284</v>
      </c>
      <c r="Q1177" s="16" t="s">
        <v>3285</v>
      </c>
      <c r="R1177" s="16" t="s">
        <v>3286</v>
      </c>
      <c r="S1177" s="16" t="s">
        <v>13760</v>
      </c>
      <c r="T1177" s="16" t="s">
        <v>3288</v>
      </c>
      <c r="U1177" s="16" t="s">
        <v>3289</v>
      </c>
    </row>
    <row r="1178" spans="1:21" ht="15.75">
      <c r="A1178" s="16" t="s">
        <v>1570</v>
      </c>
      <c r="B1178" s="16" t="s">
        <v>15034</v>
      </c>
      <c r="C1178" s="16" t="s">
        <v>13644</v>
      </c>
      <c r="D1178" s="19">
        <v>88</v>
      </c>
      <c r="E1178" s="19">
        <v>299</v>
      </c>
      <c r="F1178" s="52">
        <v>0.71</v>
      </c>
      <c r="G1178" s="51">
        <v>4</v>
      </c>
      <c r="H1178" s="52" t="str">
        <f t="shared" si="19"/>
        <v>4.0</v>
      </c>
      <c r="I1178" s="16">
        <v>9378</v>
      </c>
      <c r="J1178" s="19">
        <f>Transformed_Data!E1178*Transformed_Data!I1178</f>
        <v>2804022</v>
      </c>
      <c r="K1178" s="19" t="str">
        <f>IF(E1178&lt;200,"&lt;200",IF(E1178&lt;=500,"200–500","&gt;500"))</f>
        <v>200–500</v>
      </c>
      <c r="L1178" s="19">
        <f>G1178*I1178</f>
        <v>37512</v>
      </c>
      <c r="M1178" s="19">
        <f>SUM(G1178:I1178)</f>
        <v>9382</v>
      </c>
      <c r="N1178" s="16" t="s">
        <v>1572</v>
      </c>
      <c r="O1178" s="16" t="s">
        <v>236</v>
      </c>
      <c r="P1178" s="16" t="s">
        <v>237</v>
      </c>
      <c r="Q1178" s="16" t="s">
        <v>238</v>
      </c>
      <c r="R1178" s="16" t="s">
        <v>239</v>
      </c>
      <c r="S1178" s="16" t="s">
        <v>1573</v>
      </c>
      <c r="T1178" s="16" t="s">
        <v>1574</v>
      </c>
      <c r="U1178" s="16" t="s">
        <v>1575</v>
      </c>
    </row>
    <row r="1179" spans="1:21" ht="15.75">
      <c r="A1179" s="16" t="s">
        <v>4731</v>
      </c>
      <c r="B1179" s="16" t="s">
        <v>15033</v>
      </c>
      <c r="C1179" s="16" t="s">
        <v>13127</v>
      </c>
      <c r="D1179" s="19">
        <v>3999</v>
      </c>
      <c r="E1179" s="19">
        <v>17999</v>
      </c>
      <c r="F1179" s="52">
        <v>0.78</v>
      </c>
      <c r="G1179" s="51">
        <v>4.3</v>
      </c>
      <c r="H1179" s="52" t="str">
        <f t="shared" si="19"/>
        <v>5.0</v>
      </c>
      <c r="I1179" s="16">
        <v>17161</v>
      </c>
      <c r="J1179" s="19">
        <f>Transformed_Data!E1179*Transformed_Data!I1179</f>
        <v>308880839</v>
      </c>
      <c r="K1179" s="19" t="str">
        <f>IF(E1179&lt;200,"&lt;200",IF(E1179&lt;=500,"200–500","&gt;500"))</f>
        <v>&gt;500</v>
      </c>
      <c r="L1179" s="19">
        <f>G1179*I1179</f>
        <v>73792.3</v>
      </c>
      <c r="M1179" s="19">
        <f>SUM(G1179:I1179)</f>
        <v>17165.3</v>
      </c>
      <c r="N1179" s="16" t="s">
        <v>13761</v>
      </c>
      <c r="O1179" s="16" t="s">
        <v>3283</v>
      </c>
      <c r="P1179" s="16" t="s">
        <v>3284</v>
      </c>
      <c r="Q1179" s="16" t="s">
        <v>3285</v>
      </c>
      <c r="R1179" s="16" t="s">
        <v>3286</v>
      </c>
      <c r="S1179" s="16" t="s">
        <v>13760</v>
      </c>
      <c r="T1179" s="16" t="s">
        <v>4733</v>
      </c>
      <c r="U1179" s="16" t="s">
        <v>4734</v>
      </c>
    </row>
    <row r="1180" spans="1:21" ht="15.75">
      <c r="A1180" s="16" t="s">
        <v>1457</v>
      </c>
      <c r="B1180" s="16" t="s">
        <v>15035</v>
      </c>
      <c r="C1180" s="16" t="s">
        <v>13644</v>
      </c>
      <c r="D1180" s="19">
        <v>149</v>
      </c>
      <c r="E1180" s="19">
        <v>399</v>
      </c>
      <c r="F1180" s="52">
        <v>0.63</v>
      </c>
      <c r="G1180" s="51">
        <v>3.9</v>
      </c>
      <c r="H1180" s="52" t="str">
        <f t="shared" si="19"/>
        <v>4.0</v>
      </c>
      <c r="I1180" s="16">
        <v>57</v>
      </c>
      <c r="J1180" s="19">
        <f>Transformed_Data!E1180*Transformed_Data!I1180</f>
        <v>22743</v>
      </c>
      <c r="K1180" s="19" t="str">
        <f>IF(E1180&lt;200,"&lt;200",IF(E1180&lt;=500,"200–500","&gt;500"))</f>
        <v>200–500</v>
      </c>
      <c r="L1180" s="19">
        <f>G1180*I1180</f>
        <v>222.29999999999998</v>
      </c>
      <c r="M1180" s="19">
        <f>SUM(G1180:I1180)</f>
        <v>60.9</v>
      </c>
      <c r="N1180" s="16" t="s">
        <v>1459</v>
      </c>
      <c r="O1180" s="16" t="s">
        <v>1460</v>
      </c>
      <c r="P1180" s="16" t="s">
        <v>1461</v>
      </c>
      <c r="Q1180" s="16" t="s">
        <v>1462</v>
      </c>
      <c r="R1180" s="16" t="s">
        <v>13031</v>
      </c>
      <c r="S1180" s="16" t="s">
        <v>1463</v>
      </c>
      <c r="T1180" s="16" t="s">
        <v>1464</v>
      </c>
      <c r="U1180" s="16" t="s">
        <v>1465</v>
      </c>
    </row>
    <row r="1181" spans="1:21" ht="15.75">
      <c r="A1181" s="16" t="s">
        <v>2957</v>
      </c>
      <c r="B1181" s="16" t="s">
        <v>15036</v>
      </c>
      <c r="C1181" s="16" t="s">
        <v>13127</v>
      </c>
      <c r="D1181" s="19">
        <v>1998</v>
      </c>
      <c r="E1181" s="19">
        <v>9999</v>
      </c>
      <c r="F1181" s="52">
        <v>0.8</v>
      </c>
      <c r="G1181" s="51">
        <v>4.3</v>
      </c>
      <c r="H1181" s="52" t="str">
        <f t="shared" si="19"/>
        <v>5.0</v>
      </c>
      <c r="I1181" s="16">
        <v>27696</v>
      </c>
      <c r="J1181" s="19">
        <f>Transformed_Data!E1181*Transformed_Data!I1181</f>
        <v>276932304</v>
      </c>
      <c r="K1181" s="19" t="str">
        <f>IF(E1181&lt;200,"&lt;200",IF(E1181&lt;=500,"200–500","&gt;500"))</f>
        <v>&gt;500</v>
      </c>
      <c r="L1181" s="19">
        <f>G1181*I1181</f>
        <v>119092.79999999999</v>
      </c>
      <c r="M1181" s="19">
        <f>SUM(G1181:I1181)</f>
        <v>27700.3</v>
      </c>
      <c r="N1181" s="16" t="s">
        <v>13762</v>
      </c>
      <c r="O1181" s="16" t="s">
        <v>2960</v>
      </c>
      <c r="P1181" s="16" t="s">
        <v>2961</v>
      </c>
      <c r="Q1181" s="16" t="s">
        <v>2962</v>
      </c>
      <c r="R1181" s="16" t="s">
        <v>2963</v>
      </c>
      <c r="S1181" s="16" t="s">
        <v>13763</v>
      </c>
      <c r="T1181" s="16" t="s">
        <v>2965</v>
      </c>
      <c r="U1181" s="16" t="s">
        <v>2966</v>
      </c>
    </row>
    <row r="1182" spans="1:21" ht="15.75">
      <c r="A1182" s="16" t="s">
        <v>4208</v>
      </c>
      <c r="B1182" s="16" t="s">
        <v>15036</v>
      </c>
      <c r="C1182" s="16" t="s">
        <v>13127</v>
      </c>
      <c r="D1182" s="19">
        <v>1999</v>
      </c>
      <c r="E1182" s="19">
        <v>9999</v>
      </c>
      <c r="F1182" s="52">
        <v>0.8</v>
      </c>
      <c r="G1182" s="51">
        <v>4.3</v>
      </c>
      <c r="H1182" s="52" t="str">
        <f t="shared" si="19"/>
        <v>5.0</v>
      </c>
      <c r="I1182" s="16">
        <v>27704</v>
      </c>
      <c r="J1182" s="19">
        <f>Transformed_Data!E1182*Transformed_Data!I1182</f>
        <v>277012296</v>
      </c>
      <c r="K1182" s="19" t="str">
        <f>IF(E1182&lt;200,"&lt;200",IF(E1182&lt;=500,"200–500","&gt;500"))</f>
        <v>&gt;500</v>
      </c>
      <c r="L1182" s="19">
        <f>G1182*I1182</f>
        <v>119127.2</v>
      </c>
      <c r="M1182" s="19">
        <f>SUM(G1182:I1182)</f>
        <v>27708.3</v>
      </c>
      <c r="N1182" s="16" t="s">
        <v>13762</v>
      </c>
      <c r="O1182" s="16" t="s">
        <v>2960</v>
      </c>
      <c r="P1182" s="16" t="s">
        <v>2961</v>
      </c>
      <c r="Q1182" s="16" t="s">
        <v>2962</v>
      </c>
      <c r="R1182" s="16" t="s">
        <v>2963</v>
      </c>
      <c r="S1182" s="16" t="s">
        <v>13763</v>
      </c>
      <c r="T1182" s="16" t="s">
        <v>4209</v>
      </c>
      <c r="U1182" s="16" t="s">
        <v>4210</v>
      </c>
    </row>
    <row r="1183" spans="1:21" ht="15.75">
      <c r="A1183" s="16" t="s">
        <v>3354</v>
      </c>
      <c r="B1183" s="16" t="s">
        <v>15036</v>
      </c>
      <c r="C1183" s="16" t="s">
        <v>13127</v>
      </c>
      <c r="D1183" s="19">
        <v>1999</v>
      </c>
      <c r="E1183" s="19">
        <v>9999</v>
      </c>
      <c r="F1183" s="52">
        <v>0.8</v>
      </c>
      <c r="G1183" s="51">
        <v>4.3</v>
      </c>
      <c r="H1183" s="52" t="str">
        <f t="shared" si="19"/>
        <v>5.0</v>
      </c>
      <c r="I1183" s="16">
        <v>27696</v>
      </c>
      <c r="J1183" s="19">
        <f>Transformed_Data!E1183*Transformed_Data!I1183</f>
        <v>276932304</v>
      </c>
      <c r="K1183" s="19" t="str">
        <f>IF(E1183&lt;200,"&lt;200",IF(E1183&lt;=500,"200–500","&gt;500"))</f>
        <v>&gt;500</v>
      </c>
      <c r="L1183" s="19">
        <f>G1183*I1183</f>
        <v>119092.79999999999</v>
      </c>
      <c r="M1183" s="19">
        <f>SUM(G1183:I1183)</f>
        <v>27700.3</v>
      </c>
      <c r="N1183" s="16" t="s">
        <v>13762</v>
      </c>
      <c r="O1183" s="16" t="s">
        <v>2960</v>
      </c>
      <c r="P1183" s="16" t="s">
        <v>2961</v>
      </c>
      <c r="Q1183" s="16" t="s">
        <v>2962</v>
      </c>
      <c r="R1183" s="16" t="s">
        <v>2963</v>
      </c>
      <c r="S1183" s="16" t="s">
        <v>13763</v>
      </c>
      <c r="T1183" s="16" t="s">
        <v>3356</v>
      </c>
      <c r="U1183" s="16" t="s">
        <v>3357</v>
      </c>
    </row>
    <row r="1184" spans="1:21" ht="15.75">
      <c r="A1184" s="16" t="s">
        <v>12351</v>
      </c>
      <c r="B1184" s="16" t="s">
        <v>15037</v>
      </c>
      <c r="C1184" s="16" t="s">
        <v>13645</v>
      </c>
      <c r="D1184" s="19">
        <v>1260</v>
      </c>
      <c r="E1184" s="19">
        <v>2299</v>
      </c>
      <c r="F1184" s="52">
        <v>0.45</v>
      </c>
      <c r="G1184" s="51">
        <v>4.3</v>
      </c>
      <c r="H1184" s="52" t="str">
        <f t="shared" si="19"/>
        <v>5.0</v>
      </c>
      <c r="I1184" s="16">
        <v>55</v>
      </c>
      <c r="J1184" s="19">
        <f>Transformed_Data!E1184*Transformed_Data!I1184</f>
        <v>126445</v>
      </c>
      <c r="K1184" s="19" t="str">
        <f>IF(E1184&lt;200,"&lt;200",IF(E1184&lt;=500,"200–500","&gt;500"))</f>
        <v>&gt;500</v>
      </c>
      <c r="L1184" s="19">
        <f>G1184*I1184</f>
        <v>236.5</v>
      </c>
      <c r="M1184" s="19">
        <f>SUM(G1184:I1184)</f>
        <v>59.3</v>
      </c>
      <c r="N1184" s="16" t="s">
        <v>12353</v>
      </c>
      <c r="O1184" s="16" t="s">
        <v>12354</v>
      </c>
      <c r="P1184" s="16" t="s">
        <v>12355</v>
      </c>
      <c r="Q1184" s="16" t="s">
        <v>12356</v>
      </c>
      <c r="R1184" s="16" t="s">
        <v>12357</v>
      </c>
      <c r="S1184" s="16" t="s">
        <v>13764</v>
      </c>
      <c r="T1184" s="16" t="s">
        <v>12359</v>
      </c>
      <c r="U1184" s="16" t="s">
        <v>12360</v>
      </c>
    </row>
    <row r="1185" spans="1:21" ht="15.75">
      <c r="A1185" s="16" t="s">
        <v>9355</v>
      </c>
      <c r="B1185" s="16" t="s">
        <v>15038</v>
      </c>
      <c r="C1185" s="16" t="s">
        <v>13645</v>
      </c>
      <c r="D1185" s="19">
        <v>3599</v>
      </c>
      <c r="E1185" s="19">
        <v>7299</v>
      </c>
      <c r="F1185" s="52">
        <v>0.51</v>
      </c>
      <c r="G1185" s="51">
        <v>4</v>
      </c>
      <c r="H1185" s="52" t="str">
        <f t="shared" si="19"/>
        <v>4.0</v>
      </c>
      <c r="I1185" s="16">
        <v>10324</v>
      </c>
      <c r="J1185" s="19">
        <f>Transformed_Data!E1185*Transformed_Data!I1185</f>
        <v>75354876</v>
      </c>
      <c r="K1185" s="19" t="str">
        <f>IF(E1185&lt;200,"&lt;200",IF(E1185&lt;=500,"200–500","&gt;500"))</f>
        <v>&gt;500</v>
      </c>
      <c r="L1185" s="19">
        <f>G1185*I1185</f>
        <v>41296</v>
      </c>
      <c r="M1185" s="19">
        <f>SUM(G1185:I1185)</f>
        <v>10328</v>
      </c>
      <c r="N1185" s="16" t="s">
        <v>9357</v>
      </c>
      <c r="O1185" s="16" t="s">
        <v>9358</v>
      </c>
      <c r="P1185" s="16" t="s">
        <v>9359</v>
      </c>
      <c r="Q1185" s="16" t="s">
        <v>9360</v>
      </c>
      <c r="R1185" s="16" t="s">
        <v>9361</v>
      </c>
      <c r="S1185" s="16" t="s">
        <v>9362</v>
      </c>
      <c r="T1185" s="16" t="s">
        <v>9363</v>
      </c>
      <c r="U1185" s="16" t="s">
        <v>9364</v>
      </c>
    </row>
    <row r="1186" spans="1:21" ht="15.75">
      <c r="A1186" s="16" t="s">
        <v>2487</v>
      </c>
      <c r="B1186" s="16" t="s">
        <v>15039</v>
      </c>
      <c r="C1186" s="16" t="s">
        <v>13127</v>
      </c>
      <c r="D1186" s="19">
        <v>47990</v>
      </c>
      <c r="E1186" s="19">
        <v>79990</v>
      </c>
      <c r="F1186" s="52">
        <v>0.4</v>
      </c>
      <c r="G1186" s="51">
        <v>4.3</v>
      </c>
      <c r="H1186" s="52" t="str">
        <f t="shared" si="19"/>
        <v>5.0</v>
      </c>
      <c r="I1186" s="16">
        <v>1376</v>
      </c>
      <c r="J1186" s="19">
        <f>Transformed_Data!E1186*Transformed_Data!I1186</f>
        <v>110066240</v>
      </c>
      <c r="K1186" s="19" t="str">
        <f>IF(E1186&lt;200,"&lt;200",IF(E1186&lt;=500,"200–500","&gt;500"))</f>
        <v>&gt;500</v>
      </c>
      <c r="L1186" s="19">
        <f>G1186*I1186</f>
        <v>5916.8</v>
      </c>
      <c r="M1186" s="19">
        <f>SUM(G1186:I1186)</f>
        <v>1380.3</v>
      </c>
      <c r="N1186" s="16" t="s">
        <v>13765</v>
      </c>
      <c r="O1186" s="16" t="s">
        <v>1225</v>
      </c>
      <c r="P1186" s="16" t="s">
        <v>1226</v>
      </c>
      <c r="Q1186" s="16" t="s">
        <v>1227</v>
      </c>
      <c r="R1186" s="16" t="s">
        <v>1228</v>
      </c>
      <c r="S1186" s="16" t="s">
        <v>13766</v>
      </c>
      <c r="T1186" s="16" t="s">
        <v>2489</v>
      </c>
      <c r="U1186" s="16" t="s">
        <v>2490</v>
      </c>
    </row>
    <row r="1187" spans="1:21" ht="15.75">
      <c r="A1187" s="16" t="s">
        <v>1222</v>
      </c>
      <c r="B1187" s="16" t="s">
        <v>15040</v>
      </c>
      <c r="C1187" s="16" t="s">
        <v>13127</v>
      </c>
      <c r="D1187" s="19">
        <v>30990</v>
      </c>
      <c r="E1187" s="19">
        <v>49990</v>
      </c>
      <c r="F1187" s="52">
        <v>0.38</v>
      </c>
      <c r="G1187" s="51">
        <v>4.3</v>
      </c>
      <c r="H1187" s="52" t="str">
        <f t="shared" si="19"/>
        <v>5.0</v>
      </c>
      <c r="I1187" s="16">
        <v>1376</v>
      </c>
      <c r="J1187" s="19">
        <f>Transformed_Data!E1187*Transformed_Data!I1187</f>
        <v>68786240</v>
      </c>
      <c r="K1187" s="19" t="str">
        <f>IF(E1187&lt;200,"&lt;200",IF(E1187&lt;=500,"200–500","&gt;500"))</f>
        <v>&gt;500</v>
      </c>
      <c r="L1187" s="19">
        <f>G1187*I1187</f>
        <v>5916.8</v>
      </c>
      <c r="M1187" s="19">
        <f>SUM(G1187:I1187)</f>
        <v>1380.3</v>
      </c>
      <c r="N1187" s="16" t="s">
        <v>13765</v>
      </c>
      <c r="O1187" s="16" t="s">
        <v>1225</v>
      </c>
      <c r="P1187" s="16" t="s">
        <v>1226</v>
      </c>
      <c r="Q1187" s="16" t="s">
        <v>1227</v>
      </c>
      <c r="R1187" s="16" t="s">
        <v>1228</v>
      </c>
      <c r="S1187" s="16" t="s">
        <v>13766</v>
      </c>
      <c r="T1187" s="16" t="s">
        <v>1230</v>
      </c>
      <c r="U1187" s="16" t="s">
        <v>1231</v>
      </c>
    </row>
    <row r="1188" spans="1:21" ht="15.75">
      <c r="A1188" s="16" t="s">
        <v>1661</v>
      </c>
      <c r="B1188" s="16" t="s">
        <v>15041</v>
      </c>
      <c r="C1188" s="16" t="s">
        <v>13127</v>
      </c>
      <c r="D1188" s="19">
        <v>8990</v>
      </c>
      <c r="E1188" s="19">
        <v>18990</v>
      </c>
      <c r="F1188" s="52">
        <v>0.53</v>
      </c>
      <c r="G1188" s="51">
        <v>3.9</v>
      </c>
      <c r="H1188" s="52" t="str">
        <f t="shared" si="19"/>
        <v>4.0</v>
      </c>
      <c r="I1188" s="16">
        <v>350</v>
      </c>
      <c r="J1188" s="19">
        <f>Transformed_Data!E1188*Transformed_Data!I1188</f>
        <v>6646500</v>
      </c>
      <c r="K1188" s="19" t="str">
        <f>IF(E1188&lt;200,"&lt;200",IF(E1188&lt;=500,"200–500","&gt;500"))</f>
        <v>&gt;500</v>
      </c>
      <c r="L1188" s="19">
        <f>G1188*I1188</f>
        <v>1365</v>
      </c>
      <c r="M1188" s="19">
        <f>SUM(G1188:I1188)</f>
        <v>353.9</v>
      </c>
      <c r="N1188" s="16" t="s">
        <v>13767</v>
      </c>
      <c r="O1188" s="16" t="s">
        <v>1664</v>
      </c>
      <c r="P1188" s="16" t="s">
        <v>1665</v>
      </c>
      <c r="Q1188" s="16" t="s">
        <v>1666</v>
      </c>
      <c r="R1188" s="16" t="s">
        <v>1667</v>
      </c>
      <c r="S1188" s="16" t="s">
        <v>13768</v>
      </c>
      <c r="T1188" s="16" t="s">
        <v>1669</v>
      </c>
      <c r="U1188" s="16" t="s">
        <v>1670</v>
      </c>
    </row>
    <row r="1189" spans="1:21" ht="15.75">
      <c r="A1189" s="16" t="s">
        <v>1898</v>
      </c>
      <c r="B1189" s="16" t="s">
        <v>15042</v>
      </c>
      <c r="C1189" s="16" t="s">
        <v>13127</v>
      </c>
      <c r="D1189" s="19">
        <v>6999</v>
      </c>
      <c r="E1189" s="19">
        <v>16990</v>
      </c>
      <c r="F1189" s="52">
        <v>0.59</v>
      </c>
      <c r="G1189" s="51">
        <v>3.8</v>
      </c>
      <c r="H1189" s="52" t="str">
        <f t="shared" si="19"/>
        <v>4.0</v>
      </c>
      <c r="I1189" s="16">
        <v>110</v>
      </c>
      <c r="J1189" s="19">
        <f>Transformed_Data!E1189*Transformed_Data!I1189</f>
        <v>1868900</v>
      </c>
      <c r="K1189" s="19" t="str">
        <f>IF(E1189&lt;200,"&lt;200",IF(E1189&lt;=500,"200–500","&gt;500"))</f>
        <v>&gt;500</v>
      </c>
      <c r="L1189" s="19">
        <f>G1189*I1189</f>
        <v>418</v>
      </c>
      <c r="M1189" s="19">
        <f>SUM(G1189:I1189)</f>
        <v>113.8</v>
      </c>
      <c r="N1189" s="16" t="s">
        <v>13769</v>
      </c>
      <c r="O1189" s="16" t="s">
        <v>1901</v>
      </c>
      <c r="P1189" s="16" t="s">
        <v>1902</v>
      </c>
      <c r="Q1189" s="16" t="s">
        <v>1903</v>
      </c>
      <c r="R1189" s="16" t="s">
        <v>1904</v>
      </c>
      <c r="S1189" s="16" t="s">
        <v>1905</v>
      </c>
      <c r="T1189" s="16" t="s">
        <v>1906</v>
      </c>
      <c r="U1189" s="16" t="s">
        <v>1907</v>
      </c>
    </row>
    <row r="1190" spans="1:21" ht="15.75">
      <c r="A1190" s="16" t="s">
        <v>546</v>
      </c>
      <c r="B1190" s="16" t="s">
        <v>15043</v>
      </c>
      <c r="C1190" s="16" t="s">
        <v>13644</v>
      </c>
      <c r="D1190" s="19">
        <v>348</v>
      </c>
      <c r="E1190" s="19">
        <v>1499</v>
      </c>
      <c r="F1190" s="52">
        <v>0.77</v>
      </c>
      <c r="G1190" s="51">
        <v>4.2</v>
      </c>
      <c r="H1190" s="52" t="str">
        <f t="shared" si="19"/>
        <v>5.0</v>
      </c>
      <c r="I1190" s="16">
        <v>656</v>
      </c>
      <c r="J1190" s="19">
        <f>Transformed_Data!E1190*Transformed_Data!I1190</f>
        <v>983344</v>
      </c>
      <c r="K1190" s="19" t="str">
        <f>IF(E1190&lt;200,"&lt;200",IF(E1190&lt;=500,"200–500","&gt;500"))</f>
        <v>&gt;500</v>
      </c>
      <c r="L1190" s="19">
        <f>G1190*I1190</f>
        <v>2755.2000000000003</v>
      </c>
      <c r="M1190" s="19">
        <f>SUM(G1190:I1190)</f>
        <v>660.2</v>
      </c>
      <c r="N1190" s="16" t="s">
        <v>548</v>
      </c>
      <c r="O1190" s="16" t="s">
        <v>549</v>
      </c>
      <c r="P1190" s="16" t="s">
        <v>550</v>
      </c>
      <c r="Q1190" s="16" t="s">
        <v>551</v>
      </c>
      <c r="R1190" s="16" t="s">
        <v>552</v>
      </c>
      <c r="S1190" s="16" t="s">
        <v>553</v>
      </c>
      <c r="T1190" s="16" t="s">
        <v>554</v>
      </c>
      <c r="U1190" s="16" t="s">
        <v>555</v>
      </c>
    </row>
    <row r="1191" spans="1:21" ht="15.75">
      <c r="A1191" s="16" t="s">
        <v>4019</v>
      </c>
      <c r="B1191" s="16" t="s">
        <v>15044</v>
      </c>
      <c r="C1191" s="16" t="s">
        <v>13127</v>
      </c>
      <c r="D1191" s="19">
        <v>13999</v>
      </c>
      <c r="E1191" s="19">
        <v>19499</v>
      </c>
      <c r="F1191" s="52">
        <v>0.28000000000000003</v>
      </c>
      <c r="G1191" s="51">
        <v>4.0999999999999996</v>
      </c>
      <c r="H1191" s="52" t="str">
        <f t="shared" si="19"/>
        <v>5.0</v>
      </c>
      <c r="I1191" s="16">
        <v>18998</v>
      </c>
      <c r="J1191" s="19">
        <f>Transformed_Data!E1191*Transformed_Data!I1191</f>
        <v>370442002</v>
      </c>
      <c r="K1191" s="19" t="str">
        <f>IF(E1191&lt;200,"&lt;200",IF(E1191&lt;=500,"200–500","&gt;500"))</f>
        <v>&gt;500</v>
      </c>
      <c r="L1191" s="19">
        <f>G1191*I1191</f>
        <v>77891.799999999988</v>
      </c>
      <c r="M1191" s="19">
        <f>SUM(G1191:I1191)</f>
        <v>19002.099999999999</v>
      </c>
      <c r="N1191" s="16" t="s">
        <v>3463</v>
      </c>
      <c r="O1191" s="16" t="s">
        <v>3209</v>
      </c>
      <c r="P1191" s="16" t="s">
        <v>3210</v>
      </c>
      <c r="Q1191" s="16" t="s">
        <v>3211</v>
      </c>
      <c r="R1191" s="16" t="s">
        <v>3212</v>
      </c>
      <c r="S1191" s="16" t="s">
        <v>13770</v>
      </c>
      <c r="T1191" s="16" t="s">
        <v>3464</v>
      </c>
      <c r="U1191" s="16" t="s">
        <v>4020</v>
      </c>
    </row>
    <row r="1192" spans="1:21" ht="15.75">
      <c r="A1192" s="16" t="s">
        <v>3538</v>
      </c>
      <c r="B1192" s="16" t="s">
        <v>15045</v>
      </c>
      <c r="C1192" s="16" t="s">
        <v>13127</v>
      </c>
      <c r="D1192" s="19">
        <v>10999</v>
      </c>
      <c r="E1192" s="19">
        <v>14999</v>
      </c>
      <c r="F1192" s="52">
        <v>0.27</v>
      </c>
      <c r="G1192" s="51">
        <v>4.0999999999999996</v>
      </c>
      <c r="H1192" s="52" t="str">
        <f t="shared" si="19"/>
        <v>5.0</v>
      </c>
      <c r="I1192" s="16">
        <v>18998</v>
      </c>
      <c r="J1192" s="19">
        <f>Transformed_Data!E1192*Transformed_Data!I1192</f>
        <v>284951002</v>
      </c>
      <c r="K1192" s="19" t="str">
        <f>IF(E1192&lt;200,"&lt;200",IF(E1192&lt;=500,"200–500","&gt;500"))</f>
        <v>&gt;500</v>
      </c>
      <c r="L1192" s="19">
        <f>G1192*I1192</f>
        <v>77891.799999999988</v>
      </c>
      <c r="M1192" s="19">
        <f>SUM(G1192:I1192)</f>
        <v>19002.099999999999</v>
      </c>
      <c r="N1192" s="16" t="s">
        <v>3540</v>
      </c>
      <c r="O1192" s="16" t="s">
        <v>3209</v>
      </c>
      <c r="P1192" s="16" t="s">
        <v>3210</v>
      </c>
      <c r="Q1192" s="16" t="s">
        <v>3211</v>
      </c>
      <c r="R1192" s="16" t="s">
        <v>3212</v>
      </c>
      <c r="S1192" s="16" t="s">
        <v>13770</v>
      </c>
      <c r="T1192" s="16" t="s">
        <v>3214</v>
      </c>
      <c r="U1192" s="16" t="s">
        <v>3541</v>
      </c>
    </row>
    <row r="1193" spans="1:21" ht="15.75">
      <c r="A1193" s="16" t="s">
        <v>3206</v>
      </c>
      <c r="B1193" s="16" t="s">
        <v>15045</v>
      </c>
      <c r="C1193" s="16" t="s">
        <v>13127</v>
      </c>
      <c r="D1193" s="19">
        <v>12999</v>
      </c>
      <c r="E1193" s="19">
        <v>17999</v>
      </c>
      <c r="F1193" s="52">
        <v>0.28000000000000003</v>
      </c>
      <c r="G1193" s="51">
        <v>4.0999999999999996</v>
      </c>
      <c r="H1193" s="52" t="str">
        <f t="shared" si="19"/>
        <v>5.0</v>
      </c>
      <c r="I1193" s="16">
        <v>18998</v>
      </c>
      <c r="J1193" s="19">
        <f>Transformed_Data!E1193*Transformed_Data!I1193</f>
        <v>341945002</v>
      </c>
      <c r="K1193" s="19" t="str">
        <f>IF(E1193&lt;200,"&lt;200",IF(E1193&lt;=500,"200–500","&gt;500"))</f>
        <v>&gt;500</v>
      </c>
      <c r="L1193" s="19">
        <f>G1193*I1193</f>
        <v>77891.799999999988</v>
      </c>
      <c r="M1193" s="19">
        <f>SUM(G1193:I1193)</f>
        <v>19002.099999999999</v>
      </c>
      <c r="N1193" s="16" t="s">
        <v>3208</v>
      </c>
      <c r="O1193" s="16" t="s">
        <v>3209</v>
      </c>
      <c r="P1193" s="16" t="s">
        <v>3210</v>
      </c>
      <c r="Q1193" s="16" t="s">
        <v>3211</v>
      </c>
      <c r="R1193" s="16" t="s">
        <v>3212</v>
      </c>
      <c r="S1193" s="16" t="s">
        <v>13770</v>
      </c>
      <c r="T1193" s="16" t="s">
        <v>3214</v>
      </c>
      <c r="U1193" s="16" t="s">
        <v>3215</v>
      </c>
    </row>
    <row r="1194" spans="1:21" ht="15.75">
      <c r="A1194" s="16" t="s">
        <v>3766</v>
      </c>
      <c r="B1194" s="16" t="s">
        <v>15046</v>
      </c>
      <c r="C1194" s="16" t="s">
        <v>13127</v>
      </c>
      <c r="D1194" s="19">
        <v>12999</v>
      </c>
      <c r="E1194" s="19">
        <v>17999</v>
      </c>
      <c r="F1194" s="52">
        <v>0.28000000000000003</v>
      </c>
      <c r="G1194" s="51">
        <v>4.0999999999999996</v>
      </c>
      <c r="H1194" s="52" t="str">
        <f t="shared" si="19"/>
        <v>5.0</v>
      </c>
      <c r="I1194" s="16">
        <v>18998</v>
      </c>
      <c r="J1194" s="19">
        <f>Transformed_Data!E1194*Transformed_Data!I1194</f>
        <v>341945002</v>
      </c>
      <c r="K1194" s="19" t="str">
        <f>IF(E1194&lt;200,"&lt;200",IF(E1194&lt;=500,"200–500","&gt;500"))</f>
        <v>&gt;500</v>
      </c>
      <c r="L1194" s="19">
        <f>G1194*I1194</f>
        <v>77891.799999999988</v>
      </c>
      <c r="M1194" s="19">
        <f>SUM(G1194:I1194)</f>
        <v>19002.099999999999</v>
      </c>
      <c r="N1194" s="16" t="s">
        <v>3208</v>
      </c>
      <c r="O1194" s="16" t="s">
        <v>3209</v>
      </c>
      <c r="P1194" s="16" t="s">
        <v>3210</v>
      </c>
      <c r="Q1194" s="16" t="s">
        <v>3211</v>
      </c>
      <c r="R1194" s="16" t="s">
        <v>3212</v>
      </c>
      <c r="S1194" s="16" t="s">
        <v>13770</v>
      </c>
      <c r="T1194" s="16" t="s">
        <v>3768</v>
      </c>
      <c r="U1194" s="16" t="s">
        <v>3769</v>
      </c>
    </row>
    <row r="1195" spans="1:21" ht="15.75">
      <c r="A1195" s="16" t="s">
        <v>3461</v>
      </c>
      <c r="B1195" s="16" t="s">
        <v>15047</v>
      </c>
      <c r="C1195" s="16" t="s">
        <v>13127</v>
      </c>
      <c r="D1195" s="19">
        <v>13999</v>
      </c>
      <c r="E1195" s="19">
        <v>19499</v>
      </c>
      <c r="F1195" s="52">
        <v>0.28000000000000003</v>
      </c>
      <c r="G1195" s="51">
        <v>4.0999999999999996</v>
      </c>
      <c r="H1195" s="52" t="str">
        <f t="shared" si="19"/>
        <v>5.0</v>
      </c>
      <c r="I1195" s="16">
        <v>18998</v>
      </c>
      <c r="J1195" s="19">
        <f>Transformed_Data!E1195*Transformed_Data!I1195</f>
        <v>370442002</v>
      </c>
      <c r="K1195" s="19" t="str">
        <f>IF(E1195&lt;200,"&lt;200",IF(E1195&lt;=500,"200–500","&gt;500"))</f>
        <v>&gt;500</v>
      </c>
      <c r="L1195" s="19">
        <f>G1195*I1195</f>
        <v>77891.799999999988</v>
      </c>
      <c r="M1195" s="19">
        <f>SUM(G1195:I1195)</f>
        <v>19002.099999999999</v>
      </c>
      <c r="N1195" s="16" t="s">
        <v>3463</v>
      </c>
      <c r="O1195" s="16" t="s">
        <v>3209</v>
      </c>
      <c r="P1195" s="16" t="s">
        <v>3210</v>
      </c>
      <c r="Q1195" s="16" t="s">
        <v>3211</v>
      </c>
      <c r="R1195" s="16" t="s">
        <v>3212</v>
      </c>
      <c r="S1195" s="16" t="s">
        <v>13770</v>
      </c>
      <c r="T1195" s="16" t="s">
        <v>3464</v>
      </c>
      <c r="U1195" s="16" t="s">
        <v>3465</v>
      </c>
    </row>
    <row r="1196" spans="1:21" ht="15.75">
      <c r="A1196" s="16" t="s">
        <v>4790</v>
      </c>
      <c r="B1196" s="16" t="s">
        <v>15048</v>
      </c>
      <c r="C1196" s="16" t="s">
        <v>13127</v>
      </c>
      <c r="D1196" s="19">
        <v>13999</v>
      </c>
      <c r="E1196" s="19">
        <v>19499</v>
      </c>
      <c r="F1196" s="52">
        <v>0.28000000000000003</v>
      </c>
      <c r="G1196" s="51">
        <v>4.0999999999999996</v>
      </c>
      <c r="H1196" s="52" t="str">
        <f t="shared" si="19"/>
        <v>5.0</v>
      </c>
      <c r="I1196" s="16">
        <v>18998</v>
      </c>
      <c r="J1196" s="19">
        <f>Transformed_Data!E1196*Transformed_Data!I1196</f>
        <v>370442002</v>
      </c>
      <c r="K1196" s="19" t="str">
        <f>IF(E1196&lt;200,"&lt;200",IF(E1196&lt;=500,"200–500","&gt;500"))</f>
        <v>&gt;500</v>
      </c>
      <c r="L1196" s="19">
        <f>G1196*I1196</f>
        <v>77891.799999999988</v>
      </c>
      <c r="M1196" s="19">
        <f>SUM(G1196:I1196)</f>
        <v>19002.099999999999</v>
      </c>
      <c r="N1196" s="16" t="s">
        <v>3463</v>
      </c>
      <c r="O1196" s="16" t="s">
        <v>3209</v>
      </c>
      <c r="P1196" s="16" t="s">
        <v>3210</v>
      </c>
      <c r="Q1196" s="16" t="s">
        <v>3211</v>
      </c>
      <c r="R1196" s="16" t="s">
        <v>3212</v>
      </c>
      <c r="S1196" s="16" t="s">
        <v>13770</v>
      </c>
      <c r="T1196" s="16" t="s">
        <v>4792</v>
      </c>
      <c r="U1196" s="16" t="s">
        <v>4793</v>
      </c>
    </row>
    <row r="1197" spans="1:21" ht="15.75">
      <c r="A1197" s="16" t="s">
        <v>3603</v>
      </c>
      <c r="B1197" s="16" t="s">
        <v>15049</v>
      </c>
      <c r="C1197" s="16" t="s">
        <v>13127</v>
      </c>
      <c r="D1197" s="19">
        <v>10999</v>
      </c>
      <c r="E1197" s="19">
        <v>14999</v>
      </c>
      <c r="F1197" s="52">
        <v>0.27</v>
      </c>
      <c r="G1197" s="51">
        <v>4.0999999999999996</v>
      </c>
      <c r="H1197" s="52" t="str">
        <f t="shared" si="19"/>
        <v>5.0</v>
      </c>
      <c r="I1197" s="16">
        <v>18998</v>
      </c>
      <c r="J1197" s="19">
        <f>Transformed_Data!E1197*Transformed_Data!I1197</f>
        <v>284951002</v>
      </c>
      <c r="K1197" s="19" t="str">
        <f>IF(E1197&lt;200,"&lt;200",IF(E1197&lt;=500,"200–500","&gt;500"))</f>
        <v>&gt;500</v>
      </c>
      <c r="L1197" s="19">
        <f>G1197*I1197</f>
        <v>77891.799999999988</v>
      </c>
      <c r="M1197" s="19">
        <f>SUM(G1197:I1197)</f>
        <v>19002.099999999999</v>
      </c>
      <c r="N1197" s="16" t="s">
        <v>3540</v>
      </c>
      <c r="O1197" s="16" t="s">
        <v>3209</v>
      </c>
      <c r="P1197" s="16" t="s">
        <v>3210</v>
      </c>
      <c r="Q1197" s="16" t="s">
        <v>3211</v>
      </c>
      <c r="R1197" s="16" t="s">
        <v>3212</v>
      </c>
      <c r="S1197" s="16" t="s">
        <v>13770</v>
      </c>
      <c r="T1197" s="16" t="s">
        <v>3605</v>
      </c>
      <c r="U1197" s="16" t="s">
        <v>3606</v>
      </c>
    </row>
    <row r="1198" spans="1:21" ht="15.75">
      <c r="A1198" s="16" t="s">
        <v>3634</v>
      </c>
      <c r="B1198" s="16" t="s">
        <v>15044</v>
      </c>
      <c r="C1198" s="16" t="s">
        <v>13127</v>
      </c>
      <c r="D1198" s="19">
        <v>13999</v>
      </c>
      <c r="E1198" s="19">
        <v>19499</v>
      </c>
      <c r="F1198" s="52">
        <v>0.28000000000000003</v>
      </c>
      <c r="G1198" s="51">
        <v>4.0999999999999996</v>
      </c>
      <c r="H1198" s="52" t="str">
        <f t="shared" si="19"/>
        <v>5.0</v>
      </c>
      <c r="I1198" s="16">
        <v>18998</v>
      </c>
      <c r="J1198" s="19">
        <f>Transformed_Data!E1198*Transformed_Data!I1198</f>
        <v>370442002</v>
      </c>
      <c r="K1198" s="19" t="str">
        <f>IF(E1198&lt;200,"&lt;200",IF(E1198&lt;=500,"200–500","&gt;500"))</f>
        <v>&gt;500</v>
      </c>
      <c r="L1198" s="19">
        <f>G1198*I1198</f>
        <v>77891.799999999988</v>
      </c>
      <c r="M1198" s="19">
        <f>SUM(G1198:I1198)</f>
        <v>19002.099999999999</v>
      </c>
      <c r="N1198" s="16" t="s">
        <v>3463</v>
      </c>
      <c r="O1198" s="16" t="s">
        <v>3209</v>
      </c>
      <c r="P1198" s="16" t="s">
        <v>3210</v>
      </c>
      <c r="Q1198" s="16" t="s">
        <v>3211</v>
      </c>
      <c r="R1198" s="16" t="s">
        <v>3212</v>
      </c>
      <c r="S1198" s="16" t="s">
        <v>13770</v>
      </c>
      <c r="T1198" s="16" t="s">
        <v>3464</v>
      </c>
      <c r="U1198" s="16" t="s">
        <v>3635</v>
      </c>
    </row>
    <row r="1199" spans="1:21" ht="15.75">
      <c r="A1199" s="16" t="s">
        <v>1071</v>
      </c>
      <c r="B1199" s="16" t="s">
        <v>15050</v>
      </c>
      <c r="C1199" s="16" t="s">
        <v>13644</v>
      </c>
      <c r="D1199" s="19">
        <v>149</v>
      </c>
      <c r="E1199" s="19">
        <v>999</v>
      </c>
      <c r="F1199" s="52">
        <v>0.85</v>
      </c>
      <c r="G1199" s="51">
        <v>4</v>
      </c>
      <c r="H1199" s="52" t="str">
        <f t="shared" si="19"/>
        <v>4.0</v>
      </c>
      <c r="I1199" s="16">
        <v>1313</v>
      </c>
      <c r="J1199" s="19">
        <f>Transformed_Data!E1199*Transformed_Data!I1199</f>
        <v>1311687</v>
      </c>
      <c r="K1199" s="19" t="str">
        <f>IF(E1199&lt;200,"&lt;200",IF(E1199&lt;=500,"200–500","&gt;500"))</f>
        <v>&gt;500</v>
      </c>
      <c r="L1199" s="19">
        <f>G1199*I1199</f>
        <v>5252</v>
      </c>
      <c r="M1199" s="19">
        <f>SUM(G1199:I1199)</f>
        <v>1317</v>
      </c>
      <c r="N1199" s="16" t="s">
        <v>1073</v>
      </c>
      <c r="O1199" s="16" t="s">
        <v>589</v>
      </c>
      <c r="P1199" s="16" t="s">
        <v>590</v>
      </c>
      <c r="Q1199" s="16" t="s">
        <v>591</v>
      </c>
      <c r="R1199" s="16" t="s">
        <v>592</v>
      </c>
      <c r="S1199" s="16" t="s">
        <v>13561</v>
      </c>
      <c r="T1199" s="16" t="s">
        <v>1074</v>
      </c>
      <c r="U1199" s="16" t="s">
        <v>1075</v>
      </c>
    </row>
    <row r="1200" spans="1:21" ht="15.75">
      <c r="A1200" s="16" t="s">
        <v>340</v>
      </c>
      <c r="B1200" s="16" t="s">
        <v>15051</v>
      </c>
      <c r="C1200" s="16" t="s">
        <v>13644</v>
      </c>
      <c r="D1200" s="19">
        <v>199</v>
      </c>
      <c r="E1200" s="19">
        <v>999</v>
      </c>
      <c r="F1200" s="52">
        <v>0.8</v>
      </c>
      <c r="G1200" s="51">
        <v>3.9</v>
      </c>
      <c r="H1200" s="52" t="str">
        <f t="shared" si="19"/>
        <v>4.0</v>
      </c>
      <c r="I1200" s="16">
        <v>1075</v>
      </c>
      <c r="J1200" s="19">
        <f>Transformed_Data!E1200*Transformed_Data!I1200</f>
        <v>1073925</v>
      </c>
      <c r="K1200" s="19" t="str">
        <f>IF(E1200&lt;200,"&lt;200",IF(E1200&lt;=500,"200–500","&gt;500"))</f>
        <v>&gt;500</v>
      </c>
      <c r="L1200" s="19">
        <f>G1200*I1200</f>
        <v>4192.5</v>
      </c>
      <c r="M1200" s="19">
        <f>SUM(G1200:I1200)</f>
        <v>1078.9000000000001</v>
      </c>
      <c r="N1200" s="16" t="s">
        <v>342</v>
      </c>
      <c r="O1200" s="16" t="s">
        <v>343</v>
      </c>
      <c r="P1200" s="16" t="s">
        <v>344</v>
      </c>
      <c r="Q1200" s="16" t="s">
        <v>345</v>
      </c>
      <c r="R1200" s="16" t="s">
        <v>346</v>
      </c>
      <c r="S1200" s="16" t="s">
        <v>347</v>
      </c>
      <c r="T1200" s="16" t="s">
        <v>348</v>
      </c>
      <c r="U1200" s="16" t="s">
        <v>349</v>
      </c>
    </row>
    <row r="1201" spans="1:21" ht="15.75">
      <c r="A1201" s="16" t="s">
        <v>1232</v>
      </c>
      <c r="B1201" s="16" t="s">
        <v>15052</v>
      </c>
      <c r="C1201" s="16" t="s">
        <v>13644</v>
      </c>
      <c r="D1201" s="19">
        <v>249</v>
      </c>
      <c r="E1201" s="19">
        <v>931</v>
      </c>
      <c r="F1201" s="52">
        <v>0.73</v>
      </c>
      <c r="G1201" s="51">
        <v>3.9</v>
      </c>
      <c r="H1201" s="52" t="str">
        <f t="shared" si="19"/>
        <v>4.0</v>
      </c>
      <c r="I1201" s="16">
        <v>1075</v>
      </c>
      <c r="J1201" s="19">
        <f>Transformed_Data!E1201*Transformed_Data!I1201</f>
        <v>1000825</v>
      </c>
      <c r="K1201" s="19" t="str">
        <f>IF(E1201&lt;200,"&lt;200",IF(E1201&lt;=500,"200–500","&gt;500"))</f>
        <v>&gt;500</v>
      </c>
      <c r="L1201" s="19">
        <f>G1201*I1201</f>
        <v>4192.5</v>
      </c>
      <c r="M1201" s="19">
        <f>SUM(G1201:I1201)</f>
        <v>1078.9000000000001</v>
      </c>
      <c r="N1201" s="16" t="s">
        <v>1234</v>
      </c>
      <c r="O1201" s="16" t="s">
        <v>343</v>
      </c>
      <c r="P1201" s="16" t="s">
        <v>344</v>
      </c>
      <c r="Q1201" s="16" t="s">
        <v>345</v>
      </c>
      <c r="R1201" s="16" t="s">
        <v>346</v>
      </c>
      <c r="S1201" s="16" t="s">
        <v>347</v>
      </c>
      <c r="T1201" s="16" t="s">
        <v>1235</v>
      </c>
      <c r="U1201" s="16" t="s">
        <v>1236</v>
      </c>
    </row>
    <row r="1202" spans="1:21" ht="15.75">
      <c r="A1202" s="16" t="s">
        <v>9518</v>
      </c>
      <c r="B1202" s="16" t="s">
        <v>15053</v>
      </c>
      <c r="C1202" s="16" t="s">
        <v>13645</v>
      </c>
      <c r="D1202" s="19">
        <v>244</v>
      </c>
      <c r="E1202" s="19">
        <v>499</v>
      </c>
      <c r="F1202" s="52">
        <v>0.51</v>
      </c>
      <c r="G1202" s="51">
        <v>3.3</v>
      </c>
      <c r="H1202" s="52" t="str">
        <f t="shared" si="19"/>
        <v>4.0</v>
      </c>
      <c r="I1202" s="16">
        <v>478</v>
      </c>
      <c r="J1202" s="19">
        <f>Transformed_Data!E1202*Transformed_Data!I1202</f>
        <v>238522</v>
      </c>
      <c r="K1202" s="19" t="str">
        <f>IF(E1202&lt;200,"&lt;200",IF(E1202&lt;=500,"200–500","&gt;500"))</f>
        <v>200–500</v>
      </c>
      <c r="L1202" s="19">
        <f>G1202*I1202</f>
        <v>1577.3999999999999</v>
      </c>
      <c r="M1202" s="19">
        <f>SUM(G1202:I1202)</f>
        <v>481.3</v>
      </c>
      <c r="N1202" s="16" t="s">
        <v>9521</v>
      </c>
      <c r="O1202" s="16" t="s">
        <v>9522</v>
      </c>
      <c r="P1202" s="16" t="s">
        <v>9523</v>
      </c>
      <c r="Q1202" s="16" t="s">
        <v>9524</v>
      </c>
      <c r="R1202" s="16" t="s">
        <v>9525</v>
      </c>
      <c r="S1202" s="16" t="s">
        <v>9526</v>
      </c>
      <c r="T1202" s="16" t="s">
        <v>9527</v>
      </c>
      <c r="U1202" s="16" t="s">
        <v>9528</v>
      </c>
    </row>
    <row r="1203" spans="1:21" ht="15.75">
      <c r="A1203" s="16" t="s">
        <v>10002</v>
      </c>
      <c r="B1203" s="16" t="s">
        <v>15054</v>
      </c>
      <c r="C1203" s="16" t="s">
        <v>13645</v>
      </c>
      <c r="D1203" s="19">
        <v>79</v>
      </c>
      <c r="E1203" s="19">
        <v>79</v>
      </c>
      <c r="F1203" s="52">
        <v>0</v>
      </c>
      <c r="G1203" s="51">
        <v>4</v>
      </c>
      <c r="H1203" s="52" t="str">
        <f t="shared" si="19"/>
        <v>4.0</v>
      </c>
      <c r="I1203" s="16">
        <v>97</v>
      </c>
      <c r="J1203" s="19">
        <f>Transformed_Data!E1203*Transformed_Data!I1203</f>
        <v>7663</v>
      </c>
      <c r="K1203" s="19" t="str">
        <f>IF(E1203&lt;200,"&lt;200",IF(E1203&lt;=500,"200–500","&gt;500"))</f>
        <v>&lt;200</v>
      </c>
      <c r="L1203" s="19">
        <f>G1203*I1203</f>
        <v>388</v>
      </c>
      <c r="M1203" s="19">
        <f>SUM(G1203:I1203)</f>
        <v>101</v>
      </c>
      <c r="N1203" s="16" t="s">
        <v>10004</v>
      </c>
      <c r="O1203" s="16" t="s">
        <v>10005</v>
      </c>
      <c r="P1203" s="16" t="s">
        <v>10006</v>
      </c>
      <c r="Q1203" s="16" t="s">
        <v>10007</v>
      </c>
      <c r="R1203" s="16" t="s">
        <v>10008</v>
      </c>
      <c r="S1203" s="16" t="s">
        <v>13069</v>
      </c>
      <c r="T1203" s="16" t="s">
        <v>10009</v>
      </c>
      <c r="U1203" s="16" t="s">
        <v>10010</v>
      </c>
    </row>
    <row r="1204" spans="1:21" ht="15.75">
      <c r="A1204" s="16" t="s">
        <v>10580</v>
      </c>
      <c r="B1204" s="16" t="s">
        <v>15055</v>
      </c>
      <c r="C1204" s="16" t="s">
        <v>13645</v>
      </c>
      <c r="D1204" s="19">
        <v>239</v>
      </c>
      <c r="E1204" s="19">
        <v>239</v>
      </c>
      <c r="F1204" s="52">
        <v>0</v>
      </c>
      <c r="G1204" s="51">
        <v>4.3</v>
      </c>
      <c r="H1204" s="52" t="str">
        <f t="shared" si="19"/>
        <v>5.0</v>
      </c>
      <c r="I1204" s="16">
        <v>7</v>
      </c>
      <c r="J1204" s="19">
        <f>Transformed_Data!E1204*Transformed_Data!I1204</f>
        <v>1673</v>
      </c>
      <c r="K1204" s="19" t="str">
        <f>IF(E1204&lt;200,"&lt;200",IF(E1204&lt;=500,"200–500","&gt;500"))</f>
        <v>200–500</v>
      </c>
      <c r="L1204" s="19">
        <f>G1204*I1204</f>
        <v>30.099999999999998</v>
      </c>
      <c r="M1204" s="19">
        <f>SUM(G1204:I1204)</f>
        <v>11.3</v>
      </c>
      <c r="N1204" s="16" t="s">
        <v>10582</v>
      </c>
      <c r="O1204" s="16" t="s">
        <v>10583</v>
      </c>
      <c r="P1204" s="16" t="s">
        <v>10584</v>
      </c>
      <c r="Q1204" s="16" t="s">
        <v>10585</v>
      </c>
      <c r="R1204" s="16" t="s">
        <v>10586</v>
      </c>
      <c r="S1204" s="16" t="s">
        <v>10587</v>
      </c>
      <c r="T1204" s="16" t="s">
        <v>10588</v>
      </c>
      <c r="U1204" s="16" t="s">
        <v>10589</v>
      </c>
    </row>
    <row r="1205" spans="1:21" ht="15.75">
      <c r="A1205" s="16" t="s">
        <v>2181</v>
      </c>
      <c r="B1205" s="16" t="s">
        <v>15056</v>
      </c>
      <c r="C1205" s="16" t="s">
        <v>13644</v>
      </c>
      <c r="D1205" s="19">
        <v>89</v>
      </c>
      <c r="E1205" s="19">
        <v>800</v>
      </c>
      <c r="F1205" s="52">
        <v>0.89</v>
      </c>
      <c r="G1205" s="51">
        <v>3.9</v>
      </c>
      <c r="H1205" s="52" t="str">
        <f t="shared" si="19"/>
        <v>4.0</v>
      </c>
      <c r="I1205" s="16">
        <v>1075</v>
      </c>
      <c r="J1205" s="19">
        <f>Transformed_Data!E1205*Transformed_Data!I1205</f>
        <v>860000</v>
      </c>
      <c r="K1205" s="19" t="str">
        <f>IF(E1205&lt;200,"&lt;200",IF(E1205&lt;=500,"200–500","&gt;500"))</f>
        <v>&gt;500</v>
      </c>
      <c r="L1205" s="19">
        <f>G1205*I1205</f>
        <v>4192.5</v>
      </c>
      <c r="M1205" s="19">
        <f>SUM(G1205:I1205)</f>
        <v>1078.9000000000001</v>
      </c>
      <c r="N1205" s="16" t="s">
        <v>2183</v>
      </c>
      <c r="O1205" s="16" t="s">
        <v>343</v>
      </c>
      <c r="P1205" s="16" t="s">
        <v>344</v>
      </c>
      <c r="Q1205" s="16" t="s">
        <v>345</v>
      </c>
      <c r="R1205" s="16" t="s">
        <v>346</v>
      </c>
      <c r="S1205" s="16" t="s">
        <v>347</v>
      </c>
      <c r="T1205" s="16" t="s">
        <v>2184</v>
      </c>
      <c r="U1205" s="16" t="s">
        <v>2185</v>
      </c>
    </row>
    <row r="1206" spans="1:21" ht="15.75">
      <c r="A1206" s="16" t="s">
        <v>2501</v>
      </c>
      <c r="B1206" s="16" t="s">
        <v>15057</v>
      </c>
      <c r="C1206" s="16" t="s">
        <v>13644</v>
      </c>
      <c r="D1206" s="19">
        <v>99</v>
      </c>
      <c r="E1206" s="19">
        <v>800</v>
      </c>
      <c r="F1206" s="52">
        <v>0.88</v>
      </c>
      <c r="G1206" s="51">
        <v>3.9</v>
      </c>
      <c r="H1206" s="52" t="str">
        <f t="shared" si="19"/>
        <v>4.0</v>
      </c>
      <c r="I1206" s="16">
        <v>1075</v>
      </c>
      <c r="J1206" s="19">
        <f>Transformed_Data!E1206*Transformed_Data!I1206</f>
        <v>860000</v>
      </c>
      <c r="K1206" s="19" t="str">
        <f>IF(E1206&lt;200,"&lt;200",IF(E1206&lt;=500,"200–500","&gt;500"))</f>
        <v>&gt;500</v>
      </c>
      <c r="L1206" s="19">
        <f>G1206*I1206</f>
        <v>4192.5</v>
      </c>
      <c r="M1206" s="19">
        <f>SUM(G1206:I1206)</f>
        <v>1078.9000000000001</v>
      </c>
      <c r="N1206" s="16" t="s">
        <v>997</v>
      </c>
      <c r="O1206" s="16" t="s">
        <v>343</v>
      </c>
      <c r="P1206" s="16" t="s">
        <v>344</v>
      </c>
      <c r="Q1206" s="16" t="s">
        <v>345</v>
      </c>
      <c r="R1206" s="16" t="s">
        <v>346</v>
      </c>
      <c r="S1206" s="16" t="s">
        <v>2503</v>
      </c>
      <c r="T1206" s="16" t="s">
        <v>2504</v>
      </c>
      <c r="U1206" s="16" t="s">
        <v>2505</v>
      </c>
    </row>
    <row r="1207" spans="1:21" ht="15.75">
      <c r="A1207" s="16" t="s">
        <v>11355</v>
      </c>
      <c r="B1207" s="16" t="s">
        <v>15058</v>
      </c>
      <c r="C1207" s="16" t="s">
        <v>13645</v>
      </c>
      <c r="D1207" s="19">
        <v>4995</v>
      </c>
      <c r="E1207" s="19">
        <v>20049</v>
      </c>
      <c r="F1207" s="52">
        <v>0.75</v>
      </c>
      <c r="G1207" s="51">
        <v>4.8</v>
      </c>
      <c r="H1207" s="52" t="str">
        <f t="shared" si="19"/>
        <v>5.0</v>
      </c>
      <c r="I1207" s="16">
        <v>3964</v>
      </c>
      <c r="J1207" s="19">
        <f>Transformed_Data!E1207*Transformed_Data!I1207</f>
        <v>79474236</v>
      </c>
      <c r="K1207" s="19" t="str">
        <f>IF(E1207&lt;200,"&lt;200",IF(E1207&lt;=500,"200–500","&gt;500"))</f>
        <v>&gt;500</v>
      </c>
      <c r="L1207" s="19">
        <f>G1207*I1207</f>
        <v>19027.2</v>
      </c>
      <c r="M1207" s="19">
        <f>SUM(G1207:I1207)</f>
        <v>3968.8</v>
      </c>
      <c r="N1207" s="16" t="s">
        <v>13771</v>
      </c>
      <c r="O1207" s="16" t="s">
        <v>11358</v>
      </c>
      <c r="P1207" s="16" t="s">
        <v>11359</v>
      </c>
      <c r="Q1207" s="16" t="s">
        <v>11360</v>
      </c>
      <c r="R1207" s="16" t="s">
        <v>11361</v>
      </c>
      <c r="S1207" s="16" t="s">
        <v>13772</v>
      </c>
      <c r="T1207" s="16" t="s">
        <v>11363</v>
      </c>
      <c r="U1207" s="16" t="s">
        <v>11364</v>
      </c>
    </row>
    <row r="1208" spans="1:21" ht="15.75">
      <c r="A1208" s="16" t="s">
        <v>4097</v>
      </c>
      <c r="B1208" s="16" t="s">
        <v>15059</v>
      </c>
      <c r="C1208" s="16" t="s">
        <v>13127</v>
      </c>
      <c r="D1208" s="19">
        <v>1399</v>
      </c>
      <c r="E1208" s="19">
        <v>5999</v>
      </c>
      <c r="F1208" s="52">
        <v>0.77</v>
      </c>
      <c r="G1208" s="51">
        <v>3.3</v>
      </c>
      <c r="H1208" s="52" t="str">
        <f t="shared" si="19"/>
        <v>4.0</v>
      </c>
      <c r="I1208" s="16">
        <v>4415</v>
      </c>
      <c r="J1208" s="19">
        <f>Transformed_Data!E1208*Transformed_Data!I1208</f>
        <v>26485585</v>
      </c>
      <c r="K1208" s="19" t="str">
        <f>IF(E1208&lt;200,"&lt;200",IF(E1208&lt;=500,"200–500","&gt;500"))</f>
        <v>&gt;500</v>
      </c>
      <c r="L1208" s="19">
        <f>G1208*I1208</f>
        <v>14569.5</v>
      </c>
      <c r="M1208" s="19">
        <f>SUM(G1208:I1208)</f>
        <v>4418.3</v>
      </c>
      <c r="N1208" s="16" t="s">
        <v>13773</v>
      </c>
      <c r="O1208" s="16" t="s">
        <v>3898</v>
      </c>
      <c r="P1208" s="16" t="s">
        <v>3899</v>
      </c>
      <c r="Q1208" s="16" t="s">
        <v>3900</v>
      </c>
      <c r="R1208" s="16" t="s">
        <v>3901</v>
      </c>
      <c r="S1208" s="16" t="s">
        <v>3902</v>
      </c>
      <c r="T1208" s="16" t="s">
        <v>4100</v>
      </c>
      <c r="U1208" s="16" t="s">
        <v>4101</v>
      </c>
    </row>
    <row r="1209" spans="1:21" ht="15.75">
      <c r="A1209" s="16" t="s">
        <v>3895</v>
      </c>
      <c r="B1209" s="16" t="s">
        <v>15059</v>
      </c>
      <c r="C1209" s="16" t="s">
        <v>13127</v>
      </c>
      <c r="D1209" s="19">
        <v>1299</v>
      </c>
      <c r="E1209" s="19">
        <v>5999</v>
      </c>
      <c r="F1209" s="52">
        <v>0.78</v>
      </c>
      <c r="G1209" s="51">
        <v>3.3</v>
      </c>
      <c r="H1209" s="52" t="str">
        <f t="shared" si="19"/>
        <v>4.0</v>
      </c>
      <c r="I1209" s="16">
        <v>4415</v>
      </c>
      <c r="J1209" s="19">
        <f>Transformed_Data!E1209*Transformed_Data!I1209</f>
        <v>26485585</v>
      </c>
      <c r="K1209" s="19" t="str">
        <f>IF(E1209&lt;200,"&lt;200",IF(E1209&lt;=500,"200–500","&gt;500"))</f>
        <v>&gt;500</v>
      </c>
      <c r="L1209" s="19">
        <f>G1209*I1209</f>
        <v>14569.5</v>
      </c>
      <c r="M1209" s="19">
        <f>SUM(G1209:I1209)</f>
        <v>4418.3</v>
      </c>
      <c r="N1209" s="16" t="s">
        <v>13774</v>
      </c>
      <c r="O1209" s="16" t="s">
        <v>3898</v>
      </c>
      <c r="P1209" s="16" t="s">
        <v>3899</v>
      </c>
      <c r="Q1209" s="16" t="s">
        <v>3900</v>
      </c>
      <c r="R1209" s="16" t="s">
        <v>3901</v>
      </c>
      <c r="S1209" s="16" t="s">
        <v>3902</v>
      </c>
      <c r="T1209" s="16" t="s">
        <v>3903</v>
      </c>
      <c r="U1209" s="16" t="s">
        <v>3904</v>
      </c>
    </row>
    <row r="1210" spans="1:21" ht="15.75">
      <c r="A1210" s="16" t="s">
        <v>4198</v>
      </c>
      <c r="B1210" s="16" t="s">
        <v>15059</v>
      </c>
      <c r="C1210" s="16" t="s">
        <v>13127</v>
      </c>
      <c r="D1210" s="19">
        <v>1299</v>
      </c>
      <c r="E1210" s="19">
        <v>5999</v>
      </c>
      <c r="F1210" s="52">
        <v>0.78</v>
      </c>
      <c r="G1210" s="51">
        <v>3.3</v>
      </c>
      <c r="H1210" s="52" t="str">
        <f t="shared" si="19"/>
        <v>4.0</v>
      </c>
      <c r="I1210" s="16">
        <v>4415</v>
      </c>
      <c r="J1210" s="19">
        <f>Transformed_Data!E1210*Transformed_Data!I1210</f>
        <v>26485585</v>
      </c>
      <c r="K1210" s="19" t="str">
        <f>IF(E1210&lt;200,"&lt;200",IF(E1210&lt;=500,"200–500","&gt;500"))</f>
        <v>&gt;500</v>
      </c>
      <c r="L1210" s="19">
        <f>G1210*I1210</f>
        <v>14569.5</v>
      </c>
      <c r="M1210" s="19">
        <f>SUM(G1210:I1210)</f>
        <v>4418.3</v>
      </c>
      <c r="N1210" s="16" t="s">
        <v>13775</v>
      </c>
      <c r="O1210" s="16" t="s">
        <v>3898</v>
      </c>
      <c r="P1210" s="16" t="s">
        <v>3899</v>
      </c>
      <c r="Q1210" s="16" t="s">
        <v>3900</v>
      </c>
      <c r="R1210" s="16" t="s">
        <v>3901</v>
      </c>
      <c r="S1210" s="16" t="s">
        <v>3902</v>
      </c>
      <c r="T1210" s="16" t="s">
        <v>4201</v>
      </c>
      <c r="U1210" s="16" t="s">
        <v>4202</v>
      </c>
    </row>
    <row r="1211" spans="1:21" ht="15.75">
      <c r="A1211" s="16" t="s">
        <v>4438</v>
      </c>
      <c r="B1211" s="16" t="s">
        <v>15060</v>
      </c>
      <c r="C1211" s="16" t="s">
        <v>13127</v>
      </c>
      <c r="D1211" s="19">
        <v>799</v>
      </c>
      <c r="E1211" s="19">
        <v>3990</v>
      </c>
      <c r="F1211" s="52">
        <v>0.8</v>
      </c>
      <c r="G1211" s="51">
        <v>3.8</v>
      </c>
      <c r="H1211" s="52" t="str">
        <f t="shared" si="19"/>
        <v>4.0</v>
      </c>
      <c r="I1211" s="16">
        <v>119</v>
      </c>
      <c r="J1211" s="19">
        <f>Transformed_Data!E1211*Transformed_Data!I1211</f>
        <v>474810</v>
      </c>
      <c r="K1211" s="19" t="str">
        <f>IF(E1211&lt;200,"&lt;200",IF(E1211&lt;=500,"200–500","&gt;500"))</f>
        <v>&gt;500</v>
      </c>
      <c r="L1211" s="19">
        <f>G1211*I1211</f>
        <v>452.2</v>
      </c>
      <c r="M1211" s="19">
        <f>SUM(G1211:I1211)</f>
        <v>122.8</v>
      </c>
      <c r="N1211" s="16" t="s">
        <v>13776</v>
      </c>
      <c r="O1211" s="16" t="s">
        <v>4441</v>
      </c>
      <c r="P1211" s="16" t="s">
        <v>4442</v>
      </c>
      <c r="Q1211" s="16" t="s">
        <v>4443</v>
      </c>
      <c r="R1211" s="16" t="s">
        <v>4444</v>
      </c>
      <c r="S1211" s="16" t="s">
        <v>4445</v>
      </c>
      <c r="T1211" s="16" t="s">
        <v>4446</v>
      </c>
      <c r="U1211" s="16" t="s">
        <v>4447</v>
      </c>
    </row>
    <row r="1212" spans="1:21" ht="15.75">
      <c r="A1212" s="16" t="s">
        <v>3992</v>
      </c>
      <c r="B1212" s="16" t="s">
        <v>15061</v>
      </c>
      <c r="C1212" s="16" t="s">
        <v>13127</v>
      </c>
      <c r="D1212" s="19">
        <v>8999</v>
      </c>
      <c r="E1212" s="19">
        <v>13499</v>
      </c>
      <c r="F1212" s="52">
        <v>0.33</v>
      </c>
      <c r="G1212" s="51">
        <v>3.8</v>
      </c>
      <c r="H1212" s="52" t="str">
        <f t="shared" si="19"/>
        <v>4.0</v>
      </c>
      <c r="I1212" s="16">
        <v>3145</v>
      </c>
      <c r="J1212" s="19">
        <f>Transformed_Data!E1212*Transformed_Data!I1212</f>
        <v>42454355</v>
      </c>
      <c r="K1212" s="19" t="str">
        <f>IF(E1212&lt;200,"&lt;200",IF(E1212&lt;=500,"200–500","&gt;500"))</f>
        <v>&gt;500</v>
      </c>
      <c r="L1212" s="19">
        <f>G1212*I1212</f>
        <v>11951</v>
      </c>
      <c r="M1212" s="19">
        <f>SUM(G1212:I1212)</f>
        <v>3148.8</v>
      </c>
      <c r="N1212" s="16" t="s">
        <v>3994</v>
      </c>
      <c r="O1212" s="16" t="s">
        <v>3995</v>
      </c>
      <c r="P1212" s="16" t="s">
        <v>3996</v>
      </c>
      <c r="Q1212" s="16" t="s">
        <v>3997</v>
      </c>
      <c r="R1212" s="16" t="s">
        <v>3998</v>
      </c>
      <c r="S1212" s="16" t="s">
        <v>3999</v>
      </c>
      <c r="T1212" s="16" t="s">
        <v>4000</v>
      </c>
      <c r="U1212" s="16" t="s">
        <v>4001</v>
      </c>
    </row>
    <row r="1213" spans="1:21" ht="15.75">
      <c r="A1213" s="16" t="s">
        <v>12452</v>
      </c>
      <c r="B1213" s="16" t="s">
        <v>15062</v>
      </c>
      <c r="C1213" s="16" t="s">
        <v>13645</v>
      </c>
      <c r="D1213" s="19">
        <v>179</v>
      </c>
      <c r="E1213" s="19">
        <v>799</v>
      </c>
      <c r="F1213" s="52">
        <v>0.78</v>
      </c>
      <c r="G1213" s="51">
        <v>3.6</v>
      </c>
      <c r="H1213" s="52" t="str">
        <f t="shared" si="19"/>
        <v>4.0</v>
      </c>
      <c r="I1213" s="16">
        <v>101</v>
      </c>
      <c r="J1213" s="19">
        <f>Transformed_Data!E1213*Transformed_Data!I1213</f>
        <v>80699</v>
      </c>
      <c r="K1213" s="19" t="str">
        <f>IF(E1213&lt;200,"&lt;200",IF(E1213&lt;=500,"200–500","&gt;500"))</f>
        <v>&gt;500</v>
      </c>
      <c r="L1213" s="19">
        <f>G1213*I1213</f>
        <v>363.6</v>
      </c>
      <c r="M1213" s="19">
        <f>SUM(G1213:I1213)</f>
        <v>104.6</v>
      </c>
      <c r="N1213" s="16" t="s">
        <v>13777</v>
      </c>
      <c r="O1213" s="16" t="s">
        <v>12455</v>
      </c>
      <c r="P1213" s="16" t="s">
        <v>12456</v>
      </c>
      <c r="Q1213" s="16" t="s">
        <v>12457</v>
      </c>
      <c r="R1213" s="16" t="s">
        <v>12458</v>
      </c>
      <c r="S1213" s="16" t="s">
        <v>12459</v>
      </c>
      <c r="T1213" s="16" t="s">
        <v>12460</v>
      </c>
      <c r="U1213" s="16" t="s">
        <v>12461</v>
      </c>
    </row>
    <row r="1214" spans="1:21" ht="15.75">
      <c r="A1214" s="16" t="s">
        <v>2967</v>
      </c>
      <c r="B1214" s="16" t="s">
        <v>15063</v>
      </c>
      <c r="C1214" s="16" t="s">
        <v>13127</v>
      </c>
      <c r="D1214" s="19">
        <v>1999</v>
      </c>
      <c r="E1214" s="19">
        <v>7990</v>
      </c>
      <c r="F1214" s="52">
        <v>0.75</v>
      </c>
      <c r="G1214" s="51">
        <v>3.8</v>
      </c>
      <c r="H1214" s="52" t="str">
        <f t="shared" si="19"/>
        <v>4.0</v>
      </c>
      <c r="I1214" s="16">
        <v>17831</v>
      </c>
      <c r="J1214" s="19">
        <f>Transformed_Data!E1214*Transformed_Data!I1214</f>
        <v>142469690</v>
      </c>
      <c r="K1214" s="19" t="str">
        <f>IF(E1214&lt;200,"&lt;200",IF(E1214&lt;=500,"200–500","&gt;500"))</f>
        <v>&gt;500</v>
      </c>
      <c r="L1214" s="19">
        <f>G1214*I1214</f>
        <v>67757.8</v>
      </c>
      <c r="M1214" s="19">
        <f>SUM(G1214:I1214)</f>
        <v>17834.8</v>
      </c>
      <c r="N1214" s="16" t="s">
        <v>2969</v>
      </c>
      <c r="O1214" s="16" t="s">
        <v>2970</v>
      </c>
      <c r="P1214" s="16" t="s">
        <v>2971</v>
      </c>
      <c r="Q1214" s="16" t="s">
        <v>2972</v>
      </c>
      <c r="R1214" s="16" t="s">
        <v>2973</v>
      </c>
      <c r="S1214" s="16" t="s">
        <v>13778</v>
      </c>
      <c r="T1214" s="16" t="s">
        <v>2975</v>
      </c>
      <c r="U1214" s="16" t="s">
        <v>2976</v>
      </c>
    </row>
    <row r="1215" spans="1:21" ht="15.75">
      <c r="A1215" s="16" t="s">
        <v>3851</v>
      </c>
      <c r="B1215" s="16" t="s">
        <v>15063</v>
      </c>
      <c r="C1215" s="16" t="s">
        <v>13127</v>
      </c>
      <c r="D1215" s="19">
        <v>1999</v>
      </c>
      <c r="E1215" s="19">
        <v>7990</v>
      </c>
      <c r="F1215" s="52">
        <v>0.75</v>
      </c>
      <c r="G1215" s="51">
        <v>3.8</v>
      </c>
      <c r="H1215" s="52" t="str">
        <f t="shared" si="19"/>
        <v>4.0</v>
      </c>
      <c r="I1215" s="16">
        <v>17833</v>
      </c>
      <c r="J1215" s="19">
        <f>Transformed_Data!E1215*Transformed_Data!I1215</f>
        <v>142485670</v>
      </c>
      <c r="K1215" s="19" t="str">
        <f>IF(E1215&lt;200,"&lt;200",IF(E1215&lt;=500,"200–500","&gt;500"))</f>
        <v>&gt;500</v>
      </c>
      <c r="L1215" s="19">
        <f>G1215*I1215</f>
        <v>67765.399999999994</v>
      </c>
      <c r="M1215" s="19">
        <f>SUM(G1215:I1215)</f>
        <v>17836.8</v>
      </c>
      <c r="N1215" s="16" t="s">
        <v>2969</v>
      </c>
      <c r="O1215" s="16" t="s">
        <v>2970</v>
      </c>
      <c r="P1215" s="16" t="s">
        <v>2971</v>
      </c>
      <c r="Q1215" s="16" t="s">
        <v>2972</v>
      </c>
      <c r="R1215" s="16" t="s">
        <v>2973</v>
      </c>
      <c r="S1215" s="16" t="s">
        <v>13778</v>
      </c>
      <c r="T1215" s="16" t="s">
        <v>3853</v>
      </c>
      <c r="U1215" s="16" t="s">
        <v>3854</v>
      </c>
    </row>
    <row r="1216" spans="1:21" ht="15.75">
      <c r="A1216" s="16" t="s">
        <v>3616</v>
      </c>
      <c r="B1216" s="16" t="s">
        <v>15063</v>
      </c>
      <c r="C1216" s="16" t="s">
        <v>13127</v>
      </c>
      <c r="D1216" s="19">
        <v>1999</v>
      </c>
      <c r="E1216" s="19">
        <v>7990</v>
      </c>
      <c r="F1216" s="52">
        <v>0.75</v>
      </c>
      <c r="G1216" s="51">
        <v>3.8</v>
      </c>
      <c r="H1216" s="52" t="str">
        <f t="shared" si="19"/>
        <v>4.0</v>
      </c>
      <c r="I1216" s="16">
        <v>17831</v>
      </c>
      <c r="J1216" s="19">
        <f>Transformed_Data!E1216*Transformed_Data!I1216</f>
        <v>142469690</v>
      </c>
      <c r="K1216" s="19" t="str">
        <f>IF(E1216&lt;200,"&lt;200",IF(E1216&lt;=500,"200–500","&gt;500"))</f>
        <v>&gt;500</v>
      </c>
      <c r="L1216" s="19">
        <f>G1216*I1216</f>
        <v>67757.8</v>
      </c>
      <c r="M1216" s="19">
        <f>SUM(G1216:I1216)</f>
        <v>17834.8</v>
      </c>
      <c r="N1216" s="16" t="s">
        <v>2969</v>
      </c>
      <c r="O1216" s="16" t="s">
        <v>2970</v>
      </c>
      <c r="P1216" s="16" t="s">
        <v>2971</v>
      </c>
      <c r="Q1216" s="16" t="s">
        <v>2972</v>
      </c>
      <c r="R1216" s="16" t="s">
        <v>2973</v>
      </c>
      <c r="S1216" s="16" t="s">
        <v>13778</v>
      </c>
      <c r="T1216" s="16" t="s">
        <v>3618</v>
      </c>
      <c r="U1216" s="16" t="s">
        <v>3619</v>
      </c>
    </row>
    <row r="1217" spans="1:21" ht="15.75">
      <c r="A1217" s="16" t="s">
        <v>3403</v>
      </c>
      <c r="B1217" s="16" t="s">
        <v>15063</v>
      </c>
      <c r="C1217" s="16" t="s">
        <v>13127</v>
      </c>
      <c r="D1217" s="19">
        <v>1999</v>
      </c>
      <c r="E1217" s="19">
        <v>7990</v>
      </c>
      <c r="F1217" s="52">
        <v>0.75</v>
      </c>
      <c r="G1217" s="51">
        <v>3.8</v>
      </c>
      <c r="H1217" s="52" t="str">
        <f t="shared" si="19"/>
        <v>4.0</v>
      </c>
      <c r="I1217" s="16">
        <v>17831</v>
      </c>
      <c r="J1217" s="19">
        <f>Transformed_Data!E1217*Transformed_Data!I1217</f>
        <v>142469690</v>
      </c>
      <c r="K1217" s="19" t="str">
        <f>IF(E1217&lt;200,"&lt;200",IF(E1217&lt;=500,"200–500","&gt;500"))</f>
        <v>&gt;500</v>
      </c>
      <c r="L1217" s="19">
        <f>G1217*I1217</f>
        <v>67757.8</v>
      </c>
      <c r="M1217" s="19">
        <f>SUM(G1217:I1217)</f>
        <v>17834.8</v>
      </c>
      <c r="N1217" s="16" t="s">
        <v>2969</v>
      </c>
      <c r="O1217" s="16" t="s">
        <v>2970</v>
      </c>
      <c r="P1217" s="16" t="s">
        <v>2971</v>
      </c>
      <c r="Q1217" s="16" t="s">
        <v>2972</v>
      </c>
      <c r="R1217" s="16" t="s">
        <v>2973</v>
      </c>
      <c r="S1217" s="16" t="s">
        <v>13778</v>
      </c>
      <c r="T1217" s="16" t="s">
        <v>3405</v>
      </c>
      <c r="U1217" s="16" t="s">
        <v>3406</v>
      </c>
    </row>
    <row r="1218" spans="1:21" ht="15.75">
      <c r="A1218" s="16" t="s">
        <v>2108</v>
      </c>
      <c r="B1218" s="16" t="s">
        <v>15064</v>
      </c>
      <c r="C1218" s="16" t="s">
        <v>13644</v>
      </c>
      <c r="D1218" s="19">
        <v>449</v>
      </c>
      <c r="E1218" s="19">
        <v>1099</v>
      </c>
      <c r="F1218" s="52">
        <v>0.59</v>
      </c>
      <c r="G1218" s="51">
        <v>4</v>
      </c>
      <c r="H1218" s="52" t="str">
        <f t="shared" ref="H1218:H1281" si="20">IF(G1218&lt;=1,"1.0",IF(G1218&lt;=2,"2.0",IF(G1218&lt;=3,"3.0",IF(G1218&lt;=4,"4.0","5.0"))))</f>
        <v>4.0</v>
      </c>
      <c r="I1218" s="16">
        <v>242</v>
      </c>
      <c r="J1218" s="19">
        <f>Transformed_Data!E1218*Transformed_Data!I1218</f>
        <v>265958</v>
      </c>
      <c r="K1218" s="19" t="str">
        <f>IF(E1218&lt;200,"&lt;200",IF(E1218&lt;=500,"200–500","&gt;500"))</f>
        <v>&gt;500</v>
      </c>
      <c r="L1218" s="19">
        <f>G1218*I1218</f>
        <v>968</v>
      </c>
      <c r="M1218" s="19">
        <f>SUM(G1218:I1218)</f>
        <v>246</v>
      </c>
      <c r="N1218" s="16" t="s">
        <v>13779</v>
      </c>
      <c r="O1218" s="16" t="s">
        <v>2111</v>
      </c>
      <c r="P1218" s="16" t="s">
        <v>2112</v>
      </c>
      <c r="Q1218" s="16" t="s">
        <v>2113</v>
      </c>
      <c r="R1218" s="16" t="s">
        <v>2114</v>
      </c>
      <c r="S1218" s="16" t="s">
        <v>13780</v>
      </c>
      <c r="T1218" s="16" t="s">
        <v>2116</v>
      </c>
      <c r="U1218" s="16" t="s">
        <v>2117</v>
      </c>
    </row>
    <row r="1219" spans="1:21" ht="15.75">
      <c r="A1219" s="16" t="s">
        <v>4251</v>
      </c>
      <c r="B1219" s="16" t="s">
        <v>15065</v>
      </c>
      <c r="C1219" s="16" t="s">
        <v>13127</v>
      </c>
      <c r="D1219" s="19">
        <v>2499</v>
      </c>
      <c r="E1219" s="19">
        <v>5999</v>
      </c>
      <c r="F1219" s="52">
        <v>0.57999999999999996</v>
      </c>
      <c r="G1219" s="51">
        <v>3.7</v>
      </c>
      <c r="H1219" s="52" t="str">
        <f t="shared" si="20"/>
        <v>4.0</v>
      </c>
      <c r="I1219" s="16">
        <v>828</v>
      </c>
      <c r="J1219" s="19">
        <f>Transformed_Data!E1219*Transformed_Data!I1219</f>
        <v>4967172</v>
      </c>
      <c r="K1219" s="19" t="str">
        <f>IF(E1219&lt;200,"&lt;200",IF(E1219&lt;=500,"200–500","&gt;500"))</f>
        <v>&gt;500</v>
      </c>
      <c r="L1219" s="19">
        <f>G1219*I1219</f>
        <v>3063.6000000000004</v>
      </c>
      <c r="M1219" s="19">
        <f>SUM(G1219:I1219)</f>
        <v>831.7</v>
      </c>
      <c r="N1219" s="16" t="s">
        <v>4253</v>
      </c>
      <c r="O1219" s="16" t="s">
        <v>4254</v>
      </c>
      <c r="P1219" s="16" t="s">
        <v>4255</v>
      </c>
      <c r="Q1219" s="16" t="s">
        <v>4256</v>
      </c>
      <c r="R1219" s="16" t="s">
        <v>4257</v>
      </c>
      <c r="S1219" s="16" t="s">
        <v>4258</v>
      </c>
      <c r="T1219" s="16" t="s">
        <v>4259</v>
      </c>
      <c r="U1219" s="16" t="s">
        <v>4260</v>
      </c>
    </row>
    <row r="1220" spans="1:21" ht="15.75">
      <c r="A1220" s="16" t="s">
        <v>7853</v>
      </c>
      <c r="B1220" s="16" t="s">
        <v>15066</v>
      </c>
      <c r="C1220" s="16" t="s">
        <v>13127</v>
      </c>
      <c r="D1220" s="19">
        <v>889</v>
      </c>
      <c r="E1220" s="19">
        <v>1999</v>
      </c>
      <c r="F1220" s="52">
        <v>0.56000000000000005</v>
      </c>
      <c r="G1220" s="51">
        <v>4.2</v>
      </c>
      <c r="H1220" s="52" t="str">
        <f t="shared" si="20"/>
        <v>5.0</v>
      </c>
      <c r="I1220" s="16">
        <v>2284</v>
      </c>
      <c r="J1220" s="19">
        <f>Transformed_Data!E1220*Transformed_Data!I1220</f>
        <v>4565716</v>
      </c>
      <c r="K1220" s="19" t="str">
        <f>IF(E1220&lt;200,"&lt;200",IF(E1220&lt;=500,"200–500","&gt;500"))</f>
        <v>&gt;500</v>
      </c>
      <c r="L1220" s="19">
        <f>G1220*I1220</f>
        <v>9592.8000000000011</v>
      </c>
      <c r="M1220" s="19">
        <f>SUM(G1220:I1220)</f>
        <v>2288.1999999999998</v>
      </c>
      <c r="N1220" s="16" t="s">
        <v>13781</v>
      </c>
      <c r="O1220" s="16" t="s">
        <v>7856</v>
      </c>
      <c r="P1220" s="16" t="s">
        <v>7857</v>
      </c>
      <c r="Q1220" s="16" t="s">
        <v>7858</v>
      </c>
      <c r="R1220" s="16" t="s">
        <v>7859</v>
      </c>
      <c r="S1220" s="16" t="s">
        <v>13782</v>
      </c>
      <c r="T1220" s="16" t="s">
        <v>7861</v>
      </c>
      <c r="U1220" s="16" t="s">
        <v>7862</v>
      </c>
    </row>
    <row r="1221" spans="1:21" ht="15.75">
      <c r="A1221" s="16" t="s">
        <v>9693</v>
      </c>
      <c r="B1221" s="16" t="s">
        <v>15067</v>
      </c>
      <c r="C1221" s="16" t="s">
        <v>13645</v>
      </c>
      <c r="D1221" s="19">
        <v>1599</v>
      </c>
      <c r="E1221" s="19">
        <v>2900</v>
      </c>
      <c r="F1221" s="52">
        <v>0.45</v>
      </c>
      <c r="G1221" s="51">
        <v>3.7</v>
      </c>
      <c r="H1221" s="52" t="str">
        <f t="shared" si="20"/>
        <v>4.0</v>
      </c>
      <c r="I1221" s="16">
        <v>441</v>
      </c>
      <c r="J1221" s="19">
        <f>Transformed_Data!E1221*Transformed_Data!I1221</f>
        <v>1278900</v>
      </c>
      <c r="K1221" s="19" t="str">
        <f>IF(E1221&lt;200,"&lt;200",IF(E1221&lt;=500,"200–500","&gt;500"))</f>
        <v>&gt;500</v>
      </c>
      <c r="L1221" s="19">
        <f>G1221*I1221</f>
        <v>1631.7</v>
      </c>
      <c r="M1221" s="19">
        <f>SUM(G1221:I1221)</f>
        <v>444.7</v>
      </c>
      <c r="N1221" s="16" t="s">
        <v>9696</v>
      </c>
      <c r="O1221" s="16" t="s">
        <v>9697</v>
      </c>
      <c r="P1221" s="16" t="s">
        <v>9698</v>
      </c>
      <c r="Q1221" s="16" t="s">
        <v>9699</v>
      </c>
      <c r="R1221" s="16" t="s">
        <v>9700</v>
      </c>
      <c r="S1221" s="16" t="s">
        <v>13783</v>
      </c>
      <c r="T1221" s="16" t="s">
        <v>9702</v>
      </c>
      <c r="U1221" s="16" t="s">
        <v>9703</v>
      </c>
    </row>
    <row r="1222" spans="1:21" ht="15.75">
      <c r="A1222" s="16" t="s">
        <v>3033</v>
      </c>
      <c r="B1222" s="16" t="s">
        <v>15068</v>
      </c>
      <c r="C1222" s="16" t="s">
        <v>13127</v>
      </c>
      <c r="D1222" s="19">
        <v>1898</v>
      </c>
      <c r="E1222" s="19">
        <v>4999</v>
      </c>
      <c r="F1222" s="52">
        <v>0.62</v>
      </c>
      <c r="G1222" s="51">
        <v>4.0999999999999996</v>
      </c>
      <c r="H1222" s="52" t="str">
        <f t="shared" si="20"/>
        <v>5.0</v>
      </c>
      <c r="I1222" s="16">
        <v>10689</v>
      </c>
      <c r="J1222" s="19">
        <f>Transformed_Data!E1222*Transformed_Data!I1222</f>
        <v>53434311</v>
      </c>
      <c r="K1222" s="19" t="str">
        <f>IF(E1222&lt;200,"&lt;200",IF(E1222&lt;=500,"200–500","&gt;500"))</f>
        <v>&gt;500</v>
      </c>
      <c r="L1222" s="19">
        <f>G1222*I1222</f>
        <v>43824.899999999994</v>
      </c>
      <c r="M1222" s="19">
        <f>SUM(G1222:I1222)</f>
        <v>10693.1</v>
      </c>
      <c r="N1222" s="16" t="s">
        <v>3035</v>
      </c>
      <c r="O1222" s="16" t="s">
        <v>3036</v>
      </c>
      <c r="P1222" s="16" t="s">
        <v>3037</v>
      </c>
      <c r="Q1222" s="16" t="s">
        <v>3038</v>
      </c>
      <c r="R1222" s="16" t="s">
        <v>3039</v>
      </c>
      <c r="S1222" s="16" t="s">
        <v>13784</v>
      </c>
      <c r="T1222" s="16" t="s">
        <v>3041</v>
      </c>
      <c r="U1222" s="16" t="s">
        <v>3042</v>
      </c>
    </row>
    <row r="1223" spans="1:21" ht="15.75">
      <c r="A1223" s="16" t="s">
        <v>11606</v>
      </c>
      <c r="B1223" s="16" t="s">
        <v>15069</v>
      </c>
      <c r="C1223" s="16" t="s">
        <v>13645</v>
      </c>
      <c r="D1223" s="19">
        <v>1474</v>
      </c>
      <c r="E1223" s="19">
        <v>4650</v>
      </c>
      <c r="F1223" s="52">
        <v>0.68</v>
      </c>
      <c r="G1223" s="51">
        <v>4.0999999999999996</v>
      </c>
      <c r="H1223" s="52" t="str">
        <f t="shared" si="20"/>
        <v>5.0</v>
      </c>
      <c r="I1223" s="16">
        <v>1045</v>
      </c>
      <c r="J1223" s="19">
        <f>Transformed_Data!E1223*Transformed_Data!I1223</f>
        <v>4859250</v>
      </c>
      <c r="K1223" s="19" t="str">
        <f>IF(E1223&lt;200,"&lt;200",IF(E1223&lt;=500,"200–500","&gt;500"))</f>
        <v>&gt;500</v>
      </c>
      <c r="L1223" s="19">
        <f>G1223*I1223</f>
        <v>4284.5</v>
      </c>
      <c r="M1223" s="19">
        <f>SUM(G1223:I1223)</f>
        <v>1049.0999999999999</v>
      </c>
      <c r="N1223" s="16" t="s">
        <v>11608</v>
      </c>
      <c r="O1223" s="16" t="s">
        <v>11609</v>
      </c>
      <c r="P1223" s="16" t="s">
        <v>11610</v>
      </c>
      <c r="Q1223" s="16" t="s">
        <v>11611</v>
      </c>
      <c r="R1223" s="16" t="s">
        <v>11612</v>
      </c>
      <c r="S1223" s="16" t="s">
        <v>11613</v>
      </c>
      <c r="T1223" s="16" t="s">
        <v>11614</v>
      </c>
      <c r="U1223" s="16" t="s">
        <v>11615</v>
      </c>
    </row>
    <row r="1224" spans="1:21" ht="15.75">
      <c r="A1224" s="16" t="s">
        <v>4393</v>
      </c>
      <c r="B1224" s="16" t="s">
        <v>15070</v>
      </c>
      <c r="C1224" s="16" t="s">
        <v>13127</v>
      </c>
      <c r="D1224" s="19">
        <v>44999</v>
      </c>
      <c r="E1224" s="19">
        <v>49999</v>
      </c>
      <c r="F1224" s="52">
        <v>0.1</v>
      </c>
      <c r="G1224" s="51">
        <v>4.3</v>
      </c>
      <c r="H1224" s="52" t="str">
        <f t="shared" si="20"/>
        <v>5.0</v>
      </c>
      <c r="I1224" s="16">
        <v>3075</v>
      </c>
      <c r="J1224" s="19">
        <f>Transformed_Data!E1224*Transformed_Data!I1224</f>
        <v>153746925</v>
      </c>
      <c r="K1224" s="19" t="str">
        <f>IF(E1224&lt;200,"&lt;200",IF(E1224&lt;=500,"200–500","&gt;500"))</f>
        <v>&gt;500</v>
      </c>
      <c r="L1224" s="19">
        <f>G1224*I1224</f>
        <v>13222.5</v>
      </c>
      <c r="M1224" s="19">
        <f>SUM(G1224:I1224)</f>
        <v>3079.3</v>
      </c>
      <c r="N1224" s="16" t="s">
        <v>4395</v>
      </c>
      <c r="O1224" s="16" t="s">
        <v>4396</v>
      </c>
      <c r="P1224" s="16" t="s">
        <v>4397</v>
      </c>
      <c r="Q1224" s="16" t="s">
        <v>4398</v>
      </c>
      <c r="R1224" s="16" t="s">
        <v>4399</v>
      </c>
      <c r="S1224" s="16" t="s">
        <v>13785</v>
      </c>
      <c r="T1224" s="16" t="s">
        <v>4401</v>
      </c>
      <c r="U1224" s="16" t="s">
        <v>4402</v>
      </c>
    </row>
    <row r="1225" spans="1:21" ht="15.75">
      <c r="A1225" s="16" t="s">
        <v>4645</v>
      </c>
      <c r="B1225" s="16" t="s">
        <v>15071</v>
      </c>
      <c r="C1225" s="16" t="s">
        <v>13127</v>
      </c>
      <c r="D1225" s="19">
        <v>150</v>
      </c>
      <c r="E1225" s="19">
        <v>599</v>
      </c>
      <c r="F1225" s="52">
        <v>0.75</v>
      </c>
      <c r="G1225" s="51">
        <v>4.3</v>
      </c>
      <c r="H1225" s="52" t="str">
        <f t="shared" si="20"/>
        <v>5.0</v>
      </c>
      <c r="I1225" s="16">
        <v>714</v>
      </c>
      <c r="J1225" s="19">
        <f>Transformed_Data!E1225*Transformed_Data!I1225</f>
        <v>427686</v>
      </c>
      <c r="K1225" s="19" t="str">
        <f>IF(E1225&lt;200,"&lt;200",IF(E1225&lt;=500,"200–500","&gt;500"))</f>
        <v>&gt;500</v>
      </c>
      <c r="L1225" s="19">
        <f>G1225*I1225</f>
        <v>3070.2</v>
      </c>
      <c r="M1225" s="19">
        <f>SUM(G1225:I1225)</f>
        <v>718.3</v>
      </c>
      <c r="N1225" s="16" t="s">
        <v>4647</v>
      </c>
      <c r="O1225" s="16" t="s">
        <v>4648</v>
      </c>
      <c r="P1225" s="16" t="s">
        <v>4649</v>
      </c>
      <c r="Q1225" s="16" t="s">
        <v>4650</v>
      </c>
      <c r="R1225" s="16" t="s">
        <v>4651</v>
      </c>
      <c r="S1225" s="16" t="s">
        <v>13786</v>
      </c>
      <c r="T1225" s="16" t="s">
        <v>4653</v>
      </c>
      <c r="U1225" s="16" t="s">
        <v>4654</v>
      </c>
    </row>
    <row r="1226" spans="1:21" ht="15.75">
      <c r="A1226" s="16" t="s">
        <v>672</v>
      </c>
      <c r="B1226" s="16" t="s">
        <v>15072</v>
      </c>
      <c r="C1226" s="16" t="s">
        <v>13644</v>
      </c>
      <c r="D1226" s="19">
        <v>349</v>
      </c>
      <c r="E1226" s="19">
        <v>599</v>
      </c>
      <c r="F1226" s="52">
        <v>0.42</v>
      </c>
      <c r="G1226" s="51">
        <v>4.0999999999999996</v>
      </c>
      <c r="H1226" s="52" t="str">
        <f t="shared" si="20"/>
        <v>5.0</v>
      </c>
      <c r="I1226" s="16">
        <v>210</v>
      </c>
      <c r="J1226" s="19">
        <f>Transformed_Data!E1226*Transformed_Data!I1226</f>
        <v>125790</v>
      </c>
      <c r="K1226" s="19" t="str">
        <f>IF(E1226&lt;200,"&lt;200",IF(E1226&lt;=500,"200–500","&gt;500"))</f>
        <v>&gt;500</v>
      </c>
      <c r="L1226" s="19">
        <f>G1226*I1226</f>
        <v>860.99999999999989</v>
      </c>
      <c r="M1226" s="19">
        <f>SUM(G1226:I1226)</f>
        <v>214.1</v>
      </c>
      <c r="N1226" s="16" t="s">
        <v>13787</v>
      </c>
      <c r="O1226" s="16" t="s">
        <v>675</v>
      </c>
      <c r="P1226" s="16" t="s">
        <v>676</v>
      </c>
      <c r="Q1226" s="16" t="s">
        <v>677</v>
      </c>
      <c r="R1226" s="16" t="s">
        <v>678</v>
      </c>
      <c r="S1226" s="16" t="s">
        <v>679</v>
      </c>
      <c r="T1226" s="16" t="s">
        <v>680</v>
      </c>
      <c r="U1226" s="16" t="s">
        <v>681</v>
      </c>
    </row>
    <row r="1227" spans="1:21" ht="15.75">
      <c r="A1227" s="16" t="s">
        <v>8583</v>
      </c>
      <c r="B1227" s="16" t="s">
        <v>15073</v>
      </c>
      <c r="C1227" s="16" t="s">
        <v>13645</v>
      </c>
      <c r="D1227" s="19">
        <v>199</v>
      </c>
      <c r="E1227" s="19">
        <v>1999</v>
      </c>
      <c r="F1227" s="52">
        <v>0.9</v>
      </c>
      <c r="G1227" s="51">
        <v>3.7</v>
      </c>
      <c r="H1227" s="52" t="str">
        <f t="shared" si="20"/>
        <v>4.0</v>
      </c>
      <c r="I1227" s="16">
        <v>2031</v>
      </c>
      <c r="J1227" s="19">
        <f>Transformed_Data!E1227*Transformed_Data!I1227</f>
        <v>4059969</v>
      </c>
      <c r="K1227" s="19" t="str">
        <f>IF(E1227&lt;200,"&lt;200",IF(E1227&lt;=500,"200–500","&gt;500"))</f>
        <v>&gt;500</v>
      </c>
      <c r="L1227" s="19">
        <f>G1227*I1227</f>
        <v>7514.7000000000007</v>
      </c>
      <c r="M1227" s="19">
        <f>SUM(G1227:I1227)</f>
        <v>2034.7</v>
      </c>
      <c r="N1227" s="16" t="s">
        <v>8586</v>
      </c>
      <c r="O1227" s="16" t="s">
        <v>8587</v>
      </c>
      <c r="P1227" s="16" t="s">
        <v>8588</v>
      </c>
      <c r="Q1227" s="16" t="s">
        <v>8589</v>
      </c>
      <c r="R1227" s="16" t="s">
        <v>8590</v>
      </c>
      <c r="S1227" s="16" t="s">
        <v>8591</v>
      </c>
      <c r="T1227" s="16" t="s">
        <v>8592</v>
      </c>
      <c r="U1227" s="16" t="s">
        <v>8593</v>
      </c>
    </row>
    <row r="1228" spans="1:21" ht="15.75">
      <c r="A1228" s="16" t="s">
        <v>2667</v>
      </c>
      <c r="B1228" s="16" t="s">
        <v>15074</v>
      </c>
      <c r="C1228" s="16" t="s">
        <v>13644</v>
      </c>
      <c r="D1228" s="19">
        <v>199</v>
      </c>
      <c r="E1228" s="19">
        <v>999</v>
      </c>
      <c r="F1228" s="52">
        <v>0.8</v>
      </c>
      <c r="G1228" s="51">
        <v>4.3</v>
      </c>
      <c r="H1228" s="52" t="str">
        <f t="shared" si="20"/>
        <v>5.0</v>
      </c>
      <c r="I1228" s="16">
        <v>87</v>
      </c>
      <c r="J1228" s="19">
        <f>Transformed_Data!E1228*Transformed_Data!I1228</f>
        <v>86913</v>
      </c>
      <c r="K1228" s="19" t="str">
        <f>IF(E1228&lt;200,"&lt;200",IF(E1228&lt;=500,"200–500","&gt;500"))</f>
        <v>&gt;500</v>
      </c>
      <c r="L1228" s="19">
        <f>G1228*I1228</f>
        <v>374.09999999999997</v>
      </c>
      <c r="M1228" s="19">
        <f>SUM(G1228:I1228)</f>
        <v>91.3</v>
      </c>
      <c r="N1228" s="16" t="s">
        <v>2669</v>
      </c>
      <c r="O1228" s="16" t="s">
        <v>2670</v>
      </c>
      <c r="P1228" s="16" t="s">
        <v>2671</v>
      </c>
      <c r="Q1228" s="16" t="s">
        <v>2672</v>
      </c>
      <c r="R1228" s="16" t="s">
        <v>2673</v>
      </c>
      <c r="S1228" s="16" t="s">
        <v>2674</v>
      </c>
      <c r="T1228" s="16" t="s">
        <v>2675</v>
      </c>
      <c r="U1228" s="16" t="s">
        <v>2676</v>
      </c>
    </row>
    <row r="1229" spans="1:21" ht="15.75">
      <c r="A1229" s="16" t="s">
        <v>2335</v>
      </c>
      <c r="B1229" s="16" t="s">
        <v>15075</v>
      </c>
      <c r="C1229" s="16" t="s">
        <v>13644</v>
      </c>
      <c r="D1229" s="19">
        <v>199</v>
      </c>
      <c r="E1229" s="19">
        <v>999</v>
      </c>
      <c r="F1229" s="52">
        <v>0.8</v>
      </c>
      <c r="G1229" s="51">
        <v>4.2</v>
      </c>
      <c r="H1229" s="52" t="str">
        <f t="shared" si="20"/>
        <v>5.0</v>
      </c>
      <c r="I1229" s="16">
        <v>85</v>
      </c>
      <c r="J1229" s="19">
        <f>Transformed_Data!E1229*Transformed_Data!I1229</f>
        <v>84915</v>
      </c>
      <c r="K1229" s="19" t="str">
        <f>IF(E1229&lt;200,"&lt;200",IF(E1229&lt;=500,"200–500","&gt;500"))</f>
        <v>&gt;500</v>
      </c>
      <c r="L1229" s="19">
        <f>G1229*I1229</f>
        <v>357</v>
      </c>
      <c r="M1229" s="19">
        <f>SUM(G1229:I1229)</f>
        <v>89.2</v>
      </c>
      <c r="N1229" s="16" t="s">
        <v>2337</v>
      </c>
      <c r="O1229" s="16" t="s">
        <v>2338</v>
      </c>
      <c r="P1229" s="16" t="s">
        <v>2339</v>
      </c>
      <c r="Q1229" s="16" t="s">
        <v>2340</v>
      </c>
      <c r="R1229" s="16" t="s">
        <v>2341</v>
      </c>
      <c r="S1229" s="16" t="s">
        <v>2342</v>
      </c>
      <c r="T1229" s="16" t="s">
        <v>2343</v>
      </c>
      <c r="U1229" s="16" t="s">
        <v>2344</v>
      </c>
    </row>
    <row r="1230" spans="1:21" ht="15.75">
      <c r="A1230" s="16" t="s">
        <v>1714</v>
      </c>
      <c r="B1230" s="16" t="s">
        <v>15076</v>
      </c>
      <c r="C1230" s="16" t="s">
        <v>13644</v>
      </c>
      <c r="D1230" s="19">
        <v>139</v>
      </c>
      <c r="E1230" s="19">
        <v>549</v>
      </c>
      <c r="F1230" s="52">
        <v>0.75</v>
      </c>
      <c r="G1230" s="51">
        <v>3.9</v>
      </c>
      <c r="H1230" s="52" t="str">
        <f t="shared" si="20"/>
        <v>4.0</v>
      </c>
      <c r="I1230" s="16">
        <v>61</v>
      </c>
      <c r="J1230" s="19">
        <f>Transformed_Data!E1230*Transformed_Data!I1230</f>
        <v>33489</v>
      </c>
      <c r="K1230" s="19" t="str">
        <f>IF(E1230&lt;200,"&lt;200",IF(E1230&lt;=500,"200–500","&gt;500"))</f>
        <v>&gt;500</v>
      </c>
      <c r="L1230" s="19">
        <f>G1230*I1230</f>
        <v>237.9</v>
      </c>
      <c r="M1230" s="19">
        <f>SUM(G1230:I1230)</f>
        <v>64.900000000000006</v>
      </c>
      <c r="N1230" s="16" t="s">
        <v>1716</v>
      </c>
      <c r="O1230" s="16" t="s">
        <v>1717</v>
      </c>
      <c r="P1230" s="16" t="s">
        <v>1718</v>
      </c>
      <c r="Q1230" s="16" t="s">
        <v>1719</v>
      </c>
      <c r="R1230" s="16" t="s">
        <v>1720</v>
      </c>
      <c r="S1230" s="16" t="s">
        <v>1721</v>
      </c>
      <c r="T1230" s="16" t="s">
        <v>1722</v>
      </c>
      <c r="U1230" s="16" t="s">
        <v>1723</v>
      </c>
    </row>
    <row r="1231" spans="1:21" ht="15.75">
      <c r="A1231" s="16" t="s">
        <v>2085</v>
      </c>
      <c r="B1231" s="16" t="s">
        <v>15077</v>
      </c>
      <c r="C1231" s="16" t="s">
        <v>13644</v>
      </c>
      <c r="D1231" s="19">
        <v>128</v>
      </c>
      <c r="E1231" s="19">
        <v>549</v>
      </c>
      <c r="F1231" s="52">
        <v>0.77</v>
      </c>
      <c r="G1231" s="51">
        <v>3.9</v>
      </c>
      <c r="H1231" s="52" t="str">
        <f t="shared" si="20"/>
        <v>4.0</v>
      </c>
      <c r="I1231" s="16">
        <v>61</v>
      </c>
      <c r="J1231" s="19">
        <f>Transformed_Data!E1231*Transformed_Data!I1231</f>
        <v>33489</v>
      </c>
      <c r="K1231" s="19" t="str">
        <f>IF(E1231&lt;200,"&lt;200",IF(E1231&lt;=500,"200–500","&gt;500"))</f>
        <v>&gt;500</v>
      </c>
      <c r="L1231" s="19">
        <f>G1231*I1231</f>
        <v>237.9</v>
      </c>
      <c r="M1231" s="19">
        <f>SUM(G1231:I1231)</f>
        <v>64.900000000000006</v>
      </c>
      <c r="N1231" s="16" t="s">
        <v>1716</v>
      </c>
      <c r="O1231" s="16" t="s">
        <v>1717</v>
      </c>
      <c r="P1231" s="16" t="s">
        <v>1718</v>
      </c>
      <c r="Q1231" s="16" t="s">
        <v>1719</v>
      </c>
      <c r="R1231" s="16" t="s">
        <v>1720</v>
      </c>
      <c r="S1231" s="16" t="s">
        <v>1721</v>
      </c>
      <c r="T1231" s="16" t="s">
        <v>2087</v>
      </c>
      <c r="U1231" s="16" t="s">
        <v>2088</v>
      </c>
    </row>
    <row r="1232" spans="1:21" ht="15.75">
      <c r="A1232" s="16" t="s">
        <v>11032</v>
      </c>
      <c r="B1232" s="16" t="s">
        <v>15078</v>
      </c>
      <c r="C1232" s="16" t="s">
        <v>13645</v>
      </c>
      <c r="D1232" s="19">
        <v>799</v>
      </c>
      <c r="E1232" s="19">
        <v>2999</v>
      </c>
      <c r="F1232" s="52">
        <v>0.73</v>
      </c>
      <c r="G1232" s="51">
        <v>4.5</v>
      </c>
      <c r="H1232" s="52" t="str">
        <f t="shared" si="20"/>
        <v>5.0</v>
      </c>
      <c r="I1232" s="16">
        <v>63</v>
      </c>
      <c r="J1232" s="19">
        <f>Transformed_Data!E1232*Transformed_Data!I1232</f>
        <v>188937</v>
      </c>
      <c r="K1232" s="19" t="str">
        <f>IF(E1232&lt;200,"&lt;200",IF(E1232&lt;=500,"200–500","&gt;500"))</f>
        <v>&gt;500</v>
      </c>
      <c r="L1232" s="19">
        <f>G1232*I1232</f>
        <v>283.5</v>
      </c>
      <c r="M1232" s="19">
        <f>SUM(G1232:I1232)</f>
        <v>67.5</v>
      </c>
      <c r="N1232" s="16" t="s">
        <v>11034</v>
      </c>
      <c r="O1232" s="16" t="s">
        <v>11035</v>
      </c>
      <c r="P1232" s="16" t="s">
        <v>11036</v>
      </c>
      <c r="Q1232" s="16" t="s">
        <v>11037</v>
      </c>
      <c r="R1232" s="16" t="s">
        <v>11038</v>
      </c>
      <c r="S1232" s="16" t="s">
        <v>11039</v>
      </c>
      <c r="T1232" s="16" t="s">
        <v>11040</v>
      </c>
      <c r="U1232" s="16" t="s">
        <v>11041</v>
      </c>
    </row>
    <row r="1233" spans="1:21" ht="15.75">
      <c r="A1233" s="16" t="s">
        <v>4169</v>
      </c>
      <c r="B1233" s="16" t="s">
        <v>15079</v>
      </c>
      <c r="C1233" s="16" t="s">
        <v>13127</v>
      </c>
      <c r="D1233" s="19">
        <v>2999</v>
      </c>
      <c r="E1233" s="19">
        <v>5999</v>
      </c>
      <c r="F1233" s="52">
        <v>0.5</v>
      </c>
      <c r="G1233" s="51">
        <v>4.0999999999999996</v>
      </c>
      <c r="H1233" s="52" t="str">
        <f t="shared" si="20"/>
        <v>5.0</v>
      </c>
      <c r="I1233" s="16">
        <v>7148</v>
      </c>
      <c r="J1233" s="19">
        <f>Transformed_Data!E1233*Transformed_Data!I1233</f>
        <v>42880852</v>
      </c>
      <c r="K1233" s="19" t="str">
        <f>IF(E1233&lt;200,"&lt;200",IF(E1233&lt;=500,"200–500","&gt;500"))</f>
        <v>&gt;500</v>
      </c>
      <c r="L1233" s="19">
        <f>G1233*I1233</f>
        <v>29306.799999999999</v>
      </c>
      <c r="M1233" s="19">
        <f>SUM(G1233:I1233)</f>
        <v>7152.1</v>
      </c>
      <c r="N1233" s="16" t="s">
        <v>4171</v>
      </c>
      <c r="O1233" s="16" t="s">
        <v>4172</v>
      </c>
      <c r="P1233" s="16" t="s">
        <v>4173</v>
      </c>
      <c r="Q1233" s="16" t="s">
        <v>4174</v>
      </c>
      <c r="R1233" s="16" t="s">
        <v>4175</v>
      </c>
      <c r="S1233" s="16" t="s">
        <v>13788</v>
      </c>
      <c r="T1233" s="16" t="s">
        <v>4177</v>
      </c>
      <c r="U1233" s="16" t="s">
        <v>4178</v>
      </c>
    </row>
    <row r="1234" spans="1:21" ht="15.75">
      <c r="A1234" s="16" t="s">
        <v>167</v>
      </c>
      <c r="B1234" s="16" t="s">
        <v>15080</v>
      </c>
      <c r="C1234" s="16" t="s">
        <v>13127</v>
      </c>
      <c r="D1234" s="19">
        <v>13999</v>
      </c>
      <c r="E1234" s="19">
        <v>24999</v>
      </c>
      <c r="F1234" s="52">
        <v>0.44</v>
      </c>
      <c r="G1234" s="51">
        <v>4.2</v>
      </c>
      <c r="H1234" s="52" t="str">
        <f t="shared" si="20"/>
        <v>5.0</v>
      </c>
      <c r="I1234" s="16">
        <v>32840</v>
      </c>
      <c r="J1234" s="19">
        <f>Transformed_Data!E1234*Transformed_Data!I1234</f>
        <v>820967160</v>
      </c>
      <c r="K1234" s="19" t="str">
        <f>IF(E1234&lt;200,"&lt;200",IF(E1234&lt;=500,"200–500","&gt;500"))</f>
        <v>&gt;500</v>
      </c>
      <c r="L1234" s="19">
        <f>G1234*I1234</f>
        <v>137928</v>
      </c>
      <c r="M1234" s="19">
        <f>SUM(G1234:I1234)</f>
        <v>32844.199999999997</v>
      </c>
      <c r="N1234" s="16" t="s">
        <v>13789</v>
      </c>
      <c r="O1234" s="16" t="s">
        <v>171</v>
      </c>
      <c r="P1234" s="16" t="s">
        <v>172</v>
      </c>
      <c r="Q1234" s="16" t="s">
        <v>173</v>
      </c>
      <c r="R1234" s="16" t="s">
        <v>174</v>
      </c>
      <c r="S1234" s="16" t="s">
        <v>175</v>
      </c>
      <c r="T1234" s="16" t="s">
        <v>176</v>
      </c>
      <c r="U1234" s="16" t="s">
        <v>177</v>
      </c>
    </row>
    <row r="1235" spans="1:21" ht="15.75">
      <c r="A1235" s="16" t="s">
        <v>1729</v>
      </c>
      <c r="B1235" s="16" t="s">
        <v>15081</v>
      </c>
      <c r="C1235" s="16" t="s">
        <v>13127</v>
      </c>
      <c r="D1235" s="19">
        <v>24999</v>
      </c>
      <c r="E1235" s="19">
        <v>35999</v>
      </c>
      <c r="F1235" s="52">
        <v>0.31</v>
      </c>
      <c r="G1235" s="51">
        <v>4.2</v>
      </c>
      <c r="H1235" s="52" t="str">
        <f t="shared" si="20"/>
        <v>5.0</v>
      </c>
      <c r="I1235" s="16">
        <v>32840</v>
      </c>
      <c r="J1235" s="19">
        <f>Transformed_Data!E1235*Transformed_Data!I1235</f>
        <v>1182207160</v>
      </c>
      <c r="K1235" s="19" t="str">
        <f>IF(E1235&lt;200,"&lt;200",IF(E1235&lt;=500,"200–500","&gt;500"))</f>
        <v>&gt;500</v>
      </c>
      <c r="L1235" s="19">
        <f>G1235*I1235</f>
        <v>137928</v>
      </c>
      <c r="M1235" s="19">
        <f>SUM(G1235:I1235)</f>
        <v>32844.199999999997</v>
      </c>
      <c r="N1235" s="16" t="s">
        <v>13790</v>
      </c>
      <c r="O1235" s="16" t="s">
        <v>171</v>
      </c>
      <c r="P1235" s="16" t="s">
        <v>172</v>
      </c>
      <c r="Q1235" s="16" t="s">
        <v>173</v>
      </c>
      <c r="R1235" s="16" t="s">
        <v>174</v>
      </c>
      <c r="S1235" s="16" t="s">
        <v>1731</v>
      </c>
      <c r="T1235" s="16" t="s">
        <v>1732</v>
      </c>
      <c r="U1235" s="16" t="s">
        <v>1733</v>
      </c>
    </row>
    <row r="1236" spans="1:21" ht="15.75">
      <c r="A1236" s="16" t="s">
        <v>945</v>
      </c>
      <c r="B1236" s="16" t="s">
        <v>15082</v>
      </c>
      <c r="C1236" s="16" t="s">
        <v>13127</v>
      </c>
      <c r="D1236" s="19">
        <v>21999</v>
      </c>
      <c r="E1236" s="19">
        <v>29999</v>
      </c>
      <c r="F1236" s="52">
        <v>0.27</v>
      </c>
      <c r="G1236" s="51">
        <v>4.2</v>
      </c>
      <c r="H1236" s="52" t="str">
        <f t="shared" si="20"/>
        <v>5.0</v>
      </c>
      <c r="I1236" s="16">
        <v>32840</v>
      </c>
      <c r="J1236" s="19">
        <f>Transformed_Data!E1236*Transformed_Data!I1236</f>
        <v>985167160</v>
      </c>
      <c r="K1236" s="19" t="str">
        <f>IF(E1236&lt;200,"&lt;200",IF(E1236&lt;=500,"200–500","&gt;500"))</f>
        <v>&gt;500</v>
      </c>
      <c r="L1236" s="19">
        <f>G1236*I1236</f>
        <v>137928</v>
      </c>
      <c r="M1236" s="19">
        <f>SUM(G1236:I1236)</f>
        <v>32844.199999999997</v>
      </c>
      <c r="N1236" s="16" t="s">
        <v>13790</v>
      </c>
      <c r="O1236" s="16" t="s">
        <v>171</v>
      </c>
      <c r="P1236" s="16" t="s">
        <v>172</v>
      </c>
      <c r="Q1236" s="16" t="s">
        <v>173</v>
      </c>
      <c r="R1236" s="16" t="s">
        <v>174</v>
      </c>
      <c r="S1236" s="16" t="s">
        <v>948</v>
      </c>
      <c r="T1236" s="16" t="s">
        <v>949</v>
      </c>
      <c r="U1236" s="16" t="s">
        <v>950</v>
      </c>
    </row>
    <row r="1237" spans="1:21" ht="15.75">
      <c r="A1237" s="16" t="s">
        <v>4874</v>
      </c>
      <c r="B1237" s="16" t="s">
        <v>15083</v>
      </c>
      <c r="C1237" s="16" t="s">
        <v>13644</v>
      </c>
      <c r="D1237" s="19">
        <v>263</v>
      </c>
      <c r="E1237" s="19">
        <v>699</v>
      </c>
      <c r="F1237" s="52">
        <v>0.62</v>
      </c>
      <c r="G1237" s="51">
        <v>3.5</v>
      </c>
      <c r="H1237" s="52" t="str">
        <f t="shared" si="20"/>
        <v>4.0</v>
      </c>
      <c r="I1237" s="16">
        <v>690</v>
      </c>
      <c r="J1237" s="19">
        <f>Transformed_Data!E1237*Transformed_Data!I1237</f>
        <v>482310</v>
      </c>
      <c r="K1237" s="19" t="str">
        <f>IF(E1237&lt;200,"&lt;200",IF(E1237&lt;=500,"200–500","&gt;500"))</f>
        <v>&gt;500</v>
      </c>
      <c r="L1237" s="19">
        <f>G1237*I1237</f>
        <v>2415</v>
      </c>
      <c r="M1237" s="19">
        <f>SUM(G1237:I1237)</f>
        <v>693.5</v>
      </c>
      <c r="N1237" s="16" t="s">
        <v>13791</v>
      </c>
      <c r="O1237" s="16" t="s">
        <v>4878</v>
      </c>
      <c r="P1237" s="16" t="s">
        <v>4879</v>
      </c>
      <c r="Q1237" s="16" t="s">
        <v>4880</v>
      </c>
      <c r="R1237" s="16" t="s">
        <v>4881</v>
      </c>
      <c r="S1237" s="16" t="s">
        <v>13792</v>
      </c>
      <c r="T1237" s="16" t="s">
        <v>4883</v>
      </c>
      <c r="U1237" s="16" t="s">
        <v>4884</v>
      </c>
    </row>
    <row r="1238" spans="1:21" ht="15.75">
      <c r="A1238" s="16" t="s">
        <v>2506</v>
      </c>
      <c r="B1238" s="16" t="s">
        <v>15084</v>
      </c>
      <c r="C1238" s="16" t="s">
        <v>13127</v>
      </c>
      <c r="D1238" s="19">
        <v>18999</v>
      </c>
      <c r="E1238" s="19">
        <v>35000</v>
      </c>
      <c r="F1238" s="52">
        <v>0.46</v>
      </c>
      <c r="G1238" s="51">
        <v>4</v>
      </c>
      <c r="H1238" s="52" t="str">
        <f t="shared" si="20"/>
        <v>4.0</v>
      </c>
      <c r="I1238" s="16">
        <v>1001</v>
      </c>
      <c r="J1238" s="19">
        <f>Transformed_Data!E1238*Transformed_Data!I1238</f>
        <v>35035000</v>
      </c>
      <c r="K1238" s="19" t="str">
        <f>IF(E1238&lt;200,"&lt;200",IF(E1238&lt;=500,"200–500","&gt;500"))</f>
        <v>&gt;500</v>
      </c>
      <c r="L1238" s="19">
        <f>G1238*I1238</f>
        <v>4004</v>
      </c>
      <c r="M1238" s="19">
        <f>SUM(G1238:I1238)</f>
        <v>1005</v>
      </c>
      <c r="N1238" s="16" t="s">
        <v>13793</v>
      </c>
      <c r="O1238" s="16" t="s">
        <v>2509</v>
      </c>
      <c r="P1238" s="16" t="s">
        <v>2510</v>
      </c>
      <c r="Q1238" s="16" t="s">
        <v>2511</v>
      </c>
      <c r="R1238" s="16" t="s">
        <v>2512</v>
      </c>
      <c r="S1238" s="16" t="s">
        <v>2513</v>
      </c>
      <c r="T1238" s="16" t="s">
        <v>2514</v>
      </c>
      <c r="U1238" s="16" t="s">
        <v>2515</v>
      </c>
    </row>
    <row r="1239" spans="1:21" ht="15.75">
      <c r="A1239" s="16" t="s">
        <v>4461</v>
      </c>
      <c r="B1239" s="16" t="s">
        <v>15085</v>
      </c>
      <c r="C1239" s="16" t="s">
        <v>13127</v>
      </c>
      <c r="D1239" s="19">
        <v>3799</v>
      </c>
      <c r="E1239" s="19">
        <v>5299</v>
      </c>
      <c r="F1239" s="52">
        <v>0.28000000000000003</v>
      </c>
      <c r="G1239" s="51">
        <v>3.5</v>
      </c>
      <c r="H1239" s="52" t="str">
        <f t="shared" si="20"/>
        <v>4.0</v>
      </c>
      <c r="I1239" s="16">
        <v>1641</v>
      </c>
      <c r="J1239" s="19">
        <f>Transformed_Data!E1239*Transformed_Data!I1239</f>
        <v>8695659</v>
      </c>
      <c r="K1239" s="19" t="str">
        <f>IF(E1239&lt;200,"&lt;200",IF(E1239&lt;=500,"200–500","&gt;500"))</f>
        <v>&gt;500</v>
      </c>
      <c r="L1239" s="19">
        <f>G1239*I1239</f>
        <v>5743.5</v>
      </c>
      <c r="M1239" s="19">
        <f>SUM(G1239:I1239)</f>
        <v>1644.5</v>
      </c>
      <c r="N1239" s="16" t="s">
        <v>4463</v>
      </c>
      <c r="O1239" s="16" t="s">
        <v>4464</v>
      </c>
      <c r="P1239" s="16" t="s">
        <v>4465</v>
      </c>
      <c r="Q1239" s="16" t="s">
        <v>4466</v>
      </c>
      <c r="R1239" s="16" t="s">
        <v>4467</v>
      </c>
      <c r="S1239" s="16" t="s">
        <v>13794</v>
      </c>
      <c r="T1239" s="16" t="s">
        <v>4469</v>
      </c>
      <c r="U1239" s="16" t="s">
        <v>4470</v>
      </c>
    </row>
    <row r="1240" spans="1:21" ht="15.75">
      <c r="A1240" s="16" t="s">
        <v>11536</v>
      </c>
      <c r="B1240" s="16" t="s">
        <v>15086</v>
      </c>
      <c r="C1240" s="16" t="s">
        <v>13645</v>
      </c>
      <c r="D1240" s="19">
        <v>5395</v>
      </c>
      <c r="E1240" s="19">
        <v>19990</v>
      </c>
      <c r="F1240" s="52">
        <v>0.73</v>
      </c>
      <c r="G1240" s="51">
        <v>4.4000000000000004</v>
      </c>
      <c r="H1240" s="52" t="str">
        <f t="shared" si="20"/>
        <v>5.0</v>
      </c>
      <c r="I1240" s="16">
        <v>535</v>
      </c>
      <c r="J1240" s="19">
        <f>Transformed_Data!E1240*Transformed_Data!I1240</f>
        <v>10694650</v>
      </c>
      <c r="K1240" s="19" t="str">
        <f>IF(E1240&lt;200,"&lt;200",IF(E1240&lt;=500,"200–500","&gt;500"))</f>
        <v>&gt;500</v>
      </c>
      <c r="L1240" s="19">
        <f>G1240*I1240</f>
        <v>2354</v>
      </c>
      <c r="M1240" s="19">
        <f>SUM(G1240:I1240)</f>
        <v>539.4</v>
      </c>
      <c r="N1240" s="16" t="s">
        <v>13795</v>
      </c>
      <c r="O1240" s="16" t="s">
        <v>11539</v>
      </c>
      <c r="P1240" s="16" t="s">
        <v>11540</v>
      </c>
      <c r="Q1240" s="16" t="s">
        <v>11541</v>
      </c>
      <c r="R1240" s="16" t="s">
        <v>11542</v>
      </c>
      <c r="S1240" s="16" t="s">
        <v>11543</v>
      </c>
      <c r="T1240" s="16" t="s">
        <v>11544</v>
      </c>
      <c r="U1240" s="16" t="s">
        <v>11545</v>
      </c>
    </row>
    <row r="1241" spans="1:21" ht="15.75">
      <c r="A1241" s="16" t="s">
        <v>11927</v>
      </c>
      <c r="B1241" s="16" t="s">
        <v>15087</v>
      </c>
      <c r="C1241" s="16" t="s">
        <v>13645</v>
      </c>
      <c r="D1241" s="19">
        <v>161</v>
      </c>
      <c r="E1241" s="19">
        <v>300</v>
      </c>
      <c r="F1241" s="52">
        <v>0.46</v>
      </c>
      <c r="G1241" s="51">
        <v>2.6</v>
      </c>
      <c r="H1241" s="52" t="str">
        <f t="shared" si="20"/>
        <v>3.0</v>
      </c>
      <c r="I1241" s="16">
        <v>24</v>
      </c>
      <c r="J1241" s="19">
        <f>Transformed_Data!E1241*Transformed_Data!I1241</f>
        <v>7200</v>
      </c>
      <c r="K1241" s="19" t="str">
        <f>IF(E1241&lt;200,"&lt;200",IF(E1241&lt;=500,"200–500","&gt;500"))</f>
        <v>200–500</v>
      </c>
      <c r="L1241" s="19">
        <f>G1241*I1241</f>
        <v>62.400000000000006</v>
      </c>
      <c r="M1241" s="19">
        <f>SUM(G1241:I1241)</f>
        <v>26.6</v>
      </c>
      <c r="N1241" s="16" t="s">
        <v>11929</v>
      </c>
      <c r="O1241" s="16" t="s">
        <v>11930</v>
      </c>
      <c r="P1241" s="16" t="s">
        <v>11931</v>
      </c>
      <c r="Q1241" s="16" t="s">
        <v>11932</v>
      </c>
      <c r="R1241" s="16" t="s">
        <v>11933</v>
      </c>
      <c r="S1241" s="16" t="s">
        <v>11934</v>
      </c>
      <c r="T1241" s="16" t="s">
        <v>11935</v>
      </c>
      <c r="U1241" s="16" t="s">
        <v>11936</v>
      </c>
    </row>
    <row r="1242" spans="1:21" ht="15.75">
      <c r="A1242" s="16" t="s">
        <v>10730</v>
      </c>
      <c r="B1242" s="16" t="s">
        <v>15088</v>
      </c>
      <c r="C1242" s="16" t="s">
        <v>13645</v>
      </c>
      <c r="D1242" s="19">
        <v>2439</v>
      </c>
      <c r="E1242" s="19">
        <v>2545</v>
      </c>
      <c r="F1242" s="52">
        <v>0.04</v>
      </c>
      <c r="G1242" s="51">
        <v>4.0999999999999996</v>
      </c>
      <c r="H1242" s="52" t="str">
        <f t="shared" si="20"/>
        <v>5.0</v>
      </c>
      <c r="I1242" s="16">
        <v>25</v>
      </c>
      <c r="J1242" s="19">
        <f>Transformed_Data!E1242*Transformed_Data!I1242</f>
        <v>63625</v>
      </c>
      <c r="K1242" s="19" t="str">
        <f>IF(E1242&lt;200,"&lt;200",IF(E1242&lt;=500,"200–500","&gt;500"))</f>
        <v>&gt;500</v>
      </c>
      <c r="L1242" s="19">
        <f>G1242*I1242</f>
        <v>102.49999999999999</v>
      </c>
      <c r="M1242" s="19">
        <f>SUM(G1242:I1242)</f>
        <v>29.1</v>
      </c>
      <c r="N1242" s="16" t="s">
        <v>10732</v>
      </c>
      <c r="O1242" s="16" t="s">
        <v>10733</v>
      </c>
      <c r="P1242" s="16" t="s">
        <v>10734</v>
      </c>
      <c r="Q1242" s="16" t="s">
        <v>10735</v>
      </c>
      <c r="R1242" s="16" t="s">
        <v>10736</v>
      </c>
      <c r="S1242" s="16" t="s">
        <v>10737</v>
      </c>
      <c r="T1242" s="16" t="s">
        <v>10738</v>
      </c>
      <c r="U1242" s="16" t="s">
        <v>10739</v>
      </c>
    </row>
    <row r="1243" spans="1:21" ht="15.75">
      <c r="A1243" s="16" t="s">
        <v>4551</v>
      </c>
      <c r="B1243" s="16" t="s">
        <v>15089</v>
      </c>
      <c r="C1243" s="16" t="s">
        <v>13127</v>
      </c>
      <c r="D1243" s="19">
        <v>899</v>
      </c>
      <c r="E1243" s="19">
        <v>3499</v>
      </c>
      <c r="F1243" s="52">
        <v>0.74</v>
      </c>
      <c r="G1243" s="51">
        <v>3</v>
      </c>
      <c r="H1243" s="52" t="str">
        <f t="shared" si="20"/>
        <v>3.0</v>
      </c>
      <c r="I1243" s="16">
        <v>681</v>
      </c>
      <c r="J1243" s="19">
        <f>Transformed_Data!E1243*Transformed_Data!I1243</f>
        <v>2382819</v>
      </c>
      <c r="K1243" s="19" t="str">
        <f>IF(E1243&lt;200,"&lt;200",IF(E1243&lt;=500,"200–500","&gt;500"))</f>
        <v>&gt;500</v>
      </c>
      <c r="L1243" s="19">
        <f>G1243*I1243</f>
        <v>2043</v>
      </c>
      <c r="M1243" s="19">
        <f>SUM(G1243:I1243)</f>
        <v>684</v>
      </c>
      <c r="N1243" s="16" t="s">
        <v>13796</v>
      </c>
      <c r="O1243" s="16" t="s">
        <v>4554</v>
      </c>
      <c r="P1243" s="16" t="s">
        <v>4555</v>
      </c>
      <c r="Q1243" s="16" t="s">
        <v>4556</v>
      </c>
      <c r="R1243" s="16" t="s">
        <v>4557</v>
      </c>
      <c r="S1243" s="16" t="s">
        <v>4558</v>
      </c>
      <c r="T1243" s="16" t="s">
        <v>4559</v>
      </c>
      <c r="U1243" s="16" t="s">
        <v>4560</v>
      </c>
    </row>
    <row r="1244" spans="1:21" ht="15.75">
      <c r="A1244" s="16" t="s">
        <v>10499</v>
      </c>
      <c r="B1244" s="16" t="s">
        <v>15090</v>
      </c>
      <c r="C1244" s="16" t="s">
        <v>13645</v>
      </c>
      <c r="D1244" s="19">
        <v>1049</v>
      </c>
      <c r="E1244" s="19">
        <v>1950</v>
      </c>
      <c r="F1244" s="52">
        <v>0.46</v>
      </c>
      <c r="G1244" s="51">
        <v>3.8</v>
      </c>
      <c r="H1244" s="52" t="str">
        <f t="shared" si="20"/>
        <v>4.0</v>
      </c>
      <c r="I1244" s="16">
        <v>250</v>
      </c>
      <c r="J1244" s="19">
        <f>Transformed_Data!E1244*Transformed_Data!I1244</f>
        <v>487500</v>
      </c>
      <c r="K1244" s="19" t="str">
        <f>IF(E1244&lt;200,"&lt;200",IF(E1244&lt;=500,"200–500","&gt;500"))</f>
        <v>&gt;500</v>
      </c>
      <c r="L1244" s="19">
        <f>G1244*I1244</f>
        <v>950</v>
      </c>
      <c r="M1244" s="19">
        <f>SUM(G1244:I1244)</f>
        <v>253.8</v>
      </c>
      <c r="N1244" s="16" t="s">
        <v>10501</v>
      </c>
      <c r="O1244" s="16" t="s">
        <v>10502</v>
      </c>
      <c r="P1244" s="16" t="s">
        <v>10503</v>
      </c>
      <c r="Q1244" s="16" t="s">
        <v>10504</v>
      </c>
      <c r="R1244" s="16" t="s">
        <v>10505</v>
      </c>
      <c r="S1244" s="16" t="s">
        <v>10506</v>
      </c>
      <c r="T1244" s="16" t="s">
        <v>10507</v>
      </c>
      <c r="U1244" s="16" t="s">
        <v>10508</v>
      </c>
    </row>
    <row r="1245" spans="1:21" ht="15.75">
      <c r="A1245" s="16" t="s">
        <v>11556</v>
      </c>
      <c r="B1245" s="16" t="s">
        <v>15091</v>
      </c>
      <c r="C1245" s="16" t="s">
        <v>13645</v>
      </c>
      <c r="D1245" s="19">
        <v>660</v>
      </c>
      <c r="E1245" s="19">
        <v>1100</v>
      </c>
      <c r="F1245" s="52">
        <v>0.4</v>
      </c>
      <c r="G1245" s="51">
        <v>3.6</v>
      </c>
      <c r="H1245" s="52" t="str">
        <f t="shared" si="20"/>
        <v>4.0</v>
      </c>
      <c r="I1245" s="16">
        <v>91</v>
      </c>
      <c r="J1245" s="19">
        <f>Transformed_Data!E1245*Transformed_Data!I1245</f>
        <v>100100</v>
      </c>
      <c r="K1245" s="19" t="str">
        <f>IF(E1245&lt;200,"&lt;200",IF(E1245&lt;=500,"200–500","&gt;500"))</f>
        <v>&gt;500</v>
      </c>
      <c r="L1245" s="19">
        <f>G1245*I1245</f>
        <v>327.60000000000002</v>
      </c>
      <c r="M1245" s="19">
        <f>SUM(G1245:I1245)</f>
        <v>94.6</v>
      </c>
      <c r="N1245" s="16" t="s">
        <v>11558</v>
      </c>
      <c r="O1245" s="16" t="s">
        <v>11559</v>
      </c>
      <c r="P1245" s="16" t="s">
        <v>11560</v>
      </c>
      <c r="Q1245" s="16" t="s">
        <v>11561</v>
      </c>
      <c r="R1245" s="16" t="s">
        <v>11562</v>
      </c>
      <c r="S1245" s="16" t="s">
        <v>11563</v>
      </c>
      <c r="T1245" s="16" t="s">
        <v>11564</v>
      </c>
      <c r="U1245" s="16" t="s">
        <v>11565</v>
      </c>
    </row>
    <row r="1246" spans="1:21" ht="15.75">
      <c r="A1246" s="16" t="s">
        <v>662</v>
      </c>
      <c r="B1246" s="16" t="s">
        <v>15092</v>
      </c>
      <c r="C1246" s="16" t="s">
        <v>13644</v>
      </c>
      <c r="D1246" s="19">
        <v>349</v>
      </c>
      <c r="E1246" s="19">
        <v>899</v>
      </c>
      <c r="F1246" s="52">
        <v>0.61</v>
      </c>
      <c r="G1246" s="51">
        <v>4.5</v>
      </c>
      <c r="H1246" s="52" t="str">
        <f t="shared" si="20"/>
        <v>5.0</v>
      </c>
      <c r="I1246" s="16">
        <v>149</v>
      </c>
      <c r="J1246" s="19">
        <f>Transformed_Data!E1246*Transformed_Data!I1246</f>
        <v>133951</v>
      </c>
      <c r="K1246" s="19" t="str">
        <f>IF(E1246&lt;200,"&lt;200",IF(E1246&lt;=500,"200–500","&gt;500"))</f>
        <v>&gt;500</v>
      </c>
      <c r="L1246" s="19">
        <f>G1246*I1246</f>
        <v>670.5</v>
      </c>
      <c r="M1246" s="19">
        <f>SUM(G1246:I1246)</f>
        <v>153.5</v>
      </c>
      <c r="N1246" s="16" t="s">
        <v>13797</v>
      </c>
      <c r="O1246" s="16" t="s">
        <v>665</v>
      </c>
      <c r="P1246" s="16" t="s">
        <v>666</v>
      </c>
      <c r="Q1246" s="16" t="s">
        <v>667</v>
      </c>
      <c r="R1246" s="16" t="s">
        <v>668</v>
      </c>
      <c r="S1246" s="16" t="s">
        <v>13798</v>
      </c>
      <c r="T1246" s="16" t="s">
        <v>670</v>
      </c>
      <c r="U1246" s="16" t="s">
        <v>671</v>
      </c>
    </row>
    <row r="1247" spans="1:21" ht="15.75">
      <c r="A1247" s="16" t="s">
        <v>12894</v>
      </c>
      <c r="B1247" s="16" t="s">
        <v>15093</v>
      </c>
      <c r="C1247" s="16" t="s">
        <v>13645</v>
      </c>
      <c r="D1247" s="19">
        <v>426</v>
      </c>
      <c r="E1247" s="19">
        <v>999</v>
      </c>
      <c r="F1247" s="52">
        <v>0.56999999999999995</v>
      </c>
      <c r="G1247" s="51">
        <v>4.0999999999999996</v>
      </c>
      <c r="H1247" s="52" t="str">
        <f t="shared" si="20"/>
        <v>5.0</v>
      </c>
      <c r="I1247" s="16">
        <v>222</v>
      </c>
      <c r="J1247" s="19">
        <f>Transformed_Data!E1247*Transformed_Data!I1247</f>
        <v>221778</v>
      </c>
      <c r="K1247" s="19" t="str">
        <f>IF(E1247&lt;200,"&lt;200",IF(E1247&lt;=500,"200–500","&gt;500"))</f>
        <v>&gt;500</v>
      </c>
      <c r="L1247" s="19">
        <f>G1247*I1247</f>
        <v>910.19999999999993</v>
      </c>
      <c r="M1247" s="19">
        <f>SUM(G1247:I1247)</f>
        <v>226.1</v>
      </c>
      <c r="N1247" s="16" t="s">
        <v>13799</v>
      </c>
      <c r="O1247" s="16" t="s">
        <v>12897</v>
      </c>
      <c r="P1247" s="16" t="s">
        <v>12898</v>
      </c>
      <c r="Q1247" s="16" t="s">
        <v>12899</v>
      </c>
      <c r="R1247" s="16" t="s">
        <v>12900</v>
      </c>
      <c r="S1247" s="16" t="s">
        <v>12901</v>
      </c>
      <c r="T1247" s="16" t="s">
        <v>12902</v>
      </c>
      <c r="U1247" s="16" t="s">
        <v>12903</v>
      </c>
    </row>
    <row r="1248" spans="1:21" ht="15.75">
      <c r="A1248" s="16" t="s">
        <v>4283</v>
      </c>
      <c r="B1248" s="16" t="s">
        <v>15094</v>
      </c>
      <c r="C1248" s="16" t="s">
        <v>13127</v>
      </c>
      <c r="D1248" s="19">
        <v>299</v>
      </c>
      <c r="E1248" s="19">
        <v>1199</v>
      </c>
      <c r="F1248" s="52">
        <v>0.75</v>
      </c>
      <c r="G1248" s="51">
        <v>4.5</v>
      </c>
      <c r="H1248" s="52" t="str">
        <f t="shared" si="20"/>
        <v>5.0</v>
      </c>
      <c r="I1248" s="16">
        <v>596</v>
      </c>
      <c r="J1248" s="19">
        <f>Transformed_Data!E1248*Transformed_Data!I1248</f>
        <v>714604</v>
      </c>
      <c r="K1248" s="19" t="str">
        <f>IF(E1248&lt;200,"&lt;200",IF(E1248&lt;=500,"200–500","&gt;500"))</f>
        <v>&gt;500</v>
      </c>
      <c r="L1248" s="19">
        <f>G1248*I1248</f>
        <v>2682</v>
      </c>
      <c r="M1248" s="19">
        <f>SUM(G1248:I1248)</f>
        <v>600.5</v>
      </c>
      <c r="N1248" s="16" t="s">
        <v>4285</v>
      </c>
      <c r="O1248" s="16" t="s">
        <v>4286</v>
      </c>
      <c r="P1248" s="16" t="s">
        <v>4287</v>
      </c>
      <c r="Q1248" s="16" t="s">
        <v>4288</v>
      </c>
      <c r="R1248" s="16" t="s">
        <v>4289</v>
      </c>
      <c r="S1248" s="16" t="s">
        <v>13800</v>
      </c>
      <c r="T1248" s="16" t="s">
        <v>4291</v>
      </c>
      <c r="U1248" s="16" t="s">
        <v>4292</v>
      </c>
    </row>
    <row r="1249" spans="1:21" ht="15.75">
      <c r="A1249" s="16" t="s">
        <v>2726</v>
      </c>
      <c r="B1249" s="16" t="s">
        <v>15095</v>
      </c>
      <c r="C1249" s="16" t="s">
        <v>13127</v>
      </c>
      <c r="D1249" s="19">
        <v>16999</v>
      </c>
      <c r="E1249" s="19">
        <v>25999</v>
      </c>
      <c r="F1249" s="52">
        <v>0.35</v>
      </c>
      <c r="G1249" s="51">
        <v>4.2</v>
      </c>
      <c r="H1249" s="52" t="str">
        <f t="shared" si="20"/>
        <v>5.0</v>
      </c>
      <c r="I1249" s="16">
        <v>32840</v>
      </c>
      <c r="J1249" s="19">
        <f>Transformed_Data!E1249*Transformed_Data!I1249</f>
        <v>853807160</v>
      </c>
      <c r="K1249" s="19" t="str">
        <f>IF(E1249&lt;200,"&lt;200",IF(E1249&lt;=500,"200–500","&gt;500"))</f>
        <v>&gt;500</v>
      </c>
      <c r="L1249" s="19">
        <f>G1249*I1249</f>
        <v>137928</v>
      </c>
      <c r="M1249" s="19">
        <f>SUM(G1249:I1249)</f>
        <v>32844.199999999997</v>
      </c>
      <c r="N1249" s="16" t="s">
        <v>13801</v>
      </c>
      <c r="O1249" s="16" t="s">
        <v>171</v>
      </c>
      <c r="P1249" s="16" t="s">
        <v>172</v>
      </c>
      <c r="Q1249" s="16" t="s">
        <v>173</v>
      </c>
      <c r="R1249" s="16" t="s">
        <v>174</v>
      </c>
      <c r="S1249" s="16" t="s">
        <v>175</v>
      </c>
      <c r="T1249" s="16" t="s">
        <v>2729</v>
      </c>
      <c r="U1249" s="16" t="s">
        <v>2730</v>
      </c>
    </row>
    <row r="1250" spans="1:21" ht="15.75">
      <c r="A1250" s="16" t="s">
        <v>1626</v>
      </c>
      <c r="B1250" s="16" t="s">
        <v>15096</v>
      </c>
      <c r="C1250" s="16" t="s">
        <v>13644</v>
      </c>
      <c r="D1250" s="19">
        <v>949</v>
      </c>
      <c r="E1250" s="19">
        <v>1999</v>
      </c>
      <c r="F1250" s="52">
        <v>0.53</v>
      </c>
      <c r="G1250" s="51">
        <v>4.4000000000000004</v>
      </c>
      <c r="H1250" s="52" t="str">
        <f t="shared" si="20"/>
        <v>5.0</v>
      </c>
      <c r="I1250" s="16">
        <v>13552</v>
      </c>
      <c r="J1250" s="19">
        <f>Transformed_Data!E1250*Transformed_Data!I1250</f>
        <v>27090448</v>
      </c>
      <c r="K1250" s="19" t="str">
        <f>IF(E1250&lt;200,"&lt;200",IF(E1250&lt;=500,"200–500","&gt;500"))</f>
        <v>&gt;500</v>
      </c>
      <c r="L1250" s="19">
        <f>G1250*I1250</f>
        <v>59628.800000000003</v>
      </c>
      <c r="M1250" s="19">
        <f>SUM(G1250:I1250)</f>
        <v>13556.4</v>
      </c>
      <c r="N1250" s="16" t="s">
        <v>1628</v>
      </c>
      <c r="O1250" s="16" t="s">
        <v>359</v>
      </c>
      <c r="P1250" s="16" t="s">
        <v>360</v>
      </c>
      <c r="Q1250" s="16" t="s">
        <v>361</v>
      </c>
      <c r="R1250" s="16" t="s">
        <v>362</v>
      </c>
      <c r="S1250" s="16" t="s">
        <v>13341</v>
      </c>
      <c r="T1250" s="16" t="s">
        <v>1629</v>
      </c>
      <c r="U1250" s="16" t="s">
        <v>1630</v>
      </c>
    </row>
    <row r="1251" spans="1:21" ht="15.75">
      <c r="A1251" s="16" t="s">
        <v>1651</v>
      </c>
      <c r="B1251" s="16" t="s">
        <v>15096</v>
      </c>
      <c r="C1251" s="16" t="s">
        <v>13644</v>
      </c>
      <c r="D1251" s="19">
        <v>949</v>
      </c>
      <c r="E1251" s="19">
        <v>1999</v>
      </c>
      <c r="F1251" s="52">
        <v>0.53</v>
      </c>
      <c r="G1251" s="51">
        <v>4.4000000000000004</v>
      </c>
      <c r="H1251" s="52" t="str">
        <f t="shared" si="20"/>
        <v>5.0</v>
      </c>
      <c r="I1251" s="16">
        <v>13552</v>
      </c>
      <c r="J1251" s="19">
        <f>Transformed_Data!E1251*Transformed_Data!I1251</f>
        <v>27090448</v>
      </c>
      <c r="K1251" s="19" t="str">
        <f>IF(E1251&lt;200,"&lt;200",IF(E1251&lt;=500,"200–500","&gt;500"))</f>
        <v>&gt;500</v>
      </c>
      <c r="L1251" s="19">
        <f>G1251*I1251</f>
        <v>59628.800000000003</v>
      </c>
      <c r="M1251" s="19">
        <f>SUM(G1251:I1251)</f>
        <v>13556.4</v>
      </c>
      <c r="N1251" s="16" t="s">
        <v>1653</v>
      </c>
      <c r="O1251" s="16" t="s">
        <v>359</v>
      </c>
      <c r="P1251" s="16" t="s">
        <v>360</v>
      </c>
      <c r="Q1251" s="16" t="s">
        <v>361</v>
      </c>
      <c r="R1251" s="16" t="s">
        <v>362</v>
      </c>
      <c r="S1251" s="16" t="s">
        <v>13341</v>
      </c>
      <c r="T1251" s="16" t="s">
        <v>1654</v>
      </c>
      <c r="U1251" s="16" t="s">
        <v>1655</v>
      </c>
    </row>
    <row r="1252" spans="1:21" ht="15.75">
      <c r="A1252" s="16" t="s">
        <v>1878</v>
      </c>
      <c r="B1252" s="16" t="s">
        <v>15097</v>
      </c>
      <c r="C1252" s="16" t="s">
        <v>13644</v>
      </c>
      <c r="D1252" s="19">
        <v>799</v>
      </c>
      <c r="E1252" s="19">
        <v>1999</v>
      </c>
      <c r="F1252" s="52">
        <v>0.6</v>
      </c>
      <c r="G1252" s="51">
        <v>4.2</v>
      </c>
      <c r="H1252" s="52" t="str">
        <f t="shared" si="20"/>
        <v>5.0</v>
      </c>
      <c r="I1252" s="16">
        <v>8583</v>
      </c>
      <c r="J1252" s="19">
        <f>Transformed_Data!E1252*Transformed_Data!I1252</f>
        <v>17157417</v>
      </c>
      <c r="K1252" s="19" t="str">
        <f>IF(E1252&lt;200,"&lt;200",IF(E1252&lt;=500,"200–500","&gt;500"))</f>
        <v>&gt;500</v>
      </c>
      <c r="L1252" s="19">
        <f>G1252*I1252</f>
        <v>36048.6</v>
      </c>
      <c r="M1252" s="19">
        <f>SUM(G1252:I1252)</f>
        <v>8587.2000000000007</v>
      </c>
      <c r="N1252" s="16" t="s">
        <v>1880</v>
      </c>
      <c r="O1252" s="16" t="s">
        <v>1881</v>
      </c>
      <c r="P1252" s="16" t="s">
        <v>1882</v>
      </c>
      <c r="Q1252" s="16" t="s">
        <v>1883</v>
      </c>
      <c r="R1252" s="16" t="s">
        <v>1884</v>
      </c>
      <c r="S1252" s="16" t="s">
        <v>13802</v>
      </c>
      <c r="T1252" s="16" t="s">
        <v>1886</v>
      </c>
      <c r="U1252" s="16" t="s">
        <v>1887</v>
      </c>
    </row>
    <row r="1253" spans="1:21" ht="15.75">
      <c r="A1253" s="16" t="s">
        <v>2906</v>
      </c>
      <c r="B1253" s="16" t="s">
        <v>15098</v>
      </c>
      <c r="C1253" s="16" t="s">
        <v>13127</v>
      </c>
      <c r="D1253" s="19">
        <v>1299</v>
      </c>
      <c r="E1253" s="19">
        <v>2499</v>
      </c>
      <c r="F1253" s="52">
        <v>0.48</v>
      </c>
      <c r="G1253" s="51">
        <v>4.3</v>
      </c>
      <c r="H1253" s="52" t="str">
        <f t="shared" si="20"/>
        <v>5.0</v>
      </c>
      <c r="I1253" s="16">
        <v>301</v>
      </c>
      <c r="J1253" s="19">
        <f>Transformed_Data!E1253*Transformed_Data!I1253</f>
        <v>752199</v>
      </c>
      <c r="K1253" s="19" t="str">
        <f>IF(E1253&lt;200,"&lt;200",IF(E1253&lt;=500,"200–500","&gt;500"))</f>
        <v>&gt;500</v>
      </c>
      <c r="L1253" s="19">
        <f>G1253*I1253</f>
        <v>1294.3</v>
      </c>
      <c r="M1253" s="19">
        <f>SUM(G1253:I1253)</f>
        <v>305.3</v>
      </c>
      <c r="N1253" s="16" t="s">
        <v>2908</v>
      </c>
      <c r="O1253" s="16" t="s">
        <v>2909</v>
      </c>
      <c r="P1253" s="16" t="s">
        <v>2910</v>
      </c>
      <c r="Q1253" s="16" t="s">
        <v>2911</v>
      </c>
      <c r="R1253" s="16" t="s">
        <v>2912</v>
      </c>
      <c r="S1253" s="16" t="s">
        <v>2913</v>
      </c>
      <c r="T1253" s="16" t="s">
        <v>2914</v>
      </c>
      <c r="U1253" s="16" t="s">
        <v>2915</v>
      </c>
    </row>
    <row r="1254" spans="1:21" ht="15.75">
      <c r="A1254" s="16" t="s">
        <v>8873</v>
      </c>
      <c r="B1254" s="16" t="s">
        <v>15099</v>
      </c>
      <c r="C1254" s="16" t="s">
        <v>13645</v>
      </c>
      <c r="D1254" s="19">
        <v>3599</v>
      </c>
      <c r="E1254" s="19">
        <v>7950</v>
      </c>
      <c r="F1254" s="52">
        <v>0.55000000000000004</v>
      </c>
      <c r="G1254" s="51">
        <v>4.2</v>
      </c>
      <c r="H1254" s="52" t="str">
        <f t="shared" si="20"/>
        <v>5.0</v>
      </c>
      <c r="I1254" s="16">
        <v>136</v>
      </c>
      <c r="J1254" s="19">
        <f>Transformed_Data!E1254*Transformed_Data!I1254</f>
        <v>1081200</v>
      </c>
      <c r="K1254" s="19" t="str">
        <f>IF(E1254&lt;200,"&lt;200",IF(E1254&lt;=500,"200–500","&gt;500"))</f>
        <v>&gt;500</v>
      </c>
      <c r="L1254" s="19">
        <f>G1254*I1254</f>
        <v>571.20000000000005</v>
      </c>
      <c r="M1254" s="19">
        <f>SUM(G1254:I1254)</f>
        <v>140.19999999999999</v>
      </c>
      <c r="N1254" s="16" t="s">
        <v>8876</v>
      </c>
      <c r="O1254" s="16" t="s">
        <v>8877</v>
      </c>
      <c r="P1254" s="16" t="s">
        <v>8878</v>
      </c>
      <c r="Q1254" s="16" t="s">
        <v>8879</v>
      </c>
      <c r="R1254" s="16" t="s">
        <v>8880</v>
      </c>
      <c r="S1254" s="16" t="s">
        <v>13803</v>
      </c>
      <c r="T1254" s="16" t="s">
        <v>8882</v>
      </c>
      <c r="U1254" s="16" t="s">
        <v>8883</v>
      </c>
    </row>
    <row r="1255" spans="1:21" ht="15.75">
      <c r="A1255" s="16" t="s">
        <v>2696</v>
      </c>
      <c r="B1255" s="16" t="s">
        <v>15100</v>
      </c>
      <c r="C1255" s="16" t="s">
        <v>13127</v>
      </c>
      <c r="D1255" s="19">
        <v>893</v>
      </c>
      <c r="E1255" s="19">
        <v>1052</v>
      </c>
      <c r="F1255" s="52">
        <v>0.15</v>
      </c>
      <c r="G1255" s="51">
        <v>4.3</v>
      </c>
      <c r="H1255" s="52" t="str">
        <f t="shared" si="20"/>
        <v>5.0</v>
      </c>
      <c r="I1255" s="16">
        <v>106</v>
      </c>
      <c r="J1255" s="19">
        <f>Transformed_Data!E1255*Transformed_Data!I1255</f>
        <v>111512</v>
      </c>
      <c r="K1255" s="19" t="str">
        <f>IF(E1255&lt;200,"&lt;200",IF(E1255&lt;=500,"200–500","&gt;500"))</f>
        <v>&gt;500</v>
      </c>
      <c r="L1255" s="19">
        <f>G1255*I1255</f>
        <v>455.79999999999995</v>
      </c>
      <c r="M1255" s="19">
        <f>SUM(G1255:I1255)</f>
        <v>110.3</v>
      </c>
      <c r="N1255" s="16" t="s">
        <v>13804</v>
      </c>
      <c r="O1255" s="16" t="s">
        <v>2699</v>
      </c>
      <c r="P1255" s="16" t="s">
        <v>2700</v>
      </c>
      <c r="Q1255" s="16" t="s">
        <v>2701</v>
      </c>
      <c r="R1255" s="16" t="s">
        <v>2702</v>
      </c>
      <c r="S1255" s="16" t="s">
        <v>2703</v>
      </c>
      <c r="T1255" s="16" t="s">
        <v>2704</v>
      </c>
      <c r="U1255" s="16" t="s">
        <v>2705</v>
      </c>
    </row>
    <row r="1256" spans="1:21" ht="15.75">
      <c r="A1256" s="16" t="s">
        <v>11566</v>
      </c>
      <c r="B1256" s="16" t="s">
        <v>15101</v>
      </c>
      <c r="C1256" s="16" t="s">
        <v>13645</v>
      </c>
      <c r="D1256" s="19">
        <v>419</v>
      </c>
      <c r="E1256" s="19">
        <v>999</v>
      </c>
      <c r="F1256" s="52">
        <v>0.57999999999999996</v>
      </c>
      <c r="G1256" s="51">
        <v>4.4000000000000004</v>
      </c>
      <c r="H1256" s="52" t="str">
        <f t="shared" si="20"/>
        <v>5.0</v>
      </c>
      <c r="I1256" s="16">
        <v>227</v>
      </c>
      <c r="J1256" s="19">
        <f>Transformed_Data!E1256*Transformed_Data!I1256</f>
        <v>226773</v>
      </c>
      <c r="K1256" s="19" t="str">
        <f>IF(E1256&lt;200,"&lt;200",IF(E1256&lt;=500,"200–500","&gt;500"))</f>
        <v>&gt;500</v>
      </c>
      <c r="L1256" s="19">
        <f>G1256*I1256</f>
        <v>998.80000000000007</v>
      </c>
      <c r="M1256" s="19">
        <f>SUM(G1256:I1256)</f>
        <v>231.4</v>
      </c>
      <c r="N1256" s="16" t="s">
        <v>11568</v>
      </c>
      <c r="O1256" s="16" t="s">
        <v>11569</v>
      </c>
      <c r="P1256" s="16" t="s">
        <v>11570</v>
      </c>
      <c r="Q1256" s="16" t="s">
        <v>11571</v>
      </c>
      <c r="R1256" s="16" t="s">
        <v>11572</v>
      </c>
      <c r="S1256" s="16" t="s">
        <v>11573</v>
      </c>
      <c r="T1256" s="16" t="s">
        <v>11574</v>
      </c>
      <c r="U1256" s="16" t="s">
        <v>11575</v>
      </c>
    </row>
    <row r="1257" spans="1:21" ht="15.75">
      <c r="A1257" s="16" t="s">
        <v>4293</v>
      </c>
      <c r="B1257" s="16" t="s">
        <v>14979</v>
      </c>
      <c r="C1257" s="16" t="s">
        <v>13127</v>
      </c>
      <c r="D1257" s="19">
        <v>79</v>
      </c>
      <c r="E1257" s="19">
        <v>499</v>
      </c>
      <c r="F1257" s="52">
        <v>0.84</v>
      </c>
      <c r="G1257" s="51">
        <v>4.2</v>
      </c>
      <c r="H1257" s="52" t="str">
        <f t="shared" si="20"/>
        <v>5.0</v>
      </c>
      <c r="I1257" s="16">
        <v>1949</v>
      </c>
      <c r="J1257" s="19">
        <f>Transformed_Data!E1257*Transformed_Data!I1257</f>
        <v>972551</v>
      </c>
      <c r="K1257" s="19" t="str">
        <f>IF(E1257&lt;200,"&lt;200",IF(E1257&lt;=500,"200–500","&gt;500"))</f>
        <v>200–500</v>
      </c>
      <c r="L1257" s="19">
        <f>G1257*I1257</f>
        <v>8185.8</v>
      </c>
      <c r="M1257" s="19">
        <f>SUM(G1257:I1257)</f>
        <v>1953.2</v>
      </c>
      <c r="N1257" s="16" t="s">
        <v>4295</v>
      </c>
      <c r="O1257" s="16" t="s">
        <v>4043</v>
      </c>
      <c r="P1257" s="16" t="s">
        <v>4044</v>
      </c>
      <c r="Q1257" s="16" t="s">
        <v>4045</v>
      </c>
      <c r="R1257" s="16" t="s">
        <v>4046</v>
      </c>
      <c r="S1257" s="16" t="s">
        <v>4047</v>
      </c>
      <c r="T1257" s="16" t="s">
        <v>4296</v>
      </c>
      <c r="U1257" s="16" t="s">
        <v>4297</v>
      </c>
    </row>
    <row r="1258" spans="1:21" ht="15.75">
      <c r="A1258" s="16" t="s">
        <v>11134</v>
      </c>
      <c r="B1258" s="16" t="s">
        <v>15102</v>
      </c>
      <c r="C1258" s="16" t="s">
        <v>13645</v>
      </c>
      <c r="D1258" s="19">
        <v>1349</v>
      </c>
      <c r="E1258" s="19">
        <v>2999</v>
      </c>
      <c r="F1258" s="52">
        <v>0.55000000000000004</v>
      </c>
      <c r="G1258" s="51">
        <v>3.8</v>
      </c>
      <c r="H1258" s="52" t="str">
        <f t="shared" si="20"/>
        <v>4.0</v>
      </c>
      <c r="I1258" s="16">
        <v>441</v>
      </c>
      <c r="J1258" s="19">
        <f>Transformed_Data!E1258*Transformed_Data!I1258</f>
        <v>1322559</v>
      </c>
      <c r="K1258" s="19" t="str">
        <f>IF(E1258&lt;200,"&lt;200",IF(E1258&lt;=500,"200–500","&gt;500"))</f>
        <v>&gt;500</v>
      </c>
      <c r="L1258" s="19">
        <f>G1258*I1258</f>
        <v>1675.8</v>
      </c>
      <c r="M1258" s="19">
        <f>SUM(G1258:I1258)</f>
        <v>444.8</v>
      </c>
      <c r="N1258" s="16" t="s">
        <v>11136</v>
      </c>
      <c r="O1258" s="16" t="s">
        <v>11137</v>
      </c>
      <c r="P1258" s="16" t="s">
        <v>11138</v>
      </c>
      <c r="Q1258" s="16" t="s">
        <v>11139</v>
      </c>
      <c r="R1258" s="16" t="s">
        <v>11140</v>
      </c>
      <c r="S1258" s="16" t="s">
        <v>11141</v>
      </c>
      <c r="T1258" s="16" t="s">
        <v>11142</v>
      </c>
      <c r="U1258" s="16" t="s">
        <v>11143</v>
      </c>
    </row>
    <row r="1259" spans="1:21" ht="15.75">
      <c r="A1259" s="16" t="s">
        <v>2477</v>
      </c>
      <c r="B1259" s="16" t="s">
        <v>14909</v>
      </c>
      <c r="C1259" s="16" t="s">
        <v>13644</v>
      </c>
      <c r="D1259" s="19">
        <v>199</v>
      </c>
      <c r="E1259" s="19">
        <v>999</v>
      </c>
      <c r="F1259" s="52">
        <v>0.8</v>
      </c>
      <c r="G1259" s="51">
        <v>3</v>
      </c>
      <c r="H1259" s="52" t="str">
        <f t="shared" si="20"/>
        <v>3.0</v>
      </c>
      <c r="I1259" s="16">
        <v>0</v>
      </c>
      <c r="J1259" s="19">
        <f>Transformed_Data!E1259*Transformed_Data!I1259</f>
        <v>0</v>
      </c>
      <c r="K1259" s="19" t="str">
        <f>IF(E1259&lt;200,"&lt;200",IF(E1259&lt;=500,"200–500","&gt;500"))</f>
        <v>&gt;500</v>
      </c>
      <c r="L1259" s="19">
        <f>G1259*I1259</f>
        <v>0</v>
      </c>
      <c r="M1259" s="19">
        <f>SUM(G1259:I1259)</f>
        <v>3</v>
      </c>
      <c r="N1259" s="16" t="s">
        <v>2479</v>
      </c>
      <c r="O1259" s="16" t="s">
        <v>2480</v>
      </c>
      <c r="P1259" s="16" t="s">
        <v>2481</v>
      </c>
      <c r="Q1259" s="16" t="s">
        <v>2482</v>
      </c>
      <c r="R1259" s="16" t="s">
        <v>2483</v>
      </c>
      <c r="S1259" s="16" t="s">
        <v>2484</v>
      </c>
      <c r="T1259" s="16" t="s">
        <v>2485</v>
      </c>
      <c r="U1259" s="16" t="s">
        <v>2486</v>
      </c>
    </row>
    <row r="1260" spans="1:21" ht="15.75">
      <c r="A1260" s="16" t="s">
        <v>12824</v>
      </c>
      <c r="B1260" s="16" t="s">
        <v>15103</v>
      </c>
      <c r="C1260" s="16" t="s">
        <v>13645</v>
      </c>
      <c r="D1260" s="19">
        <v>499</v>
      </c>
      <c r="E1260" s="19">
        <v>799</v>
      </c>
      <c r="F1260" s="52">
        <v>0.38</v>
      </c>
      <c r="G1260" s="51">
        <v>3.6</v>
      </c>
      <c r="H1260" s="52" t="str">
        <f t="shared" si="20"/>
        <v>4.0</v>
      </c>
      <c r="I1260" s="16">
        <v>212</v>
      </c>
      <c r="J1260" s="19">
        <f>Transformed_Data!E1260*Transformed_Data!I1260</f>
        <v>169388</v>
      </c>
      <c r="K1260" s="19" t="str">
        <f>IF(E1260&lt;200,"&lt;200",IF(E1260&lt;=500,"200–500","&gt;500"))</f>
        <v>&gt;500</v>
      </c>
      <c r="L1260" s="19">
        <f>G1260*I1260</f>
        <v>763.2</v>
      </c>
      <c r="M1260" s="19">
        <f>SUM(G1260:I1260)</f>
        <v>215.6</v>
      </c>
      <c r="N1260" s="16" t="s">
        <v>12826</v>
      </c>
      <c r="O1260" s="16" t="s">
        <v>12827</v>
      </c>
      <c r="P1260" s="16" t="s">
        <v>12828</v>
      </c>
      <c r="Q1260" s="16" t="s">
        <v>12829</v>
      </c>
      <c r="R1260" s="16" t="s">
        <v>12830</v>
      </c>
      <c r="S1260" s="16" t="s">
        <v>12831</v>
      </c>
      <c r="T1260" s="16" t="s">
        <v>12832</v>
      </c>
      <c r="U1260" s="16" t="s">
        <v>12833</v>
      </c>
    </row>
    <row r="1261" spans="1:21" ht="15.75">
      <c r="A1261" s="16" t="s">
        <v>1501</v>
      </c>
      <c r="B1261" s="16" t="s">
        <v>15104</v>
      </c>
      <c r="C1261" s="16" t="s">
        <v>13127</v>
      </c>
      <c r="D1261" s="19">
        <v>12499</v>
      </c>
      <c r="E1261" s="19">
        <v>22990</v>
      </c>
      <c r="F1261" s="52">
        <v>0.46</v>
      </c>
      <c r="G1261" s="51">
        <v>4.3</v>
      </c>
      <c r="H1261" s="52" t="str">
        <f t="shared" si="20"/>
        <v>5.0</v>
      </c>
      <c r="I1261" s="16">
        <v>1611</v>
      </c>
      <c r="J1261" s="19">
        <f>Transformed_Data!E1261*Transformed_Data!I1261</f>
        <v>37036890</v>
      </c>
      <c r="K1261" s="19" t="str">
        <f>IF(E1261&lt;200,"&lt;200",IF(E1261&lt;=500,"200–500","&gt;500"))</f>
        <v>&gt;500</v>
      </c>
      <c r="L1261" s="19">
        <f>G1261*I1261</f>
        <v>6927.2999999999993</v>
      </c>
      <c r="M1261" s="19">
        <f>SUM(G1261:I1261)</f>
        <v>1615.3</v>
      </c>
      <c r="N1261" s="16" t="s">
        <v>13805</v>
      </c>
      <c r="O1261" s="16" t="s">
        <v>1504</v>
      </c>
      <c r="P1261" s="16" t="s">
        <v>1505</v>
      </c>
      <c r="Q1261" s="16" t="s">
        <v>1506</v>
      </c>
      <c r="R1261" s="16" t="s">
        <v>1507</v>
      </c>
      <c r="S1261" s="16" t="s">
        <v>13806</v>
      </c>
      <c r="T1261" s="16" t="s">
        <v>1509</v>
      </c>
      <c r="U1261" s="16" t="s">
        <v>1510</v>
      </c>
    </row>
    <row r="1262" spans="1:21" ht="15.75">
      <c r="A1262" s="16" t="s">
        <v>2377</v>
      </c>
      <c r="B1262" s="16" t="s">
        <v>15105</v>
      </c>
      <c r="C1262" s="16" t="s">
        <v>13127</v>
      </c>
      <c r="D1262" s="19">
        <v>35999</v>
      </c>
      <c r="E1262" s="19">
        <v>49990</v>
      </c>
      <c r="F1262" s="52">
        <v>0.28000000000000003</v>
      </c>
      <c r="G1262" s="51">
        <v>4.3</v>
      </c>
      <c r="H1262" s="52" t="str">
        <f t="shared" si="20"/>
        <v>5.0</v>
      </c>
      <c r="I1262" s="16">
        <v>1611</v>
      </c>
      <c r="J1262" s="19">
        <f>Transformed_Data!E1262*Transformed_Data!I1262</f>
        <v>80533890</v>
      </c>
      <c r="K1262" s="19" t="str">
        <f>IF(E1262&lt;200,"&lt;200",IF(E1262&lt;=500,"200–500","&gt;500"))</f>
        <v>&gt;500</v>
      </c>
      <c r="L1262" s="19">
        <f>G1262*I1262</f>
        <v>6927.2999999999993</v>
      </c>
      <c r="M1262" s="19">
        <f>SUM(G1262:I1262)</f>
        <v>1615.3</v>
      </c>
      <c r="N1262" s="16" t="s">
        <v>13807</v>
      </c>
      <c r="O1262" s="16" t="s">
        <v>1504</v>
      </c>
      <c r="P1262" s="16" t="s">
        <v>1505</v>
      </c>
      <c r="Q1262" s="16" t="s">
        <v>1506</v>
      </c>
      <c r="R1262" s="16" t="s">
        <v>1507</v>
      </c>
      <c r="S1262" s="16" t="s">
        <v>13806</v>
      </c>
      <c r="T1262" s="16" t="s">
        <v>2380</v>
      </c>
      <c r="U1262" s="16" t="s">
        <v>2381</v>
      </c>
    </row>
    <row r="1263" spans="1:21" ht="15.75">
      <c r="A1263" s="16" t="s">
        <v>4804</v>
      </c>
      <c r="B1263" s="16" t="s">
        <v>15106</v>
      </c>
      <c r="C1263" s="16" t="s">
        <v>13127</v>
      </c>
      <c r="D1263" s="19">
        <v>2599</v>
      </c>
      <c r="E1263" s="19">
        <v>6999</v>
      </c>
      <c r="F1263" s="52">
        <v>0.63</v>
      </c>
      <c r="G1263" s="51">
        <v>4.5</v>
      </c>
      <c r="H1263" s="52" t="str">
        <f t="shared" si="20"/>
        <v>5.0</v>
      </c>
      <c r="I1263" s="16">
        <v>1526</v>
      </c>
      <c r="J1263" s="19">
        <f>Transformed_Data!E1263*Transformed_Data!I1263</f>
        <v>10680474</v>
      </c>
      <c r="K1263" s="19" t="str">
        <f>IF(E1263&lt;200,"&lt;200",IF(E1263&lt;=500,"200–500","&gt;500"))</f>
        <v>&gt;500</v>
      </c>
      <c r="L1263" s="19">
        <f>G1263*I1263</f>
        <v>6867</v>
      </c>
      <c r="M1263" s="19">
        <f>SUM(G1263:I1263)</f>
        <v>1530.5</v>
      </c>
      <c r="N1263" s="16" t="s">
        <v>13808</v>
      </c>
      <c r="O1263" s="16" t="s">
        <v>4807</v>
      </c>
      <c r="P1263" s="16" t="s">
        <v>4808</v>
      </c>
      <c r="Q1263" s="16" t="s">
        <v>4809</v>
      </c>
      <c r="R1263" s="16" t="s">
        <v>4810</v>
      </c>
      <c r="S1263" s="16" t="s">
        <v>13809</v>
      </c>
      <c r="T1263" s="16" t="s">
        <v>4812</v>
      </c>
      <c r="U1263" s="16" t="s">
        <v>4813</v>
      </c>
    </row>
    <row r="1264" spans="1:21" ht="15.75">
      <c r="A1264" s="16" t="s">
        <v>4701</v>
      </c>
      <c r="B1264" s="16" t="s">
        <v>15107</v>
      </c>
      <c r="C1264" s="16" t="s">
        <v>13127</v>
      </c>
      <c r="D1264" s="19">
        <v>1799</v>
      </c>
      <c r="E1264" s="19">
        <v>3999</v>
      </c>
      <c r="F1264" s="52">
        <v>0.55000000000000004</v>
      </c>
      <c r="G1264" s="51">
        <v>4.5999999999999996</v>
      </c>
      <c r="H1264" s="52" t="str">
        <f t="shared" si="20"/>
        <v>5.0</v>
      </c>
      <c r="I1264" s="16">
        <v>245</v>
      </c>
      <c r="J1264" s="19">
        <f>Transformed_Data!E1264*Transformed_Data!I1264</f>
        <v>979755</v>
      </c>
      <c r="K1264" s="19" t="str">
        <f>IF(E1264&lt;200,"&lt;200",IF(E1264&lt;=500,"200–500","&gt;500"))</f>
        <v>&gt;500</v>
      </c>
      <c r="L1264" s="19">
        <f>G1264*I1264</f>
        <v>1127</v>
      </c>
      <c r="M1264" s="19">
        <f>SUM(G1264:I1264)</f>
        <v>249.6</v>
      </c>
      <c r="N1264" s="16" t="s">
        <v>13810</v>
      </c>
      <c r="O1264" s="16" t="s">
        <v>4704</v>
      </c>
      <c r="P1264" s="16" t="s">
        <v>4705</v>
      </c>
      <c r="Q1264" s="16" t="s">
        <v>4706</v>
      </c>
      <c r="R1264" s="16" t="s">
        <v>4707</v>
      </c>
      <c r="S1264" s="16" t="s">
        <v>13811</v>
      </c>
      <c r="T1264" s="16" t="s">
        <v>4709</v>
      </c>
      <c r="U1264" s="16" t="s">
        <v>4710</v>
      </c>
    </row>
    <row r="1265" spans="1:21" ht="15.75">
      <c r="A1265" s="16" t="s">
        <v>10539</v>
      </c>
      <c r="B1265" s="16" t="s">
        <v>15108</v>
      </c>
      <c r="C1265" s="16" t="s">
        <v>13645</v>
      </c>
      <c r="D1265" s="19">
        <v>1529</v>
      </c>
      <c r="E1265" s="19">
        <v>2999</v>
      </c>
      <c r="F1265" s="52">
        <v>0.49</v>
      </c>
      <c r="G1265" s="51">
        <v>3.3</v>
      </c>
      <c r="H1265" s="52" t="str">
        <f t="shared" si="20"/>
        <v>4.0</v>
      </c>
      <c r="I1265" s="16">
        <v>29</v>
      </c>
      <c r="J1265" s="19">
        <f>Transformed_Data!E1265*Transformed_Data!I1265</f>
        <v>86971</v>
      </c>
      <c r="K1265" s="19" t="str">
        <f>IF(E1265&lt;200,"&lt;200",IF(E1265&lt;=500,"200–500","&gt;500"))</f>
        <v>&gt;500</v>
      </c>
      <c r="L1265" s="19">
        <f>G1265*I1265</f>
        <v>95.699999999999989</v>
      </c>
      <c r="M1265" s="19">
        <f>SUM(G1265:I1265)</f>
        <v>32.299999999999997</v>
      </c>
      <c r="N1265" s="16" t="s">
        <v>13812</v>
      </c>
      <c r="O1265" s="16" t="s">
        <v>10542</v>
      </c>
      <c r="P1265" s="16" t="s">
        <v>10543</v>
      </c>
      <c r="Q1265" s="16" t="s">
        <v>10544</v>
      </c>
      <c r="R1265" s="16" t="s">
        <v>10545</v>
      </c>
      <c r="S1265" s="16" t="s">
        <v>13813</v>
      </c>
      <c r="T1265" s="16" t="s">
        <v>10547</v>
      </c>
      <c r="U1265" s="16" t="s">
        <v>10548</v>
      </c>
    </row>
    <row r="1266" spans="1:21" ht="15.75">
      <c r="A1266" s="16" t="s">
        <v>12934</v>
      </c>
      <c r="B1266" s="16" t="s">
        <v>15109</v>
      </c>
      <c r="C1266" s="16" t="s">
        <v>13645</v>
      </c>
      <c r="D1266" s="19">
        <v>498</v>
      </c>
      <c r="E1266" s="19">
        <v>1200</v>
      </c>
      <c r="F1266" s="52">
        <v>0.59</v>
      </c>
      <c r="G1266" s="51">
        <v>3.2</v>
      </c>
      <c r="H1266" s="52" t="str">
        <f t="shared" si="20"/>
        <v>4.0</v>
      </c>
      <c r="I1266" s="16">
        <v>113</v>
      </c>
      <c r="J1266" s="19">
        <f>Transformed_Data!E1266*Transformed_Data!I1266</f>
        <v>135600</v>
      </c>
      <c r="K1266" s="19" t="str">
        <f>IF(E1266&lt;200,"&lt;200",IF(E1266&lt;=500,"200–500","&gt;500"))</f>
        <v>&gt;500</v>
      </c>
      <c r="L1266" s="19">
        <f>G1266*I1266</f>
        <v>361.6</v>
      </c>
      <c r="M1266" s="19">
        <f>SUM(G1266:I1266)</f>
        <v>116.2</v>
      </c>
      <c r="N1266" s="16" t="s">
        <v>13814</v>
      </c>
      <c r="O1266" s="16" t="s">
        <v>12937</v>
      </c>
      <c r="P1266" s="16" t="s">
        <v>12938</v>
      </c>
      <c r="Q1266" s="16" t="s">
        <v>12939</v>
      </c>
      <c r="R1266" s="16" t="s">
        <v>12940</v>
      </c>
      <c r="S1266" s="16" t="s">
        <v>12941</v>
      </c>
      <c r="T1266" s="16" t="s">
        <v>12942</v>
      </c>
      <c r="U1266" s="16" t="s">
        <v>12943</v>
      </c>
    </row>
    <row r="1267" spans="1:21" ht="15.75">
      <c r="A1267" s="16" t="s">
        <v>5356</v>
      </c>
      <c r="B1267" s="16" t="s">
        <v>15110</v>
      </c>
      <c r="C1267" s="16" t="s">
        <v>13644</v>
      </c>
      <c r="D1267" s="19">
        <v>129</v>
      </c>
      <c r="E1267" s="19">
        <v>999</v>
      </c>
      <c r="F1267" s="52">
        <v>0.87</v>
      </c>
      <c r="G1267" s="51">
        <v>4.2</v>
      </c>
      <c r="H1267" s="52" t="str">
        <f t="shared" si="20"/>
        <v>5.0</v>
      </c>
      <c r="I1267" s="16">
        <v>491</v>
      </c>
      <c r="J1267" s="19">
        <f>Transformed_Data!E1267*Transformed_Data!I1267</f>
        <v>490509</v>
      </c>
      <c r="K1267" s="19" t="str">
        <f>IF(E1267&lt;200,"&lt;200",IF(E1267&lt;=500,"200–500","&gt;500"))</f>
        <v>&gt;500</v>
      </c>
      <c r="L1267" s="19">
        <f>G1267*I1267</f>
        <v>2062.2000000000003</v>
      </c>
      <c r="M1267" s="19">
        <f>SUM(G1267:I1267)</f>
        <v>495.2</v>
      </c>
      <c r="N1267" s="16" t="s">
        <v>5359</v>
      </c>
      <c r="O1267" s="16" t="s">
        <v>5360</v>
      </c>
      <c r="P1267" s="16" t="s">
        <v>5361</v>
      </c>
      <c r="Q1267" s="16" t="s">
        <v>5362</v>
      </c>
      <c r="R1267" s="16" t="s">
        <v>5363</v>
      </c>
      <c r="S1267" s="16" t="s">
        <v>5364</v>
      </c>
      <c r="T1267" s="16" t="s">
        <v>5365</v>
      </c>
      <c r="U1267" s="16" t="s">
        <v>5366</v>
      </c>
    </row>
    <row r="1268" spans="1:21" ht="15.75">
      <c r="A1268" s="16" t="s">
        <v>9982</v>
      </c>
      <c r="B1268" s="16" t="s">
        <v>15111</v>
      </c>
      <c r="C1268" s="16" t="s">
        <v>13645</v>
      </c>
      <c r="D1268" s="19">
        <v>2699</v>
      </c>
      <c r="E1268" s="19">
        <v>4700</v>
      </c>
      <c r="F1268" s="52">
        <v>0.43</v>
      </c>
      <c r="G1268" s="51">
        <v>4.2</v>
      </c>
      <c r="H1268" s="52" t="str">
        <f t="shared" si="20"/>
        <v>5.0</v>
      </c>
      <c r="I1268" s="16">
        <v>1296</v>
      </c>
      <c r="J1268" s="19">
        <f>Transformed_Data!E1268*Transformed_Data!I1268</f>
        <v>6091200</v>
      </c>
      <c r="K1268" s="19" t="str">
        <f>IF(E1268&lt;200,"&lt;200",IF(E1268&lt;=500,"200–500","&gt;500"))</f>
        <v>&gt;500</v>
      </c>
      <c r="L1268" s="19">
        <f>G1268*I1268</f>
        <v>5443.2</v>
      </c>
      <c r="M1268" s="19">
        <f>SUM(G1268:I1268)</f>
        <v>1300.2</v>
      </c>
      <c r="N1268" s="16" t="s">
        <v>13815</v>
      </c>
      <c r="O1268" s="16" t="s">
        <v>9985</v>
      </c>
      <c r="P1268" s="16" t="s">
        <v>9986</v>
      </c>
      <c r="Q1268" s="16" t="s">
        <v>9987</v>
      </c>
      <c r="R1268" s="16" t="s">
        <v>9988</v>
      </c>
      <c r="S1268" s="16" t="s">
        <v>9989</v>
      </c>
      <c r="T1268" s="16" t="s">
        <v>9990</v>
      </c>
      <c r="U1268" s="16" t="s">
        <v>9991</v>
      </c>
    </row>
    <row r="1269" spans="1:21" ht="15.75">
      <c r="A1269" s="16" t="s">
        <v>11686</v>
      </c>
      <c r="B1269" s="16" t="s">
        <v>15112</v>
      </c>
      <c r="C1269" s="16" t="s">
        <v>13645</v>
      </c>
      <c r="D1269" s="19">
        <v>799</v>
      </c>
      <c r="E1269" s="19">
        <v>1699</v>
      </c>
      <c r="F1269" s="52">
        <v>0.53</v>
      </c>
      <c r="G1269" s="51">
        <v>4</v>
      </c>
      <c r="H1269" s="52" t="str">
        <f t="shared" si="20"/>
        <v>4.0</v>
      </c>
      <c r="I1269" s="16">
        <v>97</v>
      </c>
      <c r="J1269" s="19">
        <f>Transformed_Data!E1269*Transformed_Data!I1269</f>
        <v>164803</v>
      </c>
      <c r="K1269" s="19" t="str">
        <f>IF(E1269&lt;200,"&lt;200",IF(E1269&lt;=500,"200–500","&gt;500"))</f>
        <v>&gt;500</v>
      </c>
      <c r="L1269" s="19">
        <f>G1269*I1269</f>
        <v>388</v>
      </c>
      <c r="M1269" s="19">
        <f>SUM(G1269:I1269)</f>
        <v>101</v>
      </c>
      <c r="N1269" s="16" t="s">
        <v>11688</v>
      </c>
      <c r="O1269" s="16" t="s">
        <v>11689</v>
      </c>
      <c r="P1269" s="16" t="s">
        <v>11690</v>
      </c>
      <c r="Q1269" s="16" t="s">
        <v>11691</v>
      </c>
      <c r="R1269" s="16" t="s">
        <v>11692</v>
      </c>
      <c r="S1269" s="16" t="s">
        <v>11693</v>
      </c>
      <c r="T1269" s="16" t="s">
        <v>11694</v>
      </c>
      <c r="U1269" s="16" t="s">
        <v>11695</v>
      </c>
    </row>
    <row r="1270" spans="1:21" ht="15.75">
      <c r="A1270" s="16" t="s">
        <v>985</v>
      </c>
      <c r="B1270" s="16" t="s">
        <v>15113</v>
      </c>
      <c r="C1270" s="16" t="s">
        <v>13127</v>
      </c>
      <c r="D1270" s="19">
        <v>37999</v>
      </c>
      <c r="E1270" s="19">
        <v>65000</v>
      </c>
      <c r="F1270" s="52">
        <v>0.42</v>
      </c>
      <c r="G1270" s="51">
        <v>4.3</v>
      </c>
      <c r="H1270" s="52" t="str">
        <f t="shared" si="20"/>
        <v>5.0</v>
      </c>
      <c r="I1270" s="16">
        <v>3587</v>
      </c>
      <c r="J1270" s="19">
        <f>Transformed_Data!E1270*Transformed_Data!I1270</f>
        <v>233155000</v>
      </c>
      <c r="K1270" s="19" t="str">
        <f>IF(E1270&lt;200,"&lt;200",IF(E1270&lt;=500,"200–500","&gt;500"))</f>
        <v>&gt;500</v>
      </c>
      <c r="L1270" s="19">
        <f>G1270*I1270</f>
        <v>15424.099999999999</v>
      </c>
      <c r="M1270" s="19">
        <f>SUM(G1270:I1270)</f>
        <v>3591.3</v>
      </c>
      <c r="N1270" s="16" t="s">
        <v>13816</v>
      </c>
      <c r="O1270" s="16" t="s">
        <v>988</v>
      </c>
      <c r="P1270" s="16" t="s">
        <v>989</v>
      </c>
      <c r="Q1270" s="16" t="s">
        <v>990</v>
      </c>
      <c r="R1270" s="16" t="s">
        <v>991</v>
      </c>
      <c r="S1270" s="16" t="s">
        <v>13817</v>
      </c>
      <c r="T1270" s="16" t="s">
        <v>993</v>
      </c>
      <c r="U1270" s="16" t="s">
        <v>994</v>
      </c>
    </row>
    <row r="1271" spans="1:21" ht="15.75">
      <c r="A1271" s="16" t="s">
        <v>631</v>
      </c>
      <c r="B1271" s="16" t="s">
        <v>15114</v>
      </c>
      <c r="C1271" s="16" t="s">
        <v>13127</v>
      </c>
      <c r="D1271" s="19">
        <v>7999</v>
      </c>
      <c r="E1271" s="19">
        <v>14990</v>
      </c>
      <c r="F1271" s="52">
        <v>0.47</v>
      </c>
      <c r="G1271" s="51">
        <v>4.3</v>
      </c>
      <c r="H1271" s="52" t="str">
        <f t="shared" si="20"/>
        <v>5.0</v>
      </c>
      <c r="I1271" s="16">
        <v>457</v>
      </c>
      <c r="J1271" s="19">
        <f>Transformed_Data!E1271*Transformed_Data!I1271</f>
        <v>6850430</v>
      </c>
      <c r="K1271" s="19" t="str">
        <f>IF(E1271&lt;200,"&lt;200",IF(E1271&lt;=500,"200–500","&gt;500"))</f>
        <v>&gt;500</v>
      </c>
      <c r="L1271" s="19">
        <f>G1271*I1271</f>
        <v>1965.1</v>
      </c>
      <c r="M1271" s="19">
        <f>SUM(G1271:I1271)</f>
        <v>461.3</v>
      </c>
      <c r="N1271" s="16" t="s">
        <v>633</v>
      </c>
      <c r="O1271" s="16" t="s">
        <v>634</v>
      </c>
      <c r="P1271" s="16" t="s">
        <v>635</v>
      </c>
      <c r="Q1271" s="16" t="s">
        <v>636</v>
      </c>
      <c r="R1271" s="16" t="s">
        <v>637</v>
      </c>
      <c r="S1271" s="16" t="s">
        <v>13818</v>
      </c>
      <c r="T1271" s="16" t="s">
        <v>639</v>
      </c>
      <c r="U1271" s="16" t="s">
        <v>640</v>
      </c>
    </row>
    <row r="1272" spans="1:21" ht="15.75">
      <c r="A1272" s="16" t="s">
        <v>1352</v>
      </c>
      <c r="B1272" s="16" t="s">
        <v>15115</v>
      </c>
      <c r="C1272" s="16" t="s">
        <v>13127</v>
      </c>
      <c r="D1272" s="19">
        <v>29990</v>
      </c>
      <c r="E1272" s="19">
        <v>65000</v>
      </c>
      <c r="F1272" s="52">
        <v>0.54</v>
      </c>
      <c r="G1272" s="51">
        <v>4.0999999999999996</v>
      </c>
      <c r="H1272" s="52" t="str">
        <f t="shared" si="20"/>
        <v>5.0</v>
      </c>
      <c r="I1272" s="16">
        <v>211</v>
      </c>
      <c r="J1272" s="19">
        <f>Transformed_Data!E1272*Transformed_Data!I1272</f>
        <v>13715000</v>
      </c>
      <c r="K1272" s="19" t="str">
        <f>IF(E1272&lt;200,"&lt;200",IF(E1272&lt;=500,"200–500","&gt;500"))</f>
        <v>&gt;500</v>
      </c>
      <c r="L1272" s="19">
        <f>G1272*I1272</f>
        <v>865.09999999999991</v>
      </c>
      <c r="M1272" s="19">
        <f>SUM(G1272:I1272)</f>
        <v>215.1</v>
      </c>
      <c r="N1272" s="16" t="s">
        <v>13819</v>
      </c>
      <c r="O1272" s="16" t="s">
        <v>1355</v>
      </c>
      <c r="P1272" s="16" t="s">
        <v>1356</v>
      </c>
      <c r="Q1272" s="16" t="s">
        <v>1357</v>
      </c>
      <c r="R1272" s="16" t="s">
        <v>1358</v>
      </c>
      <c r="S1272" s="16" t="s">
        <v>13820</v>
      </c>
      <c r="T1272" s="16" t="s">
        <v>1360</v>
      </c>
      <c r="U1272" s="16" t="s">
        <v>1361</v>
      </c>
    </row>
    <row r="1273" spans="1:21" ht="15.75">
      <c r="A1273" s="16" t="s">
        <v>4077</v>
      </c>
      <c r="B1273" s="16" t="s">
        <v>15116</v>
      </c>
      <c r="C1273" s="16" t="s">
        <v>13127</v>
      </c>
      <c r="D1273" s="19">
        <v>13999</v>
      </c>
      <c r="E1273" s="19">
        <v>15999</v>
      </c>
      <c r="F1273" s="52">
        <v>0.13</v>
      </c>
      <c r="G1273" s="51">
        <v>3.9</v>
      </c>
      <c r="H1273" s="52" t="str">
        <f t="shared" si="20"/>
        <v>4.0</v>
      </c>
      <c r="I1273" s="16">
        <v>2180</v>
      </c>
      <c r="J1273" s="19">
        <f>Transformed_Data!E1273*Transformed_Data!I1273</f>
        <v>34877820</v>
      </c>
      <c r="K1273" s="19" t="str">
        <f>IF(E1273&lt;200,"&lt;200",IF(E1273&lt;=500,"200–500","&gt;500"))</f>
        <v>&gt;500</v>
      </c>
      <c r="L1273" s="19">
        <f>G1273*I1273</f>
        <v>8502</v>
      </c>
      <c r="M1273" s="19">
        <f>SUM(G1273:I1273)</f>
        <v>2183.9</v>
      </c>
      <c r="N1273" s="16" t="s">
        <v>4079</v>
      </c>
      <c r="O1273" s="16" t="s">
        <v>4080</v>
      </c>
      <c r="P1273" s="16" t="s">
        <v>4081</v>
      </c>
      <c r="Q1273" s="16" t="s">
        <v>4082</v>
      </c>
      <c r="R1273" s="16" t="s">
        <v>4083</v>
      </c>
      <c r="S1273" s="16" t="s">
        <v>4084</v>
      </c>
      <c r="T1273" s="16" t="s">
        <v>4085</v>
      </c>
      <c r="U1273" s="16" t="s">
        <v>4086</v>
      </c>
    </row>
    <row r="1274" spans="1:21" ht="15.75">
      <c r="A1274" s="16" t="s">
        <v>4298</v>
      </c>
      <c r="B1274" s="16" t="s">
        <v>15117</v>
      </c>
      <c r="C1274" s="16" t="s">
        <v>13127</v>
      </c>
      <c r="D1274" s="19">
        <v>13999</v>
      </c>
      <c r="E1274" s="19">
        <v>15999</v>
      </c>
      <c r="F1274" s="52">
        <v>0.13</v>
      </c>
      <c r="G1274" s="51">
        <v>3.9</v>
      </c>
      <c r="H1274" s="52" t="str">
        <f t="shared" si="20"/>
        <v>4.0</v>
      </c>
      <c r="I1274" s="16">
        <v>2180</v>
      </c>
      <c r="J1274" s="19">
        <f>Transformed_Data!E1274*Transformed_Data!I1274</f>
        <v>34877820</v>
      </c>
      <c r="K1274" s="19" t="str">
        <f>IF(E1274&lt;200,"&lt;200",IF(E1274&lt;=500,"200–500","&gt;500"))</f>
        <v>&gt;500</v>
      </c>
      <c r="L1274" s="19">
        <f>G1274*I1274</f>
        <v>8502</v>
      </c>
      <c r="M1274" s="19">
        <f>SUM(G1274:I1274)</f>
        <v>2183.9</v>
      </c>
      <c r="N1274" s="16" t="s">
        <v>4079</v>
      </c>
      <c r="O1274" s="16" t="s">
        <v>4300</v>
      </c>
      <c r="P1274" s="16" t="s">
        <v>4301</v>
      </c>
      <c r="Q1274" s="16" t="s">
        <v>4302</v>
      </c>
      <c r="R1274" s="16" t="s">
        <v>4303</v>
      </c>
      <c r="S1274" s="16" t="s">
        <v>4304</v>
      </c>
      <c r="T1274" s="16" t="s">
        <v>4305</v>
      </c>
      <c r="U1274" s="16" t="s">
        <v>4306</v>
      </c>
    </row>
    <row r="1275" spans="1:21" ht="15.75">
      <c r="A1275" s="16" t="s">
        <v>12864</v>
      </c>
      <c r="B1275" s="16" t="s">
        <v>15118</v>
      </c>
      <c r="C1275" s="16" t="s">
        <v>13645</v>
      </c>
      <c r="D1275" s="19">
        <v>199</v>
      </c>
      <c r="E1275" s="19">
        <v>699</v>
      </c>
      <c r="F1275" s="52">
        <v>0.72</v>
      </c>
      <c r="G1275" s="51">
        <v>2.9</v>
      </c>
      <c r="H1275" s="52" t="str">
        <f t="shared" si="20"/>
        <v>3.0</v>
      </c>
      <c r="I1275" s="16">
        <v>159</v>
      </c>
      <c r="J1275" s="19">
        <f>Transformed_Data!E1275*Transformed_Data!I1275</f>
        <v>111141</v>
      </c>
      <c r="K1275" s="19" t="str">
        <f>IF(E1275&lt;200,"&lt;200",IF(E1275&lt;=500,"200–500","&gt;500"))</f>
        <v>&gt;500</v>
      </c>
      <c r="L1275" s="19">
        <f>G1275*I1275</f>
        <v>461.09999999999997</v>
      </c>
      <c r="M1275" s="19">
        <f>SUM(G1275:I1275)</f>
        <v>161.9</v>
      </c>
      <c r="N1275" s="16" t="s">
        <v>12866</v>
      </c>
      <c r="O1275" s="16" t="s">
        <v>12867</v>
      </c>
      <c r="P1275" s="16" t="s">
        <v>12868</v>
      </c>
      <c r="Q1275" s="16" t="s">
        <v>12869</v>
      </c>
      <c r="R1275" s="16" t="s">
        <v>12870</v>
      </c>
      <c r="S1275" s="16" t="s">
        <v>12871</v>
      </c>
      <c r="T1275" s="16" t="s">
        <v>12872</v>
      </c>
      <c r="U1275" s="16" t="s">
        <v>12873</v>
      </c>
    </row>
    <row r="1276" spans="1:21" ht="15.75">
      <c r="A1276" s="16" t="s">
        <v>2570</v>
      </c>
      <c r="B1276" s="16" t="s">
        <v>15119</v>
      </c>
      <c r="C1276" s="16" t="s">
        <v>13127</v>
      </c>
      <c r="D1276" s="19">
        <v>599</v>
      </c>
      <c r="E1276" s="19">
        <v>1999</v>
      </c>
      <c r="F1276" s="52">
        <v>0.7</v>
      </c>
      <c r="G1276" s="51">
        <v>4.2</v>
      </c>
      <c r="H1276" s="52" t="str">
        <f t="shared" si="20"/>
        <v>5.0</v>
      </c>
      <c r="I1276" s="16">
        <v>47</v>
      </c>
      <c r="J1276" s="19">
        <f>Transformed_Data!E1276*Transformed_Data!I1276</f>
        <v>93953</v>
      </c>
      <c r="K1276" s="19" t="str">
        <f>IF(E1276&lt;200,"&lt;200",IF(E1276&lt;=500,"200–500","&gt;500"))</f>
        <v>&gt;500</v>
      </c>
      <c r="L1276" s="19">
        <f>G1276*I1276</f>
        <v>197.4</v>
      </c>
      <c r="M1276" s="19">
        <f>SUM(G1276:I1276)</f>
        <v>51.2</v>
      </c>
      <c r="N1276" s="16" t="s">
        <v>13821</v>
      </c>
      <c r="O1276" s="16" t="s">
        <v>2573</v>
      </c>
      <c r="P1276" s="16" t="s">
        <v>2574</v>
      </c>
      <c r="Q1276" s="16" t="s">
        <v>2575</v>
      </c>
      <c r="R1276" s="16" t="s">
        <v>2576</v>
      </c>
      <c r="S1276" s="16" t="s">
        <v>2577</v>
      </c>
      <c r="T1276" s="16" t="s">
        <v>2578</v>
      </c>
      <c r="U1276" s="16" t="s">
        <v>2579</v>
      </c>
    </row>
    <row r="1277" spans="1:21" ht="15.75">
      <c r="A1277" s="16" t="s">
        <v>6091</v>
      </c>
      <c r="B1277" s="16" t="s">
        <v>15120</v>
      </c>
      <c r="C1277" s="16" t="s">
        <v>13644</v>
      </c>
      <c r="D1277" s="19">
        <v>289</v>
      </c>
      <c r="E1277" s="19">
        <v>999</v>
      </c>
      <c r="F1277" s="52">
        <v>0.71</v>
      </c>
      <c r="G1277" s="51">
        <v>4.0999999999999996</v>
      </c>
      <c r="H1277" s="52" t="str">
        <f t="shared" si="20"/>
        <v>5.0</v>
      </c>
      <c r="I1277" s="16">
        <v>401</v>
      </c>
      <c r="J1277" s="19">
        <f>Transformed_Data!E1277*Transformed_Data!I1277</f>
        <v>400599</v>
      </c>
      <c r="K1277" s="19" t="str">
        <f>IF(E1277&lt;200,"&lt;200",IF(E1277&lt;=500,"200–500","&gt;500"))</f>
        <v>&gt;500</v>
      </c>
      <c r="L1277" s="19">
        <f>G1277*I1277</f>
        <v>1644.1</v>
      </c>
      <c r="M1277" s="19">
        <f>SUM(G1277:I1277)</f>
        <v>405.1</v>
      </c>
      <c r="N1277" s="16" t="s">
        <v>6093</v>
      </c>
      <c r="O1277" s="16" t="s">
        <v>6094</v>
      </c>
      <c r="P1277" s="16" t="s">
        <v>6095</v>
      </c>
      <c r="Q1277" s="16" t="s">
        <v>6096</v>
      </c>
      <c r="R1277" s="16" t="s">
        <v>6097</v>
      </c>
      <c r="S1277" s="16" t="s">
        <v>6098</v>
      </c>
      <c r="T1277" s="16" t="s">
        <v>6099</v>
      </c>
      <c r="U1277" s="16" t="s">
        <v>6100</v>
      </c>
    </row>
    <row r="1278" spans="1:21" ht="15.75">
      <c r="A1278" s="16" t="s">
        <v>3018</v>
      </c>
      <c r="B1278" s="16" t="s">
        <v>15121</v>
      </c>
      <c r="C1278" s="16" t="s">
        <v>13127</v>
      </c>
      <c r="D1278" s="19">
        <v>6499</v>
      </c>
      <c r="E1278" s="19">
        <v>8999</v>
      </c>
      <c r="F1278" s="52">
        <v>0.28000000000000003</v>
      </c>
      <c r="G1278" s="51">
        <v>4</v>
      </c>
      <c r="H1278" s="52" t="str">
        <f t="shared" si="20"/>
        <v>4.0</v>
      </c>
      <c r="I1278" s="16">
        <v>7807</v>
      </c>
      <c r="J1278" s="19">
        <f>Transformed_Data!E1278*Transformed_Data!I1278</f>
        <v>70255193</v>
      </c>
      <c r="K1278" s="19" t="str">
        <f>IF(E1278&lt;200,"&lt;200",IF(E1278&lt;=500,"200–500","&gt;500"))</f>
        <v>&gt;500</v>
      </c>
      <c r="L1278" s="19">
        <f>G1278*I1278</f>
        <v>31228</v>
      </c>
      <c r="M1278" s="19">
        <f>SUM(G1278:I1278)</f>
        <v>7811</v>
      </c>
      <c r="N1278" s="16" t="s">
        <v>2991</v>
      </c>
      <c r="O1278" s="16" t="s">
        <v>2992</v>
      </c>
      <c r="P1278" s="16" t="s">
        <v>2993</v>
      </c>
      <c r="Q1278" s="16" t="s">
        <v>2994</v>
      </c>
      <c r="R1278" s="16" t="s">
        <v>2995</v>
      </c>
      <c r="S1278" s="16" t="s">
        <v>13822</v>
      </c>
      <c r="T1278" s="16" t="s">
        <v>3020</v>
      </c>
      <c r="U1278" s="16" t="s">
        <v>3021</v>
      </c>
    </row>
    <row r="1279" spans="1:21" ht="15.75">
      <c r="A1279" s="16" t="s">
        <v>2988</v>
      </c>
      <c r="B1279" s="16" t="s">
        <v>15122</v>
      </c>
      <c r="C1279" s="16" t="s">
        <v>13127</v>
      </c>
      <c r="D1279" s="19">
        <v>6499</v>
      </c>
      <c r="E1279" s="19">
        <v>8999</v>
      </c>
      <c r="F1279" s="52">
        <v>0.28000000000000003</v>
      </c>
      <c r="G1279" s="51">
        <v>4</v>
      </c>
      <c r="H1279" s="52" t="str">
        <f t="shared" si="20"/>
        <v>4.0</v>
      </c>
      <c r="I1279" s="16">
        <v>7807</v>
      </c>
      <c r="J1279" s="19">
        <f>Transformed_Data!E1279*Transformed_Data!I1279</f>
        <v>70255193</v>
      </c>
      <c r="K1279" s="19" t="str">
        <f>IF(E1279&lt;200,"&lt;200",IF(E1279&lt;=500,"200–500","&gt;500"))</f>
        <v>&gt;500</v>
      </c>
      <c r="L1279" s="19">
        <f>G1279*I1279</f>
        <v>31228</v>
      </c>
      <c r="M1279" s="19">
        <f>SUM(G1279:I1279)</f>
        <v>7811</v>
      </c>
      <c r="N1279" s="16" t="s">
        <v>2991</v>
      </c>
      <c r="O1279" s="16" t="s">
        <v>2992</v>
      </c>
      <c r="P1279" s="16" t="s">
        <v>2993</v>
      </c>
      <c r="Q1279" s="16" t="s">
        <v>2994</v>
      </c>
      <c r="R1279" s="16" t="s">
        <v>2995</v>
      </c>
      <c r="S1279" s="16" t="s">
        <v>13822</v>
      </c>
      <c r="T1279" s="16" t="s">
        <v>2997</v>
      </c>
      <c r="U1279" s="16" t="s">
        <v>2998</v>
      </c>
    </row>
    <row r="1280" spans="1:21" ht="15.75">
      <c r="A1280" s="16" t="s">
        <v>3014</v>
      </c>
      <c r="B1280" s="16" t="s">
        <v>15122</v>
      </c>
      <c r="C1280" s="16" t="s">
        <v>13127</v>
      </c>
      <c r="D1280" s="19">
        <v>6499</v>
      </c>
      <c r="E1280" s="19">
        <v>8999</v>
      </c>
      <c r="F1280" s="52">
        <v>0.28000000000000003</v>
      </c>
      <c r="G1280" s="51">
        <v>4</v>
      </c>
      <c r="H1280" s="52" t="str">
        <f t="shared" si="20"/>
        <v>4.0</v>
      </c>
      <c r="I1280" s="16">
        <v>7807</v>
      </c>
      <c r="J1280" s="19">
        <f>Transformed_Data!E1280*Transformed_Data!I1280</f>
        <v>70255193</v>
      </c>
      <c r="K1280" s="19" t="str">
        <f>IF(E1280&lt;200,"&lt;200",IF(E1280&lt;=500,"200–500","&gt;500"))</f>
        <v>&gt;500</v>
      </c>
      <c r="L1280" s="19">
        <f>G1280*I1280</f>
        <v>31228</v>
      </c>
      <c r="M1280" s="19">
        <f>SUM(G1280:I1280)</f>
        <v>7811</v>
      </c>
      <c r="N1280" s="16" t="s">
        <v>2991</v>
      </c>
      <c r="O1280" s="16" t="s">
        <v>2992</v>
      </c>
      <c r="P1280" s="16" t="s">
        <v>2993</v>
      </c>
      <c r="Q1280" s="16" t="s">
        <v>2994</v>
      </c>
      <c r="R1280" s="16" t="s">
        <v>2995</v>
      </c>
      <c r="S1280" s="16" t="s">
        <v>13822</v>
      </c>
      <c r="T1280" s="16" t="s">
        <v>3016</v>
      </c>
      <c r="U1280" s="16" t="s">
        <v>3017</v>
      </c>
    </row>
    <row r="1281" spans="1:21" ht="15.75">
      <c r="A1281" s="16" t="s">
        <v>4501</v>
      </c>
      <c r="B1281" s="16" t="s">
        <v>15123</v>
      </c>
      <c r="C1281" s="16" t="s">
        <v>13127</v>
      </c>
      <c r="D1281" s="19">
        <v>281</v>
      </c>
      <c r="E1281" s="19">
        <v>1999</v>
      </c>
      <c r="F1281" s="52">
        <v>0.86</v>
      </c>
      <c r="G1281" s="51">
        <v>2.8</v>
      </c>
      <c r="H1281" s="52" t="str">
        <f t="shared" si="20"/>
        <v>3.0</v>
      </c>
      <c r="I1281" s="16">
        <v>87</v>
      </c>
      <c r="J1281" s="19">
        <f>Transformed_Data!E1281*Transformed_Data!I1281</f>
        <v>173913</v>
      </c>
      <c r="K1281" s="19" t="str">
        <f>IF(E1281&lt;200,"&lt;200",IF(E1281&lt;=500,"200–500","&gt;500"))</f>
        <v>&gt;500</v>
      </c>
      <c r="L1281" s="19">
        <f>G1281*I1281</f>
        <v>243.6</v>
      </c>
      <c r="M1281" s="19">
        <f>SUM(G1281:I1281)</f>
        <v>89.8</v>
      </c>
      <c r="N1281" s="16" t="s">
        <v>13823</v>
      </c>
      <c r="O1281" s="16" t="s">
        <v>4504</v>
      </c>
      <c r="P1281" s="16" t="s">
        <v>4505</v>
      </c>
      <c r="Q1281" s="16" t="s">
        <v>4506</v>
      </c>
      <c r="R1281" s="16" t="s">
        <v>4507</v>
      </c>
      <c r="S1281" s="16" t="s">
        <v>4508</v>
      </c>
      <c r="T1281" s="16" t="s">
        <v>4509</v>
      </c>
      <c r="U1281" s="16" t="s">
        <v>4510</v>
      </c>
    </row>
    <row r="1282" spans="1:21" ht="15.75">
      <c r="A1282" s="16" t="s">
        <v>4609</v>
      </c>
      <c r="B1282" s="16" t="s">
        <v>15124</v>
      </c>
      <c r="C1282" s="16" t="s">
        <v>13127</v>
      </c>
      <c r="D1282" s="19">
        <v>99</v>
      </c>
      <c r="E1282" s="19">
        <v>999</v>
      </c>
      <c r="F1282" s="52">
        <v>0.9</v>
      </c>
      <c r="G1282" s="51">
        <v>4.4000000000000004</v>
      </c>
      <c r="H1282" s="52" t="str">
        <f t="shared" ref="H1282:H1345" si="21">IF(G1282&lt;=1,"1.0",IF(G1282&lt;=2,"2.0",IF(G1282&lt;=3,"3.0",IF(G1282&lt;=4,"4.0","5.0"))))</f>
        <v>5.0</v>
      </c>
      <c r="I1282" s="16">
        <v>305</v>
      </c>
      <c r="J1282" s="19">
        <f>Transformed_Data!E1282*Transformed_Data!I1282</f>
        <v>304695</v>
      </c>
      <c r="K1282" s="19" t="str">
        <f>IF(E1282&lt;200,"&lt;200",IF(E1282&lt;=500,"200–500","&gt;500"))</f>
        <v>&gt;500</v>
      </c>
      <c r="L1282" s="19">
        <f>G1282*I1282</f>
        <v>1342</v>
      </c>
      <c r="M1282" s="19">
        <f>SUM(G1282:I1282)</f>
        <v>309.39999999999998</v>
      </c>
      <c r="N1282" s="16" t="s">
        <v>13487</v>
      </c>
      <c r="O1282" s="16" t="s">
        <v>4613</v>
      </c>
      <c r="P1282" s="16" t="s">
        <v>4614</v>
      </c>
      <c r="Q1282" s="16" t="s">
        <v>4615</v>
      </c>
      <c r="R1282" s="16" t="s">
        <v>4616</v>
      </c>
      <c r="S1282" s="16" t="s">
        <v>4617</v>
      </c>
      <c r="T1282" s="16" t="s">
        <v>4618</v>
      </c>
      <c r="U1282" s="16" t="s">
        <v>4619</v>
      </c>
    </row>
    <row r="1283" spans="1:21" ht="15.75">
      <c r="A1283" s="16" t="s">
        <v>12422</v>
      </c>
      <c r="B1283" s="16" t="s">
        <v>15125</v>
      </c>
      <c r="C1283" s="16" t="s">
        <v>13645</v>
      </c>
      <c r="D1283" s="19">
        <v>4899</v>
      </c>
      <c r="E1283" s="19">
        <v>8999</v>
      </c>
      <c r="F1283" s="52">
        <v>0.46</v>
      </c>
      <c r="G1283" s="51">
        <v>4.0999999999999996</v>
      </c>
      <c r="H1283" s="52" t="str">
        <f t="shared" si="21"/>
        <v>5.0</v>
      </c>
      <c r="I1283" s="16">
        <v>297</v>
      </c>
      <c r="J1283" s="19">
        <f>Transformed_Data!E1283*Transformed_Data!I1283</f>
        <v>2672703</v>
      </c>
      <c r="K1283" s="19" t="str">
        <f>IF(E1283&lt;200,"&lt;200",IF(E1283&lt;=500,"200–500","&gt;500"))</f>
        <v>&gt;500</v>
      </c>
      <c r="L1283" s="19">
        <f>G1283*I1283</f>
        <v>1217.6999999999998</v>
      </c>
      <c r="M1283" s="19">
        <f>SUM(G1283:I1283)</f>
        <v>301.10000000000002</v>
      </c>
      <c r="N1283" s="16" t="s">
        <v>12424</v>
      </c>
      <c r="O1283" s="16" t="s">
        <v>12425</v>
      </c>
      <c r="P1283" s="16" t="s">
        <v>12426</v>
      </c>
      <c r="Q1283" s="16" t="s">
        <v>12427</v>
      </c>
      <c r="R1283" s="16" t="s">
        <v>12428</v>
      </c>
      <c r="S1283" s="16" t="s">
        <v>13824</v>
      </c>
      <c r="T1283" s="16" t="s">
        <v>12430</v>
      </c>
      <c r="U1283" s="16" t="s">
        <v>12431</v>
      </c>
    </row>
    <row r="1284" spans="1:21" ht="15.75">
      <c r="A1284" s="16" t="s">
        <v>2256</v>
      </c>
      <c r="B1284" s="16" t="s">
        <v>15126</v>
      </c>
      <c r="C1284" s="16" t="s">
        <v>13127</v>
      </c>
      <c r="D1284" s="19">
        <v>54990</v>
      </c>
      <c r="E1284" s="19">
        <v>85000</v>
      </c>
      <c r="F1284" s="52">
        <v>0.35</v>
      </c>
      <c r="G1284" s="51">
        <v>4.3</v>
      </c>
      <c r="H1284" s="52" t="str">
        <f t="shared" si="21"/>
        <v>5.0</v>
      </c>
      <c r="I1284" s="16">
        <v>3587</v>
      </c>
      <c r="J1284" s="19">
        <f>Transformed_Data!E1284*Transformed_Data!I1284</f>
        <v>304895000</v>
      </c>
      <c r="K1284" s="19" t="str">
        <f>IF(E1284&lt;200,"&lt;200",IF(E1284&lt;=500,"200–500","&gt;500"))</f>
        <v>&gt;500</v>
      </c>
      <c r="L1284" s="19">
        <f>G1284*I1284</f>
        <v>15424.099999999999</v>
      </c>
      <c r="M1284" s="19">
        <f>SUM(G1284:I1284)</f>
        <v>3591.3</v>
      </c>
      <c r="N1284" s="16" t="s">
        <v>13816</v>
      </c>
      <c r="O1284" s="16" t="s">
        <v>988</v>
      </c>
      <c r="P1284" s="16" t="s">
        <v>989</v>
      </c>
      <c r="Q1284" s="16" t="s">
        <v>990</v>
      </c>
      <c r="R1284" s="16" t="s">
        <v>991</v>
      </c>
      <c r="S1284" s="16" t="s">
        <v>13817</v>
      </c>
      <c r="T1284" s="16" t="s">
        <v>2258</v>
      </c>
      <c r="U1284" s="16" t="s">
        <v>2259</v>
      </c>
    </row>
    <row r="1285" spans="1:21" ht="15.75">
      <c r="A1285" s="16" t="s">
        <v>2330</v>
      </c>
      <c r="B1285" s="16" t="s">
        <v>15127</v>
      </c>
      <c r="C1285" s="16" t="s">
        <v>13127</v>
      </c>
      <c r="D1285" s="19">
        <v>18999</v>
      </c>
      <c r="E1285" s="19">
        <v>24990</v>
      </c>
      <c r="F1285" s="52">
        <v>0.24</v>
      </c>
      <c r="G1285" s="51">
        <v>4.3</v>
      </c>
      <c r="H1285" s="52" t="str">
        <f t="shared" si="21"/>
        <v>5.0</v>
      </c>
      <c r="I1285" s="16">
        <v>4702</v>
      </c>
      <c r="J1285" s="19">
        <f>Transformed_Data!E1285*Transformed_Data!I1285</f>
        <v>117502980</v>
      </c>
      <c r="K1285" s="19" t="str">
        <f>IF(E1285&lt;200,"&lt;200",IF(E1285&lt;=500,"200–500","&gt;500"))</f>
        <v>&gt;500</v>
      </c>
      <c r="L1285" s="19">
        <f>G1285*I1285</f>
        <v>20218.599999999999</v>
      </c>
      <c r="M1285" s="19">
        <f>SUM(G1285:I1285)</f>
        <v>4706.3</v>
      </c>
      <c r="N1285" s="16" t="s">
        <v>13825</v>
      </c>
      <c r="O1285" s="16" t="s">
        <v>246</v>
      </c>
      <c r="P1285" s="16" t="s">
        <v>247</v>
      </c>
      <c r="Q1285" s="16" t="s">
        <v>248</v>
      </c>
      <c r="R1285" s="16" t="s">
        <v>249</v>
      </c>
      <c r="S1285" s="16" t="s">
        <v>13734</v>
      </c>
      <c r="T1285" s="16" t="s">
        <v>2333</v>
      </c>
      <c r="U1285" s="16" t="s">
        <v>2334</v>
      </c>
    </row>
    <row r="1286" spans="1:21" ht="15.75">
      <c r="A1286" s="16" t="s">
        <v>10950</v>
      </c>
      <c r="B1286" s="16" t="s">
        <v>15128</v>
      </c>
      <c r="C1286" s="16" t="s">
        <v>13645</v>
      </c>
      <c r="D1286" s="19">
        <v>3599</v>
      </c>
      <c r="E1286" s="19">
        <v>7290</v>
      </c>
      <c r="F1286" s="52">
        <v>0.51</v>
      </c>
      <c r="G1286" s="51">
        <v>3.9</v>
      </c>
      <c r="H1286" s="52" t="str">
        <f t="shared" si="21"/>
        <v>4.0</v>
      </c>
      <c r="I1286" s="16">
        <v>942</v>
      </c>
      <c r="J1286" s="19">
        <f>Transformed_Data!E1286*Transformed_Data!I1286</f>
        <v>6867180</v>
      </c>
      <c r="K1286" s="19" t="str">
        <f>IF(E1286&lt;200,"&lt;200",IF(E1286&lt;=500,"200–500","&gt;500"))</f>
        <v>&gt;500</v>
      </c>
      <c r="L1286" s="19">
        <f>G1286*I1286</f>
        <v>3673.7999999999997</v>
      </c>
      <c r="M1286" s="19">
        <f>SUM(G1286:I1286)</f>
        <v>945.9</v>
      </c>
      <c r="N1286" s="16" t="s">
        <v>10952</v>
      </c>
      <c r="O1286" s="16" t="s">
        <v>10953</v>
      </c>
      <c r="P1286" s="16" t="s">
        <v>10954</v>
      </c>
      <c r="Q1286" s="16" t="s">
        <v>10955</v>
      </c>
      <c r="R1286" s="16" t="s">
        <v>10956</v>
      </c>
      <c r="S1286" s="16" t="s">
        <v>13826</v>
      </c>
      <c r="T1286" s="16" t="s">
        <v>10958</v>
      </c>
      <c r="U1286" s="16" t="s">
        <v>10959</v>
      </c>
    </row>
    <row r="1287" spans="1:21" ht="15.75">
      <c r="A1287" s="16" t="s">
        <v>1754</v>
      </c>
      <c r="B1287" s="16" t="s">
        <v>15129</v>
      </c>
      <c r="C1287" s="16" t="s">
        <v>13127</v>
      </c>
      <c r="D1287" s="19">
        <v>547</v>
      </c>
      <c r="E1287" s="19">
        <v>2999</v>
      </c>
      <c r="F1287" s="52">
        <v>0.82</v>
      </c>
      <c r="G1287" s="51">
        <v>4.3</v>
      </c>
      <c r="H1287" s="52" t="str">
        <f t="shared" si="21"/>
        <v>5.0</v>
      </c>
      <c r="I1287" s="16">
        <v>407</v>
      </c>
      <c r="J1287" s="19">
        <f>Transformed_Data!E1287*Transformed_Data!I1287</f>
        <v>1220593</v>
      </c>
      <c r="K1287" s="19" t="str">
        <f>IF(E1287&lt;200,"&lt;200",IF(E1287&lt;=500,"200–500","&gt;500"))</f>
        <v>&gt;500</v>
      </c>
      <c r="L1287" s="19">
        <f>G1287*I1287</f>
        <v>1750.1</v>
      </c>
      <c r="M1287" s="19">
        <f>SUM(G1287:I1287)</f>
        <v>411.3</v>
      </c>
      <c r="N1287" s="16" t="s">
        <v>13827</v>
      </c>
      <c r="O1287" s="16" t="s">
        <v>1757</v>
      </c>
      <c r="P1287" s="16" t="s">
        <v>1758</v>
      </c>
      <c r="Q1287" s="16" t="s">
        <v>1759</v>
      </c>
      <c r="R1287" s="16" t="s">
        <v>1760</v>
      </c>
      <c r="S1287" s="16" t="s">
        <v>1761</v>
      </c>
      <c r="T1287" s="16" t="s">
        <v>1762</v>
      </c>
      <c r="U1287" s="16" t="s">
        <v>1763</v>
      </c>
    </row>
    <row r="1288" spans="1:21" ht="15.75">
      <c r="A1288" s="16" t="s">
        <v>7429</v>
      </c>
      <c r="B1288" s="16" t="s">
        <v>15130</v>
      </c>
      <c r="C1288" s="16" t="s">
        <v>13644</v>
      </c>
      <c r="D1288" s="19">
        <v>499</v>
      </c>
      <c r="E1288" s="19">
        <v>1299</v>
      </c>
      <c r="F1288" s="52">
        <v>0.62</v>
      </c>
      <c r="G1288" s="51">
        <v>4.5</v>
      </c>
      <c r="H1288" s="52" t="str">
        <f t="shared" si="21"/>
        <v>5.0</v>
      </c>
      <c r="I1288" s="16">
        <v>434</v>
      </c>
      <c r="J1288" s="19">
        <f>Transformed_Data!E1288*Transformed_Data!I1288</f>
        <v>563766</v>
      </c>
      <c r="K1288" s="19" t="str">
        <f>IF(E1288&lt;200,"&lt;200",IF(E1288&lt;=500,"200–500","&gt;500"))</f>
        <v>&gt;500</v>
      </c>
      <c r="L1288" s="19">
        <f>G1288*I1288</f>
        <v>1953</v>
      </c>
      <c r="M1288" s="19">
        <f>SUM(G1288:I1288)</f>
        <v>438.5</v>
      </c>
      <c r="N1288" s="16" t="s">
        <v>13828</v>
      </c>
      <c r="O1288" s="16" t="s">
        <v>7432</v>
      </c>
      <c r="P1288" s="16" t="s">
        <v>7433</v>
      </c>
      <c r="Q1288" s="16" t="s">
        <v>7434</v>
      </c>
      <c r="R1288" s="16" t="s">
        <v>7435</v>
      </c>
      <c r="S1288" s="16" t="s">
        <v>7436</v>
      </c>
      <c r="T1288" s="16" t="s">
        <v>7437</v>
      </c>
      <c r="U1288" s="16" t="s">
        <v>7438</v>
      </c>
    </row>
    <row r="1289" spans="1:21" ht="15.75">
      <c r="A1289" s="16" t="s">
        <v>11375</v>
      </c>
      <c r="B1289" s="16" t="s">
        <v>15131</v>
      </c>
      <c r="C1289" s="16" t="s">
        <v>13645</v>
      </c>
      <c r="D1289" s="19">
        <v>8499</v>
      </c>
      <c r="E1289" s="19">
        <v>16490</v>
      </c>
      <c r="F1289" s="52">
        <v>0.48</v>
      </c>
      <c r="G1289" s="51">
        <v>4.3</v>
      </c>
      <c r="H1289" s="52" t="str">
        <f t="shared" si="21"/>
        <v>5.0</v>
      </c>
      <c r="I1289" s="16">
        <v>97</v>
      </c>
      <c r="J1289" s="19">
        <f>Transformed_Data!E1289*Transformed_Data!I1289</f>
        <v>1599530</v>
      </c>
      <c r="K1289" s="19" t="str">
        <f>IF(E1289&lt;200,"&lt;200",IF(E1289&lt;=500,"200–500","&gt;500"))</f>
        <v>&gt;500</v>
      </c>
      <c r="L1289" s="19">
        <f>G1289*I1289</f>
        <v>417.09999999999997</v>
      </c>
      <c r="M1289" s="19">
        <f>SUM(G1289:I1289)</f>
        <v>101.3</v>
      </c>
      <c r="N1289" s="16" t="s">
        <v>13829</v>
      </c>
      <c r="O1289" s="16" t="s">
        <v>11378</v>
      </c>
      <c r="P1289" s="16" t="s">
        <v>11379</v>
      </c>
      <c r="Q1289" s="16" t="s">
        <v>11380</v>
      </c>
      <c r="R1289" s="16" t="s">
        <v>11381</v>
      </c>
      <c r="S1289" s="16" t="s">
        <v>13830</v>
      </c>
      <c r="T1289" s="16" t="s">
        <v>11383</v>
      </c>
      <c r="U1289" s="16" t="s">
        <v>11384</v>
      </c>
    </row>
    <row r="1290" spans="1:21" ht="15.75">
      <c r="A1290" s="16" t="s">
        <v>746</v>
      </c>
      <c r="B1290" s="16" t="s">
        <v>15132</v>
      </c>
      <c r="C1290" s="16" t="s">
        <v>13127</v>
      </c>
      <c r="D1290" s="19">
        <v>1434</v>
      </c>
      <c r="E1290" s="19">
        <v>3999</v>
      </c>
      <c r="F1290" s="52">
        <v>0.64</v>
      </c>
      <c r="G1290" s="51">
        <v>4</v>
      </c>
      <c r="H1290" s="52" t="str">
        <f t="shared" si="21"/>
        <v>4.0</v>
      </c>
      <c r="I1290" s="16">
        <v>32</v>
      </c>
      <c r="J1290" s="19">
        <f>Transformed_Data!E1290*Transformed_Data!I1290</f>
        <v>127968</v>
      </c>
      <c r="K1290" s="19" t="str">
        <f>IF(E1290&lt;200,"&lt;200",IF(E1290&lt;=500,"200–500","&gt;500"))</f>
        <v>&gt;500</v>
      </c>
      <c r="L1290" s="19">
        <f>G1290*I1290</f>
        <v>128</v>
      </c>
      <c r="M1290" s="19">
        <f>SUM(G1290:I1290)</f>
        <v>36</v>
      </c>
      <c r="N1290" s="16" t="s">
        <v>748</v>
      </c>
      <c r="O1290" s="16" t="s">
        <v>749</v>
      </c>
      <c r="P1290" s="16" t="s">
        <v>750</v>
      </c>
      <c r="Q1290" s="16" t="s">
        <v>751</v>
      </c>
      <c r="R1290" s="16" t="s">
        <v>752</v>
      </c>
      <c r="S1290" s="16" t="s">
        <v>753</v>
      </c>
      <c r="T1290" s="16" t="s">
        <v>754</v>
      </c>
      <c r="U1290" s="16" t="s">
        <v>755</v>
      </c>
    </row>
    <row r="1291" spans="1:21" ht="15.75">
      <c r="A1291" s="16" t="s">
        <v>4140</v>
      </c>
      <c r="B1291" s="16" t="s">
        <v>15133</v>
      </c>
      <c r="C1291" s="16" t="s">
        <v>13127</v>
      </c>
      <c r="D1291" s="19">
        <v>12999</v>
      </c>
      <c r="E1291" s="19">
        <v>13499</v>
      </c>
      <c r="F1291" s="52">
        <v>0.04</v>
      </c>
      <c r="G1291" s="51">
        <v>4.0999999999999996</v>
      </c>
      <c r="H1291" s="52" t="str">
        <f t="shared" si="21"/>
        <v>5.0</v>
      </c>
      <c r="I1291" s="16">
        <v>56098</v>
      </c>
      <c r="J1291" s="19">
        <f>Transformed_Data!E1291*Transformed_Data!I1291</f>
        <v>757266902</v>
      </c>
      <c r="K1291" s="19" t="str">
        <f>IF(E1291&lt;200,"&lt;200",IF(E1291&lt;=500,"200–500","&gt;500"))</f>
        <v>&gt;500</v>
      </c>
      <c r="L1291" s="19">
        <f>G1291*I1291</f>
        <v>230001.8</v>
      </c>
      <c r="M1291" s="19">
        <f>SUM(G1291:I1291)</f>
        <v>56102.1</v>
      </c>
      <c r="N1291" s="16" t="s">
        <v>4142</v>
      </c>
      <c r="O1291" s="16" t="s">
        <v>4143</v>
      </c>
      <c r="P1291" s="16" t="s">
        <v>4144</v>
      </c>
      <c r="Q1291" s="16" t="s">
        <v>4145</v>
      </c>
      <c r="R1291" s="16" t="s">
        <v>4146</v>
      </c>
      <c r="S1291" s="16" t="s">
        <v>13831</v>
      </c>
      <c r="T1291" s="16" t="s">
        <v>4148</v>
      </c>
      <c r="U1291" s="16" t="s">
        <v>4149</v>
      </c>
    </row>
    <row r="1292" spans="1:21" ht="15.75">
      <c r="A1292" s="16" t="s">
        <v>4239</v>
      </c>
      <c r="B1292" s="16" t="s">
        <v>15134</v>
      </c>
      <c r="C1292" s="16" t="s">
        <v>13127</v>
      </c>
      <c r="D1292" s="19">
        <v>4999</v>
      </c>
      <c r="E1292" s="19">
        <v>6999</v>
      </c>
      <c r="F1292" s="52">
        <v>0.28999999999999998</v>
      </c>
      <c r="G1292" s="51">
        <v>3.8</v>
      </c>
      <c r="H1292" s="52" t="str">
        <f t="shared" si="21"/>
        <v>4.0</v>
      </c>
      <c r="I1292" s="16">
        <v>758</v>
      </c>
      <c r="J1292" s="19">
        <f>Transformed_Data!E1292*Transformed_Data!I1292</f>
        <v>5305242</v>
      </c>
      <c r="K1292" s="19" t="str">
        <f>IF(E1292&lt;200,"&lt;200",IF(E1292&lt;=500,"200–500","&gt;500"))</f>
        <v>&gt;500</v>
      </c>
      <c r="L1292" s="19">
        <f>G1292*I1292</f>
        <v>2880.4</v>
      </c>
      <c r="M1292" s="19">
        <f>SUM(G1292:I1292)</f>
        <v>761.8</v>
      </c>
      <c r="N1292" s="16" t="s">
        <v>13832</v>
      </c>
      <c r="O1292" s="16" t="s">
        <v>4242</v>
      </c>
      <c r="P1292" s="16" t="s">
        <v>4243</v>
      </c>
      <c r="Q1292" s="16" t="s">
        <v>4244</v>
      </c>
      <c r="R1292" s="16" t="s">
        <v>4245</v>
      </c>
      <c r="S1292" s="16" t="s">
        <v>13833</v>
      </c>
      <c r="T1292" s="16" t="s">
        <v>4247</v>
      </c>
      <c r="U1292" s="16" t="s">
        <v>4248</v>
      </c>
    </row>
    <row r="1293" spans="1:21" ht="15.75">
      <c r="A1293" s="16" t="s">
        <v>9953</v>
      </c>
      <c r="B1293" s="16" t="s">
        <v>15135</v>
      </c>
      <c r="C1293" s="16" t="s">
        <v>13645</v>
      </c>
      <c r="D1293" s="19">
        <v>899</v>
      </c>
      <c r="E1293" s="19">
        <v>1990</v>
      </c>
      <c r="F1293" s="52">
        <v>0.55000000000000004</v>
      </c>
      <c r="G1293" s="51">
        <v>4.0999999999999996</v>
      </c>
      <c r="H1293" s="52" t="str">
        <f t="shared" si="21"/>
        <v>5.0</v>
      </c>
      <c r="I1293" s="16">
        <v>185</v>
      </c>
      <c r="J1293" s="19">
        <f>Transformed_Data!E1293*Transformed_Data!I1293</f>
        <v>368150</v>
      </c>
      <c r="K1293" s="19" t="str">
        <f>IF(E1293&lt;200,"&lt;200",IF(E1293&lt;=500,"200–500","&gt;500"))</f>
        <v>&gt;500</v>
      </c>
      <c r="L1293" s="19">
        <f>G1293*I1293</f>
        <v>758.49999999999989</v>
      </c>
      <c r="M1293" s="19">
        <f>SUM(G1293:I1293)</f>
        <v>189.1</v>
      </c>
      <c r="N1293" s="16" t="s">
        <v>13834</v>
      </c>
      <c r="O1293" s="16" t="s">
        <v>9956</v>
      </c>
      <c r="P1293" s="16" t="s">
        <v>9957</v>
      </c>
      <c r="Q1293" s="16" t="s">
        <v>9958</v>
      </c>
      <c r="R1293" s="16" t="s">
        <v>9959</v>
      </c>
      <c r="S1293" s="16" t="s">
        <v>9960</v>
      </c>
      <c r="T1293" s="16" t="s">
        <v>9961</v>
      </c>
      <c r="U1293" s="16" t="s">
        <v>9962</v>
      </c>
    </row>
    <row r="1294" spans="1:21" ht="15.75">
      <c r="A1294" s="16" t="s">
        <v>3022</v>
      </c>
      <c r="B1294" s="16" t="s">
        <v>15136</v>
      </c>
      <c r="C1294" s="16" t="s">
        <v>13127</v>
      </c>
      <c r="D1294" s="19">
        <v>569</v>
      </c>
      <c r="E1294" s="19">
        <v>1000</v>
      </c>
      <c r="F1294" s="52">
        <v>0.43</v>
      </c>
      <c r="G1294" s="51">
        <v>4.4000000000000004</v>
      </c>
      <c r="H1294" s="52" t="str">
        <f t="shared" si="21"/>
        <v>5.0</v>
      </c>
      <c r="I1294" s="16">
        <v>67259</v>
      </c>
      <c r="J1294" s="19">
        <f>Transformed_Data!E1294*Transformed_Data!I1294</f>
        <v>67259000</v>
      </c>
      <c r="K1294" s="19" t="str">
        <f>IF(E1294&lt;200,"&lt;200",IF(E1294&lt;=500,"200–500","&gt;500"))</f>
        <v>&gt;500</v>
      </c>
      <c r="L1294" s="19">
        <f>G1294*I1294</f>
        <v>295939.60000000003</v>
      </c>
      <c r="M1294" s="19">
        <f>SUM(G1294:I1294)</f>
        <v>67263.399999999994</v>
      </c>
      <c r="N1294" s="16" t="s">
        <v>3025</v>
      </c>
      <c r="O1294" s="16" t="s">
        <v>3026</v>
      </c>
      <c r="P1294" s="16" t="s">
        <v>3027</v>
      </c>
      <c r="Q1294" s="16" t="s">
        <v>3028</v>
      </c>
      <c r="R1294" s="16" t="s">
        <v>3029</v>
      </c>
      <c r="S1294" s="16" t="s">
        <v>3030</v>
      </c>
      <c r="T1294" s="16" t="s">
        <v>3031</v>
      </c>
      <c r="U1294" s="16" t="s">
        <v>3032</v>
      </c>
    </row>
    <row r="1295" spans="1:21" ht="15.75">
      <c r="A1295" s="16" t="s">
        <v>7192</v>
      </c>
      <c r="B1295" s="16" t="s">
        <v>15137</v>
      </c>
      <c r="C1295" s="16" t="s">
        <v>13644</v>
      </c>
      <c r="D1295" s="19">
        <v>199</v>
      </c>
      <c r="E1295" s="19">
        <v>999</v>
      </c>
      <c r="F1295" s="52">
        <v>0.8</v>
      </c>
      <c r="G1295" s="51">
        <v>4.2</v>
      </c>
      <c r="H1295" s="52" t="str">
        <f t="shared" si="21"/>
        <v>5.0</v>
      </c>
      <c r="I1295" s="16">
        <v>362</v>
      </c>
      <c r="J1295" s="19">
        <f>Transformed_Data!E1295*Transformed_Data!I1295</f>
        <v>361638</v>
      </c>
      <c r="K1295" s="19" t="str">
        <f>IF(E1295&lt;200,"&lt;200",IF(E1295&lt;=500,"200–500","&gt;500"))</f>
        <v>&gt;500</v>
      </c>
      <c r="L1295" s="19">
        <f>G1295*I1295</f>
        <v>1520.4</v>
      </c>
      <c r="M1295" s="19">
        <f>SUM(G1295:I1295)</f>
        <v>366.2</v>
      </c>
      <c r="N1295" s="16" t="s">
        <v>7195</v>
      </c>
      <c r="O1295" s="16" t="s">
        <v>7196</v>
      </c>
      <c r="P1295" s="16" t="s">
        <v>7197</v>
      </c>
      <c r="Q1295" s="16" t="s">
        <v>7198</v>
      </c>
      <c r="R1295" s="16" t="s">
        <v>7199</v>
      </c>
      <c r="S1295" s="16" t="s">
        <v>13835</v>
      </c>
      <c r="T1295" s="16" t="s">
        <v>7201</v>
      </c>
      <c r="U1295" s="16" t="s">
        <v>7202</v>
      </c>
    </row>
    <row r="1296" spans="1:21" ht="15.75">
      <c r="A1296" s="16" t="s">
        <v>3126</v>
      </c>
      <c r="B1296" s="16" t="s">
        <v>15136</v>
      </c>
      <c r="C1296" s="16" t="s">
        <v>13127</v>
      </c>
      <c r="D1296" s="19">
        <v>959</v>
      </c>
      <c r="E1296" s="19">
        <v>1800</v>
      </c>
      <c r="F1296" s="52">
        <v>0.47</v>
      </c>
      <c r="G1296" s="51">
        <v>4.4000000000000004</v>
      </c>
      <c r="H1296" s="52" t="str">
        <f t="shared" si="21"/>
        <v>5.0</v>
      </c>
      <c r="I1296" s="16">
        <v>67259</v>
      </c>
      <c r="J1296" s="19">
        <f>Transformed_Data!E1296*Transformed_Data!I1296</f>
        <v>121066200</v>
      </c>
      <c r="K1296" s="19" t="str">
        <f>IF(E1296&lt;200,"&lt;200",IF(E1296&lt;=500,"200–500","&gt;500"))</f>
        <v>&gt;500</v>
      </c>
      <c r="L1296" s="19">
        <f>G1296*I1296</f>
        <v>295939.60000000003</v>
      </c>
      <c r="M1296" s="19">
        <f>SUM(G1296:I1296)</f>
        <v>67263.399999999994</v>
      </c>
      <c r="N1296" s="16" t="s">
        <v>3025</v>
      </c>
      <c r="O1296" s="16" t="s">
        <v>3026</v>
      </c>
      <c r="P1296" s="16" t="s">
        <v>3027</v>
      </c>
      <c r="Q1296" s="16" t="s">
        <v>3028</v>
      </c>
      <c r="R1296" s="16" t="s">
        <v>3029</v>
      </c>
      <c r="S1296" s="16" t="s">
        <v>3030</v>
      </c>
      <c r="T1296" s="16" t="s">
        <v>3128</v>
      </c>
      <c r="U1296" s="16" t="s">
        <v>3129</v>
      </c>
    </row>
    <row r="1297" spans="1:21" ht="15.75">
      <c r="A1297" s="16" t="s">
        <v>4203</v>
      </c>
      <c r="B1297" s="16" t="s">
        <v>15136</v>
      </c>
      <c r="C1297" s="16" t="s">
        <v>13127</v>
      </c>
      <c r="D1297" s="19">
        <v>1989</v>
      </c>
      <c r="E1297" s="19">
        <v>3500</v>
      </c>
      <c r="F1297" s="52">
        <v>0.43</v>
      </c>
      <c r="G1297" s="51">
        <v>4.4000000000000004</v>
      </c>
      <c r="H1297" s="52" t="str">
        <f t="shared" si="21"/>
        <v>5.0</v>
      </c>
      <c r="I1297" s="16">
        <v>67260</v>
      </c>
      <c r="J1297" s="19">
        <f>Transformed_Data!E1297*Transformed_Data!I1297</f>
        <v>235410000</v>
      </c>
      <c r="K1297" s="19" t="str">
        <f>IF(E1297&lt;200,"&lt;200",IF(E1297&lt;=500,"200–500","&gt;500"))</f>
        <v>&gt;500</v>
      </c>
      <c r="L1297" s="19">
        <f>G1297*I1297</f>
        <v>295944</v>
      </c>
      <c r="M1297" s="19">
        <f>SUM(G1297:I1297)</f>
        <v>67264.399999999994</v>
      </c>
      <c r="N1297" s="16" t="s">
        <v>4205</v>
      </c>
      <c r="O1297" s="16" t="s">
        <v>3026</v>
      </c>
      <c r="P1297" s="16" t="s">
        <v>3027</v>
      </c>
      <c r="Q1297" s="16" t="s">
        <v>3028</v>
      </c>
      <c r="R1297" s="16" t="s">
        <v>3029</v>
      </c>
      <c r="S1297" s="16" t="s">
        <v>3030</v>
      </c>
      <c r="T1297" s="16" t="s">
        <v>4206</v>
      </c>
      <c r="U1297" s="16" t="s">
        <v>4207</v>
      </c>
    </row>
    <row r="1298" spans="1:21" ht="15.75">
      <c r="A1298" s="16" t="s">
        <v>12643</v>
      </c>
      <c r="B1298" s="16" t="s">
        <v>15138</v>
      </c>
      <c r="C1298" s="16" t="s">
        <v>13645</v>
      </c>
      <c r="D1298" s="19">
        <v>1199</v>
      </c>
      <c r="E1298" s="19">
        <v>2990</v>
      </c>
      <c r="F1298" s="52">
        <v>0.6</v>
      </c>
      <c r="G1298" s="51">
        <v>3.8</v>
      </c>
      <c r="H1298" s="52" t="str">
        <f t="shared" si="21"/>
        <v>4.0</v>
      </c>
      <c r="I1298" s="16">
        <v>133</v>
      </c>
      <c r="J1298" s="19">
        <f>Transformed_Data!E1298*Transformed_Data!I1298</f>
        <v>397670</v>
      </c>
      <c r="K1298" s="19" t="str">
        <f>IF(E1298&lt;200,"&lt;200",IF(E1298&lt;=500,"200–500","&gt;500"))</f>
        <v>&gt;500</v>
      </c>
      <c r="L1298" s="19">
        <f>G1298*I1298</f>
        <v>505.4</v>
      </c>
      <c r="M1298" s="19">
        <f>SUM(G1298:I1298)</f>
        <v>136.80000000000001</v>
      </c>
      <c r="N1298" s="16" t="s">
        <v>13836</v>
      </c>
      <c r="O1298" s="16" t="s">
        <v>12646</v>
      </c>
      <c r="P1298" s="16" t="s">
        <v>12647</v>
      </c>
      <c r="Q1298" s="16" t="s">
        <v>12648</v>
      </c>
      <c r="R1298" s="16" t="s">
        <v>12649</v>
      </c>
      <c r="S1298" s="16" t="s">
        <v>12650</v>
      </c>
      <c r="T1298" s="16" t="s">
        <v>12651</v>
      </c>
      <c r="U1298" s="16" t="s">
        <v>12652</v>
      </c>
    </row>
    <row r="1299" spans="1:21" ht="15.75">
      <c r="A1299" s="16" t="s">
        <v>3265</v>
      </c>
      <c r="B1299" s="16" t="s">
        <v>15139</v>
      </c>
      <c r="C1299" s="16" t="s">
        <v>13127</v>
      </c>
      <c r="D1299" s="19">
        <v>1799</v>
      </c>
      <c r="E1299" s="19">
        <v>19999</v>
      </c>
      <c r="F1299" s="52">
        <v>0.91</v>
      </c>
      <c r="G1299" s="51">
        <v>4.2</v>
      </c>
      <c r="H1299" s="52" t="str">
        <f t="shared" si="21"/>
        <v>5.0</v>
      </c>
      <c r="I1299" s="16">
        <v>13937</v>
      </c>
      <c r="J1299" s="19">
        <f>Transformed_Data!E1299*Transformed_Data!I1299</f>
        <v>278726063</v>
      </c>
      <c r="K1299" s="19" t="str">
        <f>IF(E1299&lt;200,"&lt;200",IF(E1299&lt;=500,"200–500","&gt;500"))</f>
        <v>&gt;500</v>
      </c>
      <c r="L1299" s="19">
        <f>G1299*I1299</f>
        <v>58535.4</v>
      </c>
      <c r="M1299" s="19">
        <f>SUM(G1299:I1299)</f>
        <v>13941.2</v>
      </c>
      <c r="N1299" s="16" t="s">
        <v>13837</v>
      </c>
      <c r="O1299" s="16" t="s">
        <v>2950</v>
      </c>
      <c r="P1299" s="16" t="s">
        <v>2951</v>
      </c>
      <c r="Q1299" s="16" t="s">
        <v>2952</v>
      </c>
      <c r="R1299" s="16" t="s">
        <v>2953</v>
      </c>
      <c r="S1299" s="16" t="s">
        <v>13838</v>
      </c>
      <c r="T1299" s="16" t="s">
        <v>3267</v>
      </c>
      <c r="U1299" s="16" t="s">
        <v>3268</v>
      </c>
    </row>
    <row r="1300" spans="1:21" ht="15.75">
      <c r="A1300" s="16" t="s">
        <v>3216</v>
      </c>
      <c r="B1300" s="16" t="s">
        <v>15139</v>
      </c>
      <c r="C1300" s="16" t="s">
        <v>13127</v>
      </c>
      <c r="D1300" s="19">
        <v>1799</v>
      </c>
      <c r="E1300" s="19">
        <v>19999</v>
      </c>
      <c r="F1300" s="52">
        <v>0.91</v>
      </c>
      <c r="G1300" s="51">
        <v>4.2</v>
      </c>
      <c r="H1300" s="52" t="str">
        <f t="shared" si="21"/>
        <v>5.0</v>
      </c>
      <c r="I1300" s="16">
        <v>13937</v>
      </c>
      <c r="J1300" s="19">
        <f>Transformed_Data!E1300*Transformed_Data!I1300</f>
        <v>278726063</v>
      </c>
      <c r="K1300" s="19" t="str">
        <f>IF(E1300&lt;200,"&lt;200",IF(E1300&lt;=500,"200–500","&gt;500"))</f>
        <v>&gt;500</v>
      </c>
      <c r="L1300" s="19">
        <f>G1300*I1300</f>
        <v>58535.4</v>
      </c>
      <c r="M1300" s="19">
        <f>SUM(G1300:I1300)</f>
        <v>13941.2</v>
      </c>
      <c r="N1300" s="16" t="s">
        <v>13839</v>
      </c>
      <c r="O1300" s="16" t="s">
        <v>2950</v>
      </c>
      <c r="P1300" s="16" t="s">
        <v>2951</v>
      </c>
      <c r="Q1300" s="16" t="s">
        <v>2952</v>
      </c>
      <c r="R1300" s="16" t="s">
        <v>2953</v>
      </c>
      <c r="S1300" s="16" t="s">
        <v>13838</v>
      </c>
      <c r="T1300" s="16" t="s">
        <v>3218</v>
      </c>
      <c r="U1300" s="16" t="s">
        <v>3219</v>
      </c>
    </row>
    <row r="1301" spans="1:21" ht="15.75">
      <c r="A1301" s="16" t="s">
        <v>3316</v>
      </c>
      <c r="B1301" s="16" t="s">
        <v>15139</v>
      </c>
      <c r="C1301" s="16" t="s">
        <v>13127</v>
      </c>
      <c r="D1301" s="19">
        <v>1799</v>
      </c>
      <c r="E1301" s="19">
        <v>19999</v>
      </c>
      <c r="F1301" s="52">
        <v>0.91</v>
      </c>
      <c r="G1301" s="51">
        <v>4.2</v>
      </c>
      <c r="H1301" s="52" t="str">
        <f t="shared" si="21"/>
        <v>5.0</v>
      </c>
      <c r="I1301" s="16">
        <v>13937</v>
      </c>
      <c r="J1301" s="19">
        <f>Transformed_Data!E1301*Transformed_Data!I1301</f>
        <v>278726063</v>
      </c>
      <c r="K1301" s="19" t="str">
        <f>IF(E1301&lt;200,"&lt;200",IF(E1301&lt;=500,"200–500","&gt;500"))</f>
        <v>&gt;500</v>
      </c>
      <c r="L1301" s="19">
        <f>G1301*I1301</f>
        <v>58535.4</v>
      </c>
      <c r="M1301" s="19">
        <f>SUM(G1301:I1301)</f>
        <v>13941.2</v>
      </c>
      <c r="N1301" s="16" t="s">
        <v>13840</v>
      </c>
      <c r="O1301" s="16" t="s">
        <v>2950</v>
      </c>
      <c r="P1301" s="16" t="s">
        <v>2951</v>
      </c>
      <c r="Q1301" s="16" t="s">
        <v>2952</v>
      </c>
      <c r="R1301" s="16" t="s">
        <v>2953</v>
      </c>
      <c r="S1301" s="16" t="s">
        <v>13838</v>
      </c>
      <c r="T1301" s="16" t="s">
        <v>3317</v>
      </c>
      <c r="U1301" s="16" t="s">
        <v>3318</v>
      </c>
    </row>
    <row r="1302" spans="1:21" ht="15.75">
      <c r="A1302" s="16" t="s">
        <v>3245</v>
      </c>
      <c r="B1302" s="16" t="s">
        <v>15139</v>
      </c>
      <c r="C1302" s="16" t="s">
        <v>13127</v>
      </c>
      <c r="D1302" s="19">
        <v>1799</v>
      </c>
      <c r="E1302" s="19">
        <v>19999</v>
      </c>
      <c r="F1302" s="52">
        <v>0.91</v>
      </c>
      <c r="G1302" s="51">
        <v>4.2</v>
      </c>
      <c r="H1302" s="52" t="str">
        <f t="shared" si="21"/>
        <v>5.0</v>
      </c>
      <c r="I1302" s="16">
        <v>13937</v>
      </c>
      <c r="J1302" s="19">
        <f>Transformed_Data!E1302*Transformed_Data!I1302</f>
        <v>278726063</v>
      </c>
      <c r="K1302" s="19" t="str">
        <f>IF(E1302&lt;200,"&lt;200",IF(E1302&lt;=500,"200–500","&gt;500"))</f>
        <v>&gt;500</v>
      </c>
      <c r="L1302" s="19">
        <f>G1302*I1302</f>
        <v>58535.4</v>
      </c>
      <c r="M1302" s="19">
        <f>SUM(G1302:I1302)</f>
        <v>13941.2</v>
      </c>
      <c r="N1302" s="16" t="s">
        <v>13839</v>
      </c>
      <c r="O1302" s="16" t="s">
        <v>2950</v>
      </c>
      <c r="P1302" s="16" t="s">
        <v>2951</v>
      </c>
      <c r="Q1302" s="16" t="s">
        <v>2952</v>
      </c>
      <c r="R1302" s="16" t="s">
        <v>2953</v>
      </c>
      <c r="S1302" s="16" t="s">
        <v>13838</v>
      </c>
      <c r="T1302" s="16" t="s">
        <v>3246</v>
      </c>
      <c r="U1302" s="16" t="s">
        <v>3247</v>
      </c>
    </row>
    <row r="1303" spans="1:21" ht="15.75">
      <c r="A1303" s="16" t="s">
        <v>2946</v>
      </c>
      <c r="B1303" s="16" t="s">
        <v>15139</v>
      </c>
      <c r="C1303" s="16" t="s">
        <v>13127</v>
      </c>
      <c r="D1303" s="19">
        <v>1799</v>
      </c>
      <c r="E1303" s="19">
        <v>19999</v>
      </c>
      <c r="F1303" s="52">
        <v>0.91</v>
      </c>
      <c r="G1303" s="51">
        <v>4.2</v>
      </c>
      <c r="H1303" s="52" t="str">
        <f t="shared" si="21"/>
        <v>5.0</v>
      </c>
      <c r="I1303" s="16">
        <v>13937</v>
      </c>
      <c r="J1303" s="19">
        <f>Transformed_Data!E1303*Transformed_Data!I1303</f>
        <v>278726063</v>
      </c>
      <c r="K1303" s="19" t="str">
        <f>IF(E1303&lt;200,"&lt;200",IF(E1303&lt;=500,"200–500","&gt;500"))</f>
        <v>&gt;500</v>
      </c>
      <c r="L1303" s="19">
        <f>G1303*I1303</f>
        <v>58535.4</v>
      </c>
      <c r="M1303" s="19">
        <f>SUM(G1303:I1303)</f>
        <v>13941.2</v>
      </c>
      <c r="N1303" s="16" t="s">
        <v>13840</v>
      </c>
      <c r="O1303" s="16" t="s">
        <v>2950</v>
      </c>
      <c r="P1303" s="16" t="s">
        <v>2951</v>
      </c>
      <c r="Q1303" s="16" t="s">
        <v>2952</v>
      </c>
      <c r="R1303" s="16" t="s">
        <v>2953</v>
      </c>
      <c r="S1303" s="16" t="s">
        <v>13838</v>
      </c>
      <c r="T1303" s="16" t="s">
        <v>2955</v>
      </c>
      <c r="U1303" s="16" t="s">
        <v>2956</v>
      </c>
    </row>
    <row r="1304" spans="1:21" ht="15.75">
      <c r="A1304" s="16" t="s">
        <v>10789</v>
      </c>
      <c r="B1304" s="16" t="s">
        <v>15140</v>
      </c>
      <c r="C1304" s="16" t="s">
        <v>13645</v>
      </c>
      <c r="D1304" s="19">
        <v>669</v>
      </c>
      <c r="E1304" s="19">
        <v>1499</v>
      </c>
      <c r="F1304" s="52">
        <v>0.55000000000000004</v>
      </c>
      <c r="G1304" s="51">
        <v>2.2999999999999998</v>
      </c>
      <c r="H1304" s="52" t="str">
        <f t="shared" si="21"/>
        <v>3.0</v>
      </c>
      <c r="I1304" s="16">
        <v>13</v>
      </c>
      <c r="J1304" s="19">
        <f>Transformed_Data!E1304*Transformed_Data!I1304</f>
        <v>19487</v>
      </c>
      <c r="K1304" s="19" t="str">
        <f>IF(E1304&lt;200,"&lt;200",IF(E1304&lt;=500,"200–500","&gt;500"))</f>
        <v>&gt;500</v>
      </c>
      <c r="L1304" s="19">
        <f>G1304*I1304</f>
        <v>29.9</v>
      </c>
      <c r="M1304" s="19">
        <f>SUM(G1304:I1304)</f>
        <v>15.3</v>
      </c>
      <c r="N1304" s="16" t="s">
        <v>13841</v>
      </c>
      <c r="O1304" s="16" t="s">
        <v>10792</v>
      </c>
      <c r="P1304" s="16" t="s">
        <v>10793</v>
      </c>
      <c r="Q1304" s="16" t="s">
        <v>10794</v>
      </c>
      <c r="R1304" s="16" t="s">
        <v>10795</v>
      </c>
      <c r="S1304" s="16" t="s">
        <v>10796</v>
      </c>
      <c r="T1304" s="16" t="s">
        <v>10797</v>
      </c>
      <c r="U1304" s="16" t="s">
        <v>10798</v>
      </c>
    </row>
    <row r="1305" spans="1:21" ht="15.75">
      <c r="A1305" s="16" t="s">
        <v>516</v>
      </c>
      <c r="B1305" s="16" t="s">
        <v>15141</v>
      </c>
      <c r="C1305" s="16" t="s">
        <v>13644</v>
      </c>
      <c r="D1305" s="19">
        <v>199</v>
      </c>
      <c r="E1305" s="19">
        <v>349</v>
      </c>
      <c r="F1305" s="52">
        <v>0.43</v>
      </c>
      <c r="G1305" s="51">
        <v>4.0999999999999996</v>
      </c>
      <c r="H1305" s="52" t="str">
        <f t="shared" si="21"/>
        <v>5.0</v>
      </c>
      <c r="I1305" s="16">
        <v>314</v>
      </c>
      <c r="J1305" s="19">
        <f>Transformed_Data!E1305*Transformed_Data!I1305</f>
        <v>109586</v>
      </c>
      <c r="K1305" s="19" t="str">
        <f>IF(E1305&lt;200,"&lt;200",IF(E1305&lt;=500,"200–500","&gt;500"))</f>
        <v>200–500</v>
      </c>
      <c r="L1305" s="19">
        <f>G1305*I1305</f>
        <v>1287.3999999999999</v>
      </c>
      <c r="M1305" s="19">
        <f>SUM(G1305:I1305)</f>
        <v>318.10000000000002</v>
      </c>
      <c r="N1305" s="16" t="s">
        <v>518</v>
      </c>
      <c r="O1305" s="16" t="s">
        <v>519</v>
      </c>
      <c r="P1305" s="16" t="s">
        <v>520</v>
      </c>
      <c r="Q1305" s="16" t="s">
        <v>521</v>
      </c>
      <c r="R1305" s="16" t="s">
        <v>522</v>
      </c>
      <c r="S1305" s="16" t="s">
        <v>523</v>
      </c>
      <c r="T1305" s="16" t="s">
        <v>524</v>
      </c>
      <c r="U1305" s="16" t="s">
        <v>525</v>
      </c>
    </row>
    <row r="1306" spans="1:21" ht="15.75">
      <c r="A1306" s="16" t="s">
        <v>7815</v>
      </c>
      <c r="B1306" s="16" t="s">
        <v>15142</v>
      </c>
      <c r="C1306" s="16" t="s">
        <v>13644</v>
      </c>
      <c r="D1306" s="19">
        <v>499</v>
      </c>
      <c r="E1306" s="19">
        <v>775</v>
      </c>
      <c r="F1306" s="52">
        <v>0.36</v>
      </c>
      <c r="G1306" s="51">
        <v>4.3</v>
      </c>
      <c r="H1306" s="52" t="str">
        <f t="shared" si="21"/>
        <v>5.0</v>
      </c>
      <c r="I1306" s="16">
        <v>74</v>
      </c>
      <c r="J1306" s="19">
        <f>Transformed_Data!E1306*Transformed_Data!I1306</f>
        <v>57350</v>
      </c>
      <c r="K1306" s="19" t="str">
        <f>IF(E1306&lt;200,"&lt;200",IF(E1306&lt;=500,"200–500","&gt;500"))</f>
        <v>&gt;500</v>
      </c>
      <c r="L1306" s="19">
        <f>G1306*I1306</f>
        <v>318.2</v>
      </c>
      <c r="M1306" s="19">
        <f>SUM(G1306:I1306)</f>
        <v>78.3</v>
      </c>
      <c r="N1306" s="16" t="s">
        <v>13842</v>
      </c>
      <c r="O1306" s="16" t="s">
        <v>7818</v>
      </c>
      <c r="P1306" s="16" t="s">
        <v>7819</v>
      </c>
      <c r="Q1306" s="16" t="s">
        <v>7820</v>
      </c>
      <c r="R1306" s="16" t="s">
        <v>7821</v>
      </c>
      <c r="S1306" s="16" t="s">
        <v>7822</v>
      </c>
      <c r="T1306" s="16" t="s">
        <v>7823</v>
      </c>
      <c r="U1306" s="16" t="s">
        <v>7824</v>
      </c>
    </row>
    <row r="1307" spans="1:21" ht="15.75">
      <c r="A1307" s="16" t="s">
        <v>9039</v>
      </c>
      <c r="B1307" s="16" t="s">
        <v>15143</v>
      </c>
      <c r="C1307" s="16" t="s">
        <v>13645</v>
      </c>
      <c r="D1307" s="19">
        <v>1099</v>
      </c>
      <c r="E1307" s="19">
        <v>2400</v>
      </c>
      <c r="F1307" s="52">
        <v>0.54</v>
      </c>
      <c r="G1307" s="51">
        <v>3.8</v>
      </c>
      <c r="H1307" s="52" t="str">
        <f t="shared" si="21"/>
        <v>4.0</v>
      </c>
      <c r="I1307" s="16">
        <v>4</v>
      </c>
      <c r="J1307" s="19">
        <f>Transformed_Data!E1307*Transformed_Data!I1307</f>
        <v>9600</v>
      </c>
      <c r="K1307" s="19" t="str">
        <f>IF(E1307&lt;200,"&lt;200",IF(E1307&lt;=500,"200–500","&gt;500"))</f>
        <v>&gt;500</v>
      </c>
      <c r="L1307" s="19">
        <f>G1307*I1307</f>
        <v>15.2</v>
      </c>
      <c r="M1307" s="19">
        <f>SUM(G1307:I1307)</f>
        <v>7.8</v>
      </c>
      <c r="N1307" s="16" t="s">
        <v>9041</v>
      </c>
      <c r="O1307" s="16" t="s">
        <v>9042</v>
      </c>
      <c r="P1307" s="16" t="s">
        <v>9043</v>
      </c>
      <c r="Q1307" s="16" t="s">
        <v>9044</v>
      </c>
      <c r="R1307" s="16" t="s">
        <v>9045</v>
      </c>
      <c r="S1307" s="16" t="s">
        <v>9046</v>
      </c>
      <c r="T1307" s="16" t="s">
        <v>9047</v>
      </c>
      <c r="U1307" s="16" t="s">
        <v>9048</v>
      </c>
    </row>
    <row r="1308" spans="1:21" ht="15.75">
      <c r="A1308" s="16" t="s">
        <v>4054</v>
      </c>
      <c r="B1308" s="16" t="s">
        <v>15144</v>
      </c>
      <c r="C1308" s="16" t="s">
        <v>13127</v>
      </c>
      <c r="D1308" s="19">
        <v>4499</v>
      </c>
      <c r="E1308" s="19">
        <v>7999</v>
      </c>
      <c r="F1308" s="52">
        <v>0.44</v>
      </c>
      <c r="G1308" s="51">
        <v>3.5</v>
      </c>
      <c r="H1308" s="52" t="str">
        <f t="shared" si="21"/>
        <v>4.0</v>
      </c>
      <c r="I1308" s="16">
        <v>37</v>
      </c>
      <c r="J1308" s="19">
        <f>Transformed_Data!E1308*Transformed_Data!I1308</f>
        <v>295963</v>
      </c>
      <c r="K1308" s="19" t="str">
        <f>IF(E1308&lt;200,"&lt;200",IF(E1308&lt;=500,"200–500","&gt;500"))</f>
        <v>&gt;500</v>
      </c>
      <c r="L1308" s="19">
        <f>G1308*I1308</f>
        <v>129.5</v>
      </c>
      <c r="M1308" s="19">
        <f>SUM(G1308:I1308)</f>
        <v>40.5</v>
      </c>
      <c r="N1308" s="16" t="s">
        <v>4056</v>
      </c>
      <c r="O1308" s="16" t="s">
        <v>4057</v>
      </c>
      <c r="P1308" s="16" t="s">
        <v>4058</v>
      </c>
      <c r="Q1308" s="16" t="s">
        <v>4059</v>
      </c>
      <c r="R1308" s="16" t="s">
        <v>4060</v>
      </c>
      <c r="S1308" s="16" t="s">
        <v>4061</v>
      </c>
      <c r="T1308" s="16" t="s">
        <v>4062</v>
      </c>
      <c r="U1308" s="16" t="s">
        <v>4063</v>
      </c>
    </row>
    <row r="1309" spans="1:21" ht="15.75">
      <c r="A1309" s="16" t="s">
        <v>12331</v>
      </c>
      <c r="B1309" s="16" t="s">
        <v>15145</v>
      </c>
      <c r="C1309" s="16" t="s">
        <v>13645</v>
      </c>
      <c r="D1309" s="19">
        <v>499</v>
      </c>
      <c r="E1309" s="19">
        <v>1299</v>
      </c>
      <c r="F1309" s="52">
        <v>0.62</v>
      </c>
      <c r="G1309" s="51">
        <v>3.9</v>
      </c>
      <c r="H1309" s="52" t="str">
        <f t="shared" si="21"/>
        <v>4.0</v>
      </c>
      <c r="I1309" s="16">
        <v>65</v>
      </c>
      <c r="J1309" s="19">
        <f>Transformed_Data!E1309*Transformed_Data!I1309</f>
        <v>84435</v>
      </c>
      <c r="K1309" s="19" t="str">
        <f>IF(E1309&lt;200,"&lt;200",IF(E1309&lt;=500,"200–500","&gt;500"))</f>
        <v>&gt;500</v>
      </c>
      <c r="L1309" s="19">
        <f>G1309*I1309</f>
        <v>253.5</v>
      </c>
      <c r="M1309" s="19">
        <f>SUM(G1309:I1309)</f>
        <v>68.900000000000006</v>
      </c>
      <c r="N1309" s="16" t="s">
        <v>12333</v>
      </c>
      <c r="O1309" s="16" t="s">
        <v>12334</v>
      </c>
      <c r="P1309" s="16" t="s">
        <v>12335</v>
      </c>
      <c r="Q1309" s="16" t="s">
        <v>12336</v>
      </c>
      <c r="R1309" s="16" t="s">
        <v>12337</v>
      </c>
      <c r="S1309" s="16" t="s">
        <v>12338</v>
      </c>
      <c r="T1309" s="16" t="s">
        <v>12339</v>
      </c>
      <c r="U1309" s="16" t="s">
        <v>12340</v>
      </c>
    </row>
    <row r="1310" spans="1:21" ht="15.75">
      <c r="A1310" s="16" t="s">
        <v>8184</v>
      </c>
      <c r="B1310" s="16" t="s">
        <v>15146</v>
      </c>
      <c r="C1310" s="16" t="s">
        <v>13644</v>
      </c>
      <c r="D1310" s="19">
        <v>398</v>
      </c>
      <c r="E1310" s="19">
        <v>1949</v>
      </c>
      <c r="F1310" s="52">
        <v>0.8</v>
      </c>
      <c r="G1310" s="51">
        <v>4</v>
      </c>
      <c r="H1310" s="52" t="str">
        <f t="shared" si="21"/>
        <v>4.0</v>
      </c>
      <c r="I1310" s="16">
        <v>75</v>
      </c>
      <c r="J1310" s="19">
        <f>Transformed_Data!E1310*Transformed_Data!I1310</f>
        <v>146175</v>
      </c>
      <c r="K1310" s="19" t="str">
        <f>IF(E1310&lt;200,"&lt;200",IF(E1310&lt;=500,"200–500","&gt;500"))</f>
        <v>&gt;500</v>
      </c>
      <c r="L1310" s="19">
        <f>G1310*I1310</f>
        <v>300</v>
      </c>
      <c r="M1310" s="19">
        <f>SUM(G1310:I1310)</f>
        <v>79</v>
      </c>
      <c r="N1310" s="16" t="s">
        <v>13843</v>
      </c>
      <c r="O1310" s="16" t="s">
        <v>8187</v>
      </c>
      <c r="P1310" s="16" t="s">
        <v>8188</v>
      </c>
      <c r="Q1310" s="16" t="s">
        <v>8189</v>
      </c>
      <c r="R1310" s="16" t="s">
        <v>8190</v>
      </c>
      <c r="S1310" s="16" t="s">
        <v>8191</v>
      </c>
      <c r="T1310" s="16" t="s">
        <v>8192</v>
      </c>
      <c r="U1310" s="16" t="s">
        <v>8193</v>
      </c>
    </row>
    <row r="1311" spans="1:21" ht="15.75">
      <c r="A1311" s="16" t="s">
        <v>7419</v>
      </c>
      <c r="B1311" s="16" t="s">
        <v>15147</v>
      </c>
      <c r="C1311" s="16" t="s">
        <v>13644</v>
      </c>
      <c r="D1311" s="19">
        <v>1149</v>
      </c>
      <c r="E1311" s="19">
        <v>1499</v>
      </c>
      <c r="F1311" s="52">
        <v>0.23</v>
      </c>
      <c r="G1311" s="51">
        <v>4.0999999999999996</v>
      </c>
      <c r="H1311" s="52" t="str">
        <f t="shared" si="21"/>
        <v>5.0</v>
      </c>
      <c r="I1311" s="16">
        <v>10443</v>
      </c>
      <c r="J1311" s="19">
        <f>Transformed_Data!E1311*Transformed_Data!I1311</f>
        <v>15654057</v>
      </c>
      <c r="K1311" s="19" t="str">
        <f>IF(E1311&lt;200,"&lt;200",IF(E1311&lt;=500,"200–500","&gt;500"))</f>
        <v>&gt;500</v>
      </c>
      <c r="L1311" s="19">
        <f>G1311*I1311</f>
        <v>42816.299999999996</v>
      </c>
      <c r="M1311" s="19">
        <f>SUM(G1311:I1311)</f>
        <v>10447.1</v>
      </c>
      <c r="N1311" s="16" t="s">
        <v>7421</v>
      </c>
      <c r="O1311" s="16" t="s">
        <v>7422</v>
      </c>
      <c r="P1311" s="16" t="s">
        <v>7423</v>
      </c>
      <c r="Q1311" s="16" t="s">
        <v>7424</v>
      </c>
      <c r="R1311" s="16" t="s">
        <v>7425</v>
      </c>
      <c r="S1311" s="16" t="s">
        <v>13844</v>
      </c>
      <c r="T1311" s="16" t="s">
        <v>7427</v>
      </c>
      <c r="U1311" s="16" t="s">
        <v>7428</v>
      </c>
    </row>
    <row r="1312" spans="1:21" ht="15.75">
      <c r="A1312" s="16" t="s">
        <v>11447</v>
      </c>
      <c r="B1312" s="16" t="s">
        <v>15148</v>
      </c>
      <c r="C1312" s="16" t="s">
        <v>13645</v>
      </c>
      <c r="D1312" s="19">
        <v>193</v>
      </c>
      <c r="E1312" s="19">
        <v>399</v>
      </c>
      <c r="F1312" s="52">
        <v>0.52</v>
      </c>
      <c r="G1312" s="51">
        <v>3.6</v>
      </c>
      <c r="H1312" s="52" t="str">
        <f t="shared" si="21"/>
        <v>4.0</v>
      </c>
      <c r="I1312" s="16">
        <v>37</v>
      </c>
      <c r="J1312" s="19">
        <f>Transformed_Data!E1312*Transformed_Data!I1312</f>
        <v>14763</v>
      </c>
      <c r="K1312" s="19" t="str">
        <f>IF(E1312&lt;200,"&lt;200",IF(E1312&lt;=500,"200–500","&gt;500"))</f>
        <v>200–500</v>
      </c>
      <c r="L1312" s="19">
        <f>G1312*I1312</f>
        <v>133.20000000000002</v>
      </c>
      <c r="M1312" s="19">
        <f>SUM(G1312:I1312)</f>
        <v>40.6</v>
      </c>
      <c r="N1312" s="16" t="s">
        <v>11449</v>
      </c>
      <c r="O1312" s="16" t="s">
        <v>11450</v>
      </c>
      <c r="P1312" s="16" t="s">
        <v>11451</v>
      </c>
      <c r="Q1312" s="16" t="s">
        <v>11452</v>
      </c>
      <c r="R1312" s="16" t="s">
        <v>11453</v>
      </c>
      <c r="S1312" s="16" t="s">
        <v>11454</v>
      </c>
      <c r="T1312" s="16" t="s">
        <v>11455</v>
      </c>
      <c r="U1312" s="16" t="s">
        <v>11456</v>
      </c>
    </row>
    <row r="1313" spans="1:21" ht="15.75">
      <c r="A1313" s="16" t="s">
        <v>1096</v>
      </c>
      <c r="B1313" s="16" t="s">
        <v>15149</v>
      </c>
      <c r="C1313" s="16" t="s">
        <v>13127</v>
      </c>
      <c r="D1313" s="19">
        <v>1499</v>
      </c>
      <c r="E1313" s="19">
        <v>3999</v>
      </c>
      <c r="F1313" s="52">
        <v>0.63</v>
      </c>
      <c r="G1313" s="51">
        <v>3.7</v>
      </c>
      <c r="H1313" s="52" t="str">
        <f t="shared" si="21"/>
        <v>4.0</v>
      </c>
      <c r="I1313" s="16">
        <v>37</v>
      </c>
      <c r="J1313" s="19">
        <f>Transformed_Data!E1313*Transformed_Data!I1313</f>
        <v>147963</v>
      </c>
      <c r="K1313" s="19" t="str">
        <f>IF(E1313&lt;200,"&lt;200",IF(E1313&lt;=500,"200–500","&gt;500"))</f>
        <v>&gt;500</v>
      </c>
      <c r="L1313" s="19">
        <f>G1313*I1313</f>
        <v>136.9</v>
      </c>
      <c r="M1313" s="19">
        <f>SUM(G1313:I1313)</f>
        <v>40.700000000000003</v>
      </c>
      <c r="N1313" s="16" t="s">
        <v>1098</v>
      </c>
      <c r="O1313" s="16" t="s">
        <v>1099</v>
      </c>
      <c r="P1313" s="16" t="s">
        <v>1100</v>
      </c>
      <c r="Q1313" s="16" t="s">
        <v>1101</v>
      </c>
      <c r="R1313" s="16" t="s">
        <v>1102</v>
      </c>
      <c r="S1313" s="16" t="s">
        <v>1103</v>
      </c>
      <c r="T1313" s="16" t="s">
        <v>1104</v>
      </c>
      <c r="U1313" s="16" t="s">
        <v>1105</v>
      </c>
    </row>
    <row r="1314" spans="1:21" ht="15.75">
      <c r="A1314" s="16" t="s">
        <v>12532</v>
      </c>
      <c r="B1314" s="16" t="s">
        <v>15150</v>
      </c>
      <c r="C1314" s="16" t="s">
        <v>13645</v>
      </c>
      <c r="D1314" s="19">
        <v>4999</v>
      </c>
      <c r="E1314" s="19">
        <v>24999</v>
      </c>
      <c r="F1314" s="52">
        <v>0.8</v>
      </c>
      <c r="G1314" s="51">
        <v>4.5</v>
      </c>
      <c r="H1314" s="52" t="str">
        <f t="shared" si="21"/>
        <v>5.0</v>
      </c>
      <c r="I1314" s="16">
        <v>287</v>
      </c>
      <c r="J1314" s="19">
        <f>Transformed_Data!E1314*Transformed_Data!I1314</f>
        <v>7174713</v>
      </c>
      <c r="K1314" s="19" t="str">
        <f>IF(E1314&lt;200,"&lt;200",IF(E1314&lt;=500,"200–500","&gt;500"))</f>
        <v>&gt;500</v>
      </c>
      <c r="L1314" s="19">
        <f>G1314*I1314</f>
        <v>1291.5</v>
      </c>
      <c r="M1314" s="19">
        <f>SUM(G1314:I1314)</f>
        <v>291.5</v>
      </c>
      <c r="N1314" s="16" t="s">
        <v>12534</v>
      </c>
      <c r="O1314" s="16" t="s">
        <v>12535</v>
      </c>
      <c r="P1314" s="16" t="s">
        <v>12536</v>
      </c>
      <c r="Q1314" s="16" t="s">
        <v>12537</v>
      </c>
      <c r="R1314" s="16" t="s">
        <v>12538</v>
      </c>
      <c r="S1314" s="16" t="s">
        <v>13845</v>
      </c>
      <c r="T1314" s="16" t="s">
        <v>12540</v>
      </c>
      <c r="U1314" s="16" t="s">
        <v>12541</v>
      </c>
    </row>
    <row r="1315" spans="1:21" ht="15.75">
      <c r="A1315" s="16" t="s">
        <v>11255</v>
      </c>
      <c r="B1315" s="16" t="s">
        <v>15151</v>
      </c>
      <c r="C1315" s="16" t="s">
        <v>13645</v>
      </c>
      <c r="D1315" s="19">
        <v>4999</v>
      </c>
      <c r="E1315" s="19">
        <v>24999</v>
      </c>
      <c r="F1315" s="52">
        <v>0.8</v>
      </c>
      <c r="G1315" s="51">
        <v>4.5999999999999996</v>
      </c>
      <c r="H1315" s="52" t="str">
        <f t="shared" si="21"/>
        <v>5.0</v>
      </c>
      <c r="I1315" s="16">
        <v>124</v>
      </c>
      <c r="J1315" s="19">
        <f>Transformed_Data!E1315*Transformed_Data!I1315</f>
        <v>3099876</v>
      </c>
      <c r="K1315" s="19" t="str">
        <f>IF(E1315&lt;200,"&lt;200",IF(E1315&lt;=500,"200–500","&gt;500"))</f>
        <v>&gt;500</v>
      </c>
      <c r="L1315" s="19">
        <f>G1315*I1315</f>
        <v>570.4</v>
      </c>
      <c r="M1315" s="19">
        <f>SUM(G1315:I1315)</f>
        <v>128.6</v>
      </c>
      <c r="N1315" s="16" t="s">
        <v>13846</v>
      </c>
      <c r="O1315" s="16" t="s">
        <v>11258</v>
      </c>
      <c r="P1315" s="16" t="s">
        <v>11259</v>
      </c>
      <c r="Q1315" s="16" t="s">
        <v>11260</v>
      </c>
      <c r="R1315" s="16" t="s">
        <v>11261</v>
      </c>
      <c r="S1315" s="16" t="s">
        <v>11262</v>
      </c>
      <c r="T1315" s="16" t="s">
        <v>11263</v>
      </c>
      <c r="U1315" s="16" t="s">
        <v>11264</v>
      </c>
    </row>
    <row r="1316" spans="1:21" ht="15.75">
      <c r="A1316" s="16" t="s">
        <v>12874</v>
      </c>
      <c r="B1316" s="16" t="s">
        <v>15152</v>
      </c>
      <c r="C1316" s="16" t="s">
        <v>13645</v>
      </c>
      <c r="D1316" s="19">
        <v>899</v>
      </c>
      <c r="E1316" s="19">
        <v>1999</v>
      </c>
      <c r="F1316" s="52">
        <v>0.55000000000000004</v>
      </c>
      <c r="G1316" s="51">
        <v>4.2</v>
      </c>
      <c r="H1316" s="52" t="str">
        <f t="shared" si="21"/>
        <v>5.0</v>
      </c>
      <c r="I1316" s="16">
        <v>39</v>
      </c>
      <c r="J1316" s="19">
        <f>Transformed_Data!E1316*Transformed_Data!I1316</f>
        <v>77961</v>
      </c>
      <c r="K1316" s="19" t="str">
        <f>IF(E1316&lt;200,"&lt;200",IF(E1316&lt;=500,"200–500","&gt;500"))</f>
        <v>&gt;500</v>
      </c>
      <c r="L1316" s="19">
        <f>G1316*I1316</f>
        <v>163.80000000000001</v>
      </c>
      <c r="M1316" s="19">
        <f>SUM(G1316:I1316)</f>
        <v>43.2</v>
      </c>
      <c r="N1316" s="16" t="s">
        <v>13847</v>
      </c>
      <c r="O1316" s="16" t="s">
        <v>12877</v>
      </c>
      <c r="P1316" s="16" t="s">
        <v>12878</v>
      </c>
      <c r="Q1316" s="16" t="s">
        <v>12879</v>
      </c>
      <c r="R1316" s="16" t="s">
        <v>12880</v>
      </c>
      <c r="S1316" s="16" t="s">
        <v>12881</v>
      </c>
      <c r="T1316" s="16" t="s">
        <v>12882</v>
      </c>
      <c r="U1316" s="16" t="s">
        <v>12883</v>
      </c>
    </row>
    <row r="1317" spans="1:21" ht="15.75">
      <c r="A1317" s="16" t="s">
        <v>8916</v>
      </c>
      <c r="B1317" s="16" t="s">
        <v>15153</v>
      </c>
      <c r="C1317" s="16" t="s">
        <v>13645</v>
      </c>
      <c r="D1317" s="19">
        <v>678</v>
      </c>
      <c r="E1317" s="19">
        <v>1499</v>
      </c>
      <c r="F1317" s="52">
        <v>0.55000000000000004</v>
      </c>
      <c r="G1317" s="51">
        <v>4.2</v>
      </c>
      <c r="H1317" s="52" t="str">
        <f t="shared" si="21"/>
        <v>5.0</v>
      </c>
      <c r="I1317" s="16">
        <v>900</v>
      </c>
      <c r="J1317" s="19">
        <f>Transformed_Data!E1317*Transformed_Data!I1317</f>
        <v>1349100</v>
      </c>
      <c r="K1317" s="19" t="str">
        <f>IF(E1317&lt;200,"&lt;200",IF(E1317&lt;=500,"200–500","&gt;500"))</f>
        <v>&gt;500</v>
      </c>
      <c r="L1317" s="19">
        <f>G1317*I1317</f>
        <v>3780</v>
      </c>
      <c r="M1317" s="19">
        <f>SUM(G1317:I1317)</f>
        <v>904.2</v>
      </c>
      <c r="N1317" s="16" t="s">
        <v>8918</v>
      </c>
      <c r="O1317" s="16" t="s">
        <v>8919</v>
      </c>
      <c r="P1317" s="16" t="s">
        <v>8920</v>
      </c>
      <c r="Q1317" s="16" t="s">
        <v>8921</v>
      </c>
      <c r="R1317" s="16" t="s">
        <v>8922</v>
      </c>
      <c r="S1317" s="16" t="s">
        <v>8923</v>
      </c>
      <c r="T1317" s="16" t="s">
        <v>8924</v>
      </c>
      <c r="U1317" s="16" t="s">
        <v>8925</v>
      </c>
    </row>
    <row r="1318" spans="1:21" ht="15.75">
      <c r="A1318" s="16" t="s">
        <v>12604</v>
      </c>
      <c r="B1318" s="16" t="s">
        <v>15154</v>
      </c>
      <c r="C1318" s="16" t="s">
        <v>13645</v>
      </c>
      <c r="D1318" s="19">
        <v>1601</v>
      </c>
      <c r="E1318" s="19">
        <v>3890</v>
      </c>
      <c r="F1318" s="52">
        <v>0.59</v>
      </c>
      <c r="G1318" s="51">
        <v>4.2</v>
      </c>
      <c r="H1318" s="52" t="str">
        <f t="shared" si="21"/>
        <v>5.0</v>
      </c>
      <c r="I1318" s="16">
        <v>156</v>
      </c>
      <c r="J1318" s="19">
        <f>Transformed_Data!E1318*Transformed_Data!I1318</f>
        <v>606840</v>
      </c>
      <c r="K1318" s="19" t="str">
        <f>IF(E1318&lt;200,"&lt;200",IF(E1318&lt;=500,"200–500","&gt;500"))</f>
        <v>&gt;500</v>
      </c>
      <c r="L1318" s="19">
        <f>G1318*I1318</f>
        <v>655.20000000000005</v>
      </c>
      <c r="M1318" s="19">
        <f>SUM(G1318:I1318)</f>
        <v>160.19999999999999</v>
      </c>
      <c r="N1318" s="16" t="s">
        <v>12606</v>
      </c>
      <c r="O1318" s="16" t="s">
        <v>12607</v>
      </c>
      <c r="P1318" s="16" t="s">
        <v>12608</v>
      </c>
      <c r="Q1318" s="16" t="s">
        <v>12609</v>
      </c>
      <c r="R1318" s="16" t="s">
        <v>12610</v>
      </c>
      <c r="S1318" s="16" t="s">
        <v>12611</v>
      </c>
      <c r="T1318" s="16" t="s">
        <v>12612</v>
      </c>
      <c r="U1318" s="16" t="s">
        <v>12613</v>
      </c>
    </row>
    <row r="1319" spans="1:21" ht="15.75">
      <c r="A1319" s="16" t="s">
        <v>12221</v>
      </c>
      <c r="B1319" s="16" t="s">
        <v>15155</v>
      </c>
      <c r="C1319" s="16" t="s">
        <v>13645</v>
      </c>
      <c r="D1319" s="19">
        <v>649</v>
      </c>
      <c r="E1319" s="19">
        <v>999</v>
      </c>
      <c r="F1319" s="52">
        <v>0.35</v>
      </c>
      <c r="G1319" s="51">
        <v>3.6</v>
      </c>
      <c r="H1319" s="52" t="str">
        <f t="shared" si="21"/>
        <v>4.0</v>
      </c>
      <c r="I1319" s="16">
        <v>4</v>
      </c>
      <c r="J1319" s="19">
        <f>Transformed_Data!E1319*Transformed_Data!I1319</f>
        <v>3996</v>
      </c>
      <c r="K1319" s="19" t="str">
        <f>IF(E1319&lt;200,"&lt;200",IF(E1319&lt;=500,"200–500","&gt;500"))</f>
        <v>&gt;500</v>
      </c>
      <c r="L1319" s="19">
        <f>G1319*I1319</f>
        <v>14.4</v>
      </c>
      <c r="M1319" s="19">
        <f>SUM(G1319:I1319)</f>
        <v>7.6</v>
      </c>
      <c r="N1319" s="16" t="s">
        <v>13848</v>
      </c>
      <c r="O1319" s="16" t="s">
        <v>12224</v>
      </c>
      <c r="P1319" s="16" t="s">
        <v>12225</v>
      </c>
      <c r="Q1319" s="16" t="s">
        <v>12226</v>
      </c>
      <c r="R1319" s="16" t="s">
        <v>12227</v>
      </c>
      <c r="S1319" s="16" t="s">
        <v>12228</v>
      </c>
      <c r="T1319" s="16" t="s">
        <v>12229</v>
      </c>
      <c r="U1319" s="16" t="s">
        <v>12230</v>
      </c>
    </row>
    <row r="1320" spans="1:21" ht="15.75">
      <c r="A1320" s="16" t="s">
        <v>10621</v>
      </c>
      <c r="B1320" s="16" t="s">
        <v>15156</v>
      </c>
      <c r="C1320" s="16" t="s">
        <v>13645</v>
      </c>
      <c r="D1320" s="19">
        <v>499</v>
      </c>
      <c r="E1320" s="19">
        <v>1299</v>
      </c>
      <c r="F1320" s="52">
        <v>0.62</v>
      </c>
      <c r="G1320" s="51">
        <v>4.7</v>
      </c>
      <c r="H1320" s="52" t="str">
        <f t="shared" si="21"/>
        <v>5.0</v>
      </c>
      <c r="I1320" s="16">
        <v>54</v>
      </c>
      <c r="J1320" s="19">
        <f>Transformed_Data!E1320*Transformed_Data!I1320</f>
        <v>70146</v>
      </c>
      <c r="K1320" s="19" t="str">
        <f>IF(E1320&lt;200,"&lt;200",IF(E1320&lt;=500,"200–500","&gt;500"))</f>
        <v>&gt;500</v>
      </c>
      <c r="L1320" s="19">
        <f>G1320*I1320</f>
        <v>253.8</v>
      </c>
      <c r="M1320" s="19">
        <f>SUM(G1320:I1320)</f>
        <v>58.7</v>
      </c>
      <c r="N1320" s="16" t="s">
        <v>13849</v>
      </c>
      <c r="O1320" s="16" t="s">
        <v>10624</v>
      </c>
      <c r="P1320" s="16" t="s">
        <v>10625</v>
      </c>
      <c r="Q1320" s="16" t="s">
        <v>10626</v>
      </c>
      <c r="R1320" s="16" t="s">
        <v>10627</v>
      </c>
      <c r="S1320" s="16" t="s">
        <v>13850</v>
      </c>
      <c r="T1320" s="16" t="s">
        <v>10629</v>
      </c>
      <c r="U1320" s="16" t="s">
        <v>10630</v>
      </c>
    </row>
    <row r="1321" spans="1:21" ht="15.75">
      <c r="A1321" s="16" t="s">
        <v>1853</v>
      </c>
      <c r="B1321" s="16" t="s">
        <v>15157</v>
      </c>
      <c r="C1321" s="16" t="s">
        <v>13127</v>
      </c>
      <c r="D1321" s="19">
        <v>6490</v>
      </c>
      <c r="E1321" s="19">
        <v>9990</v>
      </c>
      <c r="F1321" s="52">
        <v>0.35</v>
      </c>
      <c r="G1321" s="51">
        <v>4</v>
      </c>
      <c r="H1321" s="52" t="str">
        <f t="shared" si="21"/>
        <v>4.0</v>
      </c>
      <c r="I1321" s="16">
        <v>27</v>
      </c>
      <c r="J1321" s="19">
        <f>Transformed_Data!E1321*Transformed_Data!I1321</f>
        <v>269730</v>
      </c>
      <c r="K1321" s="19" t="str">
        <f>IF(E1321&lt;200,"&lt;200",IF(E1321&lt;=500,"200–500","&gt;500"))</f>
        <v>&gt;500</v>
      </c>
      <c r="L1321" s="19">
        <f>G1321*I1321</f>
        <v>108</v>
      </c>
      <c r="M1321" s="19">
        <f>SUM(G1321:I1321)</f>
        <v>31</v>
      </c>
      <c r="N1321" s="16" t="s">
        <v>13851</v>
      </c>
      <c r="O1321" s="16" t="s">
        <v>1856</v>
      </c>
      <c r="P1321" s="16" t="s">
        <v>1857</v>
      </c>
      <c r="Q1321" s="16" t="s">
        <v>1858</v>
      </c>
      <c r="R1321" s="16" t="s">
        <v>1859</v>
      </c>
      <c r="S1321" s="16" t="s">
        <v>1860</v>
      </c>
      <c r="T1321" s="16" t="s">
        <v>1861</v>
      </c>
      <c r="U1321" s="16" t="s">
        <v>1862</v>
      </c>
    </row>
    <row r="1322" spans="1:21" ht="15.75">
      <c r="A1322" s="16" t="s">
        <v>10590</v>
      </c>
      <c r="B1322" s="16" t="s">
        <v>15158</v>
      </c>
      <c r="C1322" s="16" t="s">
        <v>13645</v>
      </c>
      <c r="D1322" s="19">
        <v>699</v>
      </c>
      <c r="E1322" s="19">
        <v>1599</v>
      </c>
      <c r="F1322" s="52">
        <v>0.56000000000000005</v>
      </c>
      <c r="G1322" s="51">
        <v>4.7</v>
      </c>
      <c r="H1322" s="52" t="str">
        <f t="shared" si="21"/>
        <v>5.0</v>
      </c>
      <c r="I1322" s="16">
        <v>1729</v>
      </c>
      <c r="J1322" s="19">
        <f>Transformed_Data!E1322*Transformed_Data!I1322</f>
        <v>2764671</v>
      </c>
      <c r="K1322" s="19" t="str">
        <f>IF(E1322&lt;200,"&lt;200",IF(E1322&lt;=500,"200–500","&gt;500"))</f>
        <v>&gt;500</v>
      </c>
      <c r="L1322" s="19">
        <f>G1322*I1322</f>
        <v>8126.3</v>
      </c>
      <c r="M1322" s="19">
        <f>SUM(G1322:I1322)</f>
        <v>1733.7</v>
      </c>
      <c r="N1322" s="16" t="s">
        <v>10592</v>
      </c>
      <c r="O1322" s="16" t="s">
        <v>10593</v>
      </c>
      <c r="P1322" s="16" t="s">
        <v>10594</v>
      </c>
      <c r="Q1322" s="16" t="s">
        <v>10595</v>
      </c>
      <c r="R1322" s="16" t="s">
        <v>10596</v>
      </c>
      <c r="S1322" s="16" t="s">
        <v>10597</v>
      </c>
      <c r="T1322" s="16" t="s">
        <v>10598</v>
      </c>
      <c r="U1322" s="16" t="s">
        <v>10599</v>
      </c>
    </row>
    <row r="1323" spans="1:21" ht="15.75">
      <c r="A1323" s="16" t="s">
        <v>11114</v>
      </c>
      <c r="B1323" s="16" t="s">
        <v>15159</v>
      </c>
      <c r="C1323" s="16" t="s">
        <v>13645</v>
      </c>
      <c r="D1323" s="19">
        <v>699</v>
      </c>
      <c r="E1323" s="19">
        <v>1599</v>
      </c>
      <c r="F1323" s="52">
        <v>0.56000000000000005</v>
      </c>
      <c r="G1323" s="51">
        <v>4.7</v>
      </c>
      <c r="H1323" s="52" t="str">
        <f t="shared" si="21"/>
        <v>5.0</v>
      </c>
      <c r="I1323" s="16">
        <v>2300</v>
      </c>
      <c r="J1323" s="19">
        <f>Transformed_Data!E1323*Transformed_Data!I1323</f>
        <v>3677700</v>
      </c>
      <c r="K1323" s="19" t="str">
        <f>IF(E1323&lt;200,"&lt;200",IF(E1323&lt;=500,"200–500","&gt;500"))</f>
        <v>&gt;500</v>
      </c>
      <c r="L1323" s="19">
        <f>G1323*I1323</f>
        <v>10810</v>
      </c>
      <c r="M1323" s="19">
        <f>SUM(G1323:I1323)</f>
        <v>2304.6999999999998</v>
      </c>
      <c r="N1323" s="16" t="s">
        <v>11116</v>
      </c>
      <c r="O1323" s="16" t="s">
        <v>11117</v>
      </c>
      <c r="P1323" s="16" t="s">
        <v>11118</v>
      </c>
      <c r="Q1323" s="16" t="s">
        <v>11119</v>
      </c>
      <c r="R1323" s="16" t="s">
        <v>11120</v>
      </c>
      <c r="S1323" s="16" t="s">
        <v>11121</v>
      </c>
      <c r="T1323" s="16" t="s">
        <v>11122</v>
      </c>
      <c r="U1323" s="16" t="s">
        <v>11123</v>
      </c>
    </row>
    <row r="1324" spans="1:21" ht="15.75">
      <c r="A1324" s="16" t="s">
        <v>9734</v>
      </c>
      <c r="B1324" s="16" t="s">
        <v>15160</v>
      </c>
      <c r="C1324" s="16" t="s">
        <v>13645</v>
      </c>
      <c r="D1324" s="19">
        <v>199</v>
      </c>
      <c r="E1324" s="19">
        <v>499</v>
      </c>
      <c r="F1324" s="52">
        <v>0.6</v>
      </c>
      <c r="G1324" s="51">
        <v>3.3</v>
      </c>
      <c r="H1324" s="52" t="str">
        <f t="shared" si="21"/>
        <v>4.0</v>
      </c>
      <c r="I1324" s="16">
        <v>12</v>
      </c>
      <c r="J1324" s="19">
        <f>Transformed_Data!E1324*Transformed_Data!I1324</f>
        <v>5988</v>
      </c>
      <c r="K1324" s="19" t="str">
        <f>IF(E1324&lt;200,"&lt;200",IF(E1324&lt;=500,"200–500","&gt;500"))</f>
        <v>200–500</v>
      </c>
      <c r="L1324" s="19">
        <f>G1324*I1324</f>
        <v>39.599999999999994</v>
      </c>
      <c r="M1324" s="19">
        <f>SUM(G1324:I1324)</f>
        <v>15.3</v>
      </c>
      <c r="N1324" s="16" t="s">
        <v>9736</v>
      </c>
      <c r="O1324" s="16" t="s">
        <v>9737</v>
      </c>
      <c r="P1324" s="16" t="s">
        <v>9738</v>
      </c>
      <c r="Q1324" s="16" t="s">
        <v>9739</v>
      </c>
      <c r="R1324" s="16" t="s">
        <v>9740</v>
      </c>
      <c r="S1324" s="16" t="s">
        <v>9741</v>
      </c>
      <c r="T1324" s="16" t="s">
        <v>9742</v>
      </c>
      <c r="U1324" s="16" t="s">
        <v>9743</v>
      </c>
    </row>
    <row r="1325" spans="1:21" ht="15.75">
      <c r="A1325" s="16" t="s">
        <v>3130</v>
      </c>
      <c r="B1325" s="16" t="s">
        <v>15161</v>
      </c>
      <c r="C1325" s="16" t="s">
        <v>13127</v>
      </c>
      <c r="D1325" s="19">
        <v>9499</v>
      </c>
      <c r="E1325" s="19">
        <v>11999</v>
      </c>
      <c r="F1325" s="52">
        <v>0.21</v>
      </c>
      <c r="G1325" s="51">
        <v>4.2</v>
      </c>
      <c r="H1325" s="52" t="str">
        <f t="shared" si="21"/>
        <v>5.0</v>
      </c>
      <c r="I1325" s="16">
        <v>284</v>
      </c>
      <c r="J1325" s="19">
        <f>Transformed_Data!E1325*Transformed_Data!I1325</f>
        <v>3407716</v>
      </c>
      <c r="K1325" s="19" t="str">
        <f>IF(E1325&lt;200,"&lt;200",IF(E1325&lt;=500,"200–500","&gt;500"))</f>
        <v>&gt;500</v>
      </c>
      <c r="L1325" s="19">
        <f>G1325*I1325</f>
        <v>1192.8</v>
      </c>
      <c r="M1325" s="19">
        <f>SUM(G1325:I1325)</f>
        <v>288.2</v>
      </c>
      <c r="N1325" s="16" t="s">
        <v>3077</v>
      </c>
      <c r="O1325" s="16" t="s">
        <v>3078</v>
      </c>
      <c r="P1325" s="16" t="s">
        <v>3079</v>
      </c>
      <c r="Q1325" s="16" t="s">
        <v>3080</v>
      </c>
      <c r="R1325" s="16" t="s">
        <v>3081</v>
      </c>
      <c r="S1325" s="16" t="s">
        <v>13852</v>
      </c>
      <c r="T1325" s="16" t="s">
        <v>3132</v>
      </c>
      <c r="U1325" s="16" t="s">
        <v>3133</v>
      </c>
    </row>
    <row r="1326" spans="1:21" ht="15.75">
      <c r="A1326" s="16" t="s">
        <v>3075</v>
      </c>
      <c r="B1326" s="16" t="s">
        <v>15161</v>
      </c>
      <c r="C1326" s="16" t="s">
        <v>13127</v>
      </c>
      <c r="D1326" s="19">
        <v>9499</v>
      </c>
      <c r="E1326" s="19">
        <v>11999</v>
      </c>
      <c r="F1326" s="52">
        <v>0.21</v>
      </c>
      <c r="G1326" s="51">
        <v>4.2</v>
      </c>
      <c r="H1326" s="52" t="str">
        <f t="shared" si="21"/>
        <v>5.0</v>
      </c>
      <c r="I1326" s="16">
        <v>284</v>
      </c>
      <c r="J1326" s="19">
        <f>Transformed_Data!E1326*Transformed_Data!I1326</f>
        <v>3407716</v>
      </c>
      <c r="K1326" s="19" t="str">
        <f>IF(E1326&lt;200,"&lt;200",IF(E1326&lt;=500,"200–500","&gt;500"))</f>
        <v>&gt;500</v>
      </c>
      <c r="L1326" s="19">
        <f>G1326*I1326</f>
        <v>1192.8</v>
      </c>
      <c r="M1326" s="19">
        <f>SUM(G1326:I1326)</f>
        <v>288.2</v>
      </c>
      <c r="N1326" s="16" t="s">
        <v>3077</v>
      </c>
      <c r="O1326" s="16" t="s">
        <v>3078</v>
      </c>
      <c r="P1326" s="16" t="s">
        <v>3079</v>
      </c>
      <c r="Q1326" s="16" t="s">
        <v>3080</v>
      </c>
      <c r="R1326" s="16" t="s">
        <v>3081</v>
      </c>
      <c r="S1326" s="16" t="s">
        <v>13852</v>
      </c>
      <c r="T1326" s="16" t="s">
        <v>3083</v>
      </c>
      <c r="U1326" s="16" t="s">
        <v>3084</v>
      </c>
    </row>
    <row r="1327" spans="1:21" ht="15.75">
      <c r="A1327" s="16" t="s">
        <v>3933</v>
      </c>
      <c r="B1327" s="16" t="s">
        <v>15161</v>
      </c>
      <c r="C1327" s="16" t="s">
        <v>13127</v>
      </c>
      <c r="D1327" s="19">
        <v>10499</v>
      </c>
      <c r="E1327" s="19">
        <v>13499</v>
      </c>
      <c r="F1327" s="52">
        <v>0.22</v>
      </c>
      <c r="G1327" s="51">
        <v>4.2</v>
      </c>
      <c r="H1327" s="52" t="str">
        <f t="shared" si="21"/>
        <v>5.0</v>
      </c>
      <c r="I1327" s="16">
        <v>284</v>
      </c>
      <c r="J1327" s="19">
        <f>Transformed_Data!E1327*Transformed_Data!I1327</f>
        <v>3833716</v>
      </c>
      <c r="K1327" s="19" t="str">
        <f>IF(E1327&lt;200,"&lt;200",IF(E1327&lt;=500,"200–500","&gt;500"))</f>
        <v>&gt;500</v>
      </c>
      <c r="L1327" s="19">
        <f>G1327*I1327</f>
        <v>1192.8</v>
      </c>
      <c r="M1327" s="19">
        <f>SUM(G1327:I1327)</f>
        <v>288.2</v>
      </c>
      <c r="N1327" s="16" t="s">
        <v>3077</v>
      </c>
      <c r="O1327" s="16" t="s">
        <v>3078</v>
      </c>
      <c r="P1327" s="16" t="s">
        <v>3079</v>
      </c>
      <c r="Q1327" s="16" t="s">
        <v>3080</v>
      </c>
      <c r="R1327" s="16" t="s">
        <v>3081</v>
      </c>
      <c r="S1327" s="16" t="s">
        <v>13852</v>
      </c>
      <c r="T1327" s="16" t="s">
        <v>3083</v>
      </c>
      <c r="U1327" s="16" t="s">
        <v>3935</v>
      </c>
    </row>
    <row r="1328" spans="1:21" ht="15.75">
      <c r="A1328" s="16" t="s">
        <v>4521</v>
      </c>
      <c r="B1328" s="16" t="s">
        <v>15162</v>
      </c>
      <c r="C1328" s="16" t="s">
        <v>13127</v>
      </c>
      <c r="D1328" s="19">
        <v>249</v>
      </c>
      <c r="E1328" s="19">
        <v>999</v>
      </c>
      <c r="F1328" s="52">
        <v>0.75</v>
      </c>
      <c r="G1328" s="51">
        <v>4.5</v>
      </c>
      <c r="H1328" s="52" t="str">
        <f t="shared" si="21"/>
        <v>5.0</v>
      </c>
      <c r="I1328" s="16">
        <v>38</v>
      </c>
      <c r="J1328" s="19">
        <f>Transformed_Data!E1328*Transformed_Data!I1328</f>
        <v>37962</v>
      </c>
      <c r="K1328" s="19" t="str">
        <f>IF(E1328&lt;200,"&lt;200",IF(E1328&lt;=500,"200–500","&gt;500"))</f>
        <v>&gt;500</v>
      </c>
      <c r="L1328" s="19">
        <f>G1328*I1328</f>
        <v>171</v>
      </c>
      <c r="M1328" s="19">
        <f>SUM(G1328:I1328)</f>
        <v>42.5</v>
      </c>
      <c r="N1328" s="16" t="s">
        <v>4523</v>
      </c>
      <c r="O1328" s="16" t="s">
        <v>4524</v>
      </c>
      <c r="P1328" s="16" t="s">
        <v>4525</v>
      </c>
      <c r="Q1328" s="16" t="s">
        <v>4526</v>
      </c>
      <c r="R1328" s="16" t="s">
        <v>4527</v>
      </c>
      <c r="S1328" s="16" t="s">
        <v>4528</v>
      </c>
      <c r="T1328" s="16" t="s">
        <v>4529</v>
      </c>
      <c r="U1328" s="16" t="s">
        <v>4530</v>
      </c>
    </row>
    <row r="1329" spans="1:21" ht="15.75">
      <c r="A1329" s="16" t="s">
        <v>9932</v>
      </c>
      <c r="B1329" s="16" t="s">
        <v>15163</v>
      </c>
      <c r="C1329" s="16" t="s">
        <v>13645</v>
      </c>
      <c r="D1329" s="19">
        <v>784</v>
      </c>
      <c r="E1329" s="19">
        <v>1599</v>
      </c>
      <c r="F1329" s="52">
        <v>0.51</v>
      </c>
      <c r="G1329" s="51">
        <v>4.5</v>
      </c>
      <c r="H1329" s="52" t="str">
        <f t="shared" si="21"/>
        <v>5.0</v>
      </c>
      <c r="I1329" s="16">
        <v>11</v>
      </c>
      <c r="J1329" s="19">
        <f>Transformed_Data!E1329*Transformed_Data!I1329</f>
        <v>17589</v>
      </c>
      <c r="K1329" s="19" t="str">
        <f>IF(E1329&lt;200,"&lt;200",IF(E1329&lt;=500,"200–500","&gt;500"))</f>
        <v>&gt;500</v>
      </c>
      <c r="L1329" s="19">
        <f>G1329*I1329</f>
        <v>49.5</v>
      </c>
      <c r="M1329" s="19">
        <f>SUM(G1329:I1329)</f>
        <v>15.5</v>
      </c>
      <c r="N1329" s="16" t="s">
        <v>9934</v>
      </c>
      <c r="O1329" s="16" t="s">
        <v>9935</v>
      </c>
      <c r="P1329" s="16" t="s">
        <v>9936</v>
      </c>
      <c r="Q1329" s="16" t="s">
        <v>9937</v>
      </c>
      <c r="R1329" s="16" t="s">
        <v>9938</v>
      </c>
      <c r="S1329" s="16" t="s">
        <v>9939</v>
      </c>
      <c r="T1329" s="16" t="s">
        <v>9940</v>
      </c>
      <c r="U1329" s="16" t="s">
        <v>9941</v>
      </c>
    </row>
    <row r="1330" spans="1:21" ht="15.75">
      <c r="A1330" s="16" t="s">
        <v>4229</v>
      </c>
      <c r="B1330" s="16" t="s">
        <v>15164</v>
      </c>
      <c r="C1330" s="16" t="s">
        <v>13127</v>
      </c>
      <c r="D1330" s="19">
        <v>1999</v>
      </c>
      <c r="E1330" s="19">
        <v>8499</v>
      </c>
      <c r="F1330" s="52">
        <v>0.76</v>
      </c>
      <c r="G1330" s="51">
        <v>4.3</v>
      </c>
      <c r="H1330" s="52" t="str">
        <f t="shared" si="21"/>
        <v>5.0</v>
      </c>
      <c r="I1330" s="16">
        <v>240</v>
      </c>
      <c r="J1330" s="19">
        <f>Transformed_Data!E1330*Transformed_Data!I1330</f>
        <v>2039760</v>
      </c>
      <c r="K1330" s="19" t="str">
        <f>IF(E1330&lt;200,"&lt;200",IF(E1330&lt;=500,"200–500","&gt;500"))</f>
        <v>&gt;500</v>
      </c>
      <c r="L1330" s="19">
        <f>G1330*I1330</f>
        <v>1032</v>
      </c>
      <c r="M1330" s="19">
        <f>SUM(G1330:I1330)</f>
        <v>244.3</v>
      </c>
      <c r="N1330" s="16" t="s">
        <v>13853</v>
      </c>
      <c r="O1330" s="16" t="s">
        <v>4232</v>
      </c>
      <c r="P1330" s="16" t="s">
        <v>4233</v>
      </c>
      <c r="Q1330" s="16" t="s">
        <v>4234</v>
      </c>
      <c r="R1330" s="16" t="s">
        <v>4235</v>
      </c>
      <c r="S1330" s="16" t="s">
        <v>4236</v>
      </c>
      <c r="T1330" s="16" t="s">
        <v>4237</v>
      </c>
      <c r="U1330" s="16" t="s">
        <v>4238</v>
      </c>
    </row>
    <row r="1331" spans="1:21" ht="15.75">
      <c r="A1331" s="16" t="s">
        <v>813</v>
      </c>
      <c r="B1331" s="16" t="s">
        <v>15165</v>
      </c>
      <c r="C1331" s="16" t="s">
        <v>13644</v>
      </c>
      <c r="D1331" s="19">
        <v>199</v>
      </c>
      <c r="E1331" s="19">
        <v>999</v>
      </c>
      <c r="F1331" s="52">
        <v>0.8</v>
      </c>
      <c r="G1331" s="51">
        <v>4.5</v>
      </c>
      <c r="H1331" s="52" t="str">
        <f t="shared" si="21"/>
        <v>5.0</v>
      </c>
      <c r="I1331" s="16">
        <v>127</v>
      </c>
      <c r="J1331" s="19">
        <f>Transformed_Data!E1331*Transformed_Data!I1331</f>
        <v>126873</v>
      </c>
      <c r="K1331" s="19" t="str">
        <f>IF(E1331&lt;200,"&lt;200",IF(E1331&lt;=500,"200–500","&gt;500"))</f>
        <v>&gt;500</v>
      </c>
      <c r="L1331" s="19">
        <f>G1331*I1331</f>
        <v>571.5</v>
      </c>
      <c r="M1331" s="19">
        <f>SUM(G1331:I1331)</f>
        <v>131.5</v>
      </c>
      <c r="N1331" s="16" t="s">
        <v>13854</v>
      </c>
      <c r="O1331" s="16" t="s">
        <v>816</v>
      </c>
      <c r="P1331" s="16" t="s">
        <v>817</v>
      </c>
      <c r="Q1331" s="16" t="s">
        <v>818</v>
      </c>
      <c r="R1331" s="16" t="s">
        <v>819</v>
      </c>
      <c r="S1331" s="16" t="s">
        <v>820</v>
      </c>
      <c r="T1331" s="16" t="s">
        <v>821</v>
      </c>
      <c r="U1331" s="16" t="s">
        <v>822</v>
      </c>
    </row>
    <row r="1332" spans="1:21" ht="15.75">
      <c r="A1332" s="16" t="s">
        <v>11285</v>
      </c>
      <c r="B1332" s="16" t="s">
        <v>15166</v>
      </c>
      <c r="C1332" s="16" t="s">
        <v>13645</v>
      </c>
      <c r="D1332" s="19">
        <v>899</v>
      </c>
      <c r="E1332" s="19">
        <v>1599</v>
      </c>
      <c r="F1332" s="52">
        <v>0.44</v>
      </c>
      <c r="G1332" s="51">
        <v>3.4</v>
      </c>
      <c r="H1332" s="52" t="str">
        <f t="shared" si="21"/>
        <v>4.0</v>
      </c>
      <c r="I1332" s="16">
        <v>15</v>
      </c>
      <c r="J1332" s="19">
        <f>Transformed_Data!E1332*Transformed_Data!I1332</f>
        <v>23985</v>
      </c>
      <c r="K1332" s="19" t="str">
        <f>IF(E1332&lt;200,"&lt;200",IF(E1332&lt;=500,"200–500","&gt;500"))</f>
        <v>&gt;500</v>
      </c>
      <c r="L1332" s="19">
        <f>G1332*I1332</f>
        <v>51</v>
      </c>
      <c r="M1332" s="19">
        <f>SUM(G1332:I1332)</f>
        <v>18.399999999999999</v>
      </c>
      <c r="N1332" s="16" t="s">
        <v>11287</v>
      </c>
      <c r="O1332" s="16" t="s">
        <v>11288</v>
      </c>
      <c r="P1332" s="16" t="s">
        <v>11289</v>
      </c>
      <c r="Q1332" s="16" t="s">
        <v>11290</v>
      </c>
      <c r="R1332" s="16" t="s">
        <v>11291</v>
      </c>
      <c r="S1332" s="16" t="s">
        <v>11292</v>
      </c>
      <c r="T1332" s="16" t="s">
        <v>11293</v>
      </c>
      <c r="U1332" s="16" t="s">
        <v>11294</v>
      </c>
    </row>
    <row r="1333" spans="1:21" ht="15.75">
      <c r="A1333" s="16" t="s">
        <v>9559</v>
      </c>
      <c r="B1333" s="16" t="s">
        <v>15167</v>
      </c>
      <c r="C1333" s="16" t="s">
        <v>13645</v>
      </c>
      <c r="D1333" s="19">
        <v>469</v>
      </c>
      <c r="E1333" s="19">
        <v>1599</v>
      </c>
      <c r="F1333" s="52">
        <v>0.71</v>
      </c>
      <c r="G1333" s="51">
        <v>3.7</v>
      </c>
      <c r="H1333" s="52" t="str">
        <f t="shared" si="21"/>
        <v>4.0</v>
      </c>
      <c r="I1333" s="16">
        <v>6</v>
      </c>
      <c r="J1333" s="19">
        <f>Transformed_Data!E1333*Transformed_Data!I1333</f>
        <v>9594</v>
      </c>
      <c r="K1333" s="19" t="str">
        <f>IF(E1333&lt;200,"&lt;200",IF(E1333&lt;=500,"200–500","&gt;500"))</f>
        <v>&gt;500</v>
      </c>
      <c r="L1333" s="19">
        <f>G1333*I1333</f>
        <v>22.200000000000003</v>
      </c>
      <c r="M1333" s="19">
        <f>SUM(G1333:I1333)</f>
        <v>9.6999999999999993</v>
      </c>
      <c r="N1333" s="16" t="s">
        <v>13855</v>
      </c>
      <c r="O1333" s="16" t="s">
        <v>9562</v>
      </c>
      <c r="P1333" s="16" t="s">
        <v>9563</v>
      </c>
      <c r="Q1333" s="16" t="s">
        <v>9564</v>
      </c>
      <c r="R1333" s="16" t="s">
        <v>9565</v>
      </c>
      <c r="S1333" s="16" t="s">
        <v>9566</v>
      </c>
      <c r="T1333" s="16" t="s">
        <v>9567</v>
      </c>
      <c r="U1333" s="16" t="s">
        <v>9568</v>
      </c>
    </row>
    <row r="1334" spans="1:21" ht="15.75">
      <c r="A1334" s="16" t="s">
        <v>10519</v>
      </c>
      <c r="B1334" s="16" t="s">
        <v>15168</v>
      </c>
      <c r="C1334" s="16" t="s">
        <v>13645</v>
      </c>
      <c r="D1334" s="19">
        <v>499</v>
      </c>
      <c r="E1334" s="19">
        <v>999</v>
      </c>
      <c r="F1334" s="52">
        <v>0.5</v>
      </c>
      <c r="G1334" s="51">
        <v>4.5999999999999996</v>
      </c>
      <c r="H1334" s="52" t="str">
        <f t="shared" si="21"/>
        <v>5.0</v>
      </c>
      <c r="I1334" s="16">
        <v>79</v>
      </c>
      <c r="J1334" s="19">
        <f>Transformed_Data!E1334*Transformed_Data!I1334</f>
        <v>78921</v>
      </c>
      <c r="K1334" s="19" t="str">
        <f>IF(E1334&lt;200,"&lt;200",IF(E1334&lt;=500,"200–500","&gt;500"))</f>
        <v>&gt;500</v>
      </c>
      <c r="L1334" s="19">
        <f>G1334*I1334</f>
        <v>363.4</v>
      </c>
      <c r="M1334" s="19">
        <f>SUM(G1334:I1334)</f>
        <v>83.6</v>
      </c>
      <c r="N1334" s="16" t="s">
        <v>13856</v>
      </c>
      <c r="O1334" s="16" t="s">
        <v>10522</v>
      </c>
      <c r="P1334" s="16" t="s">
        <v>10523</v>
      </c>
      <c r="Q1334" s="16" t="s">
        <v>10524</v>
      </c>
      <c r="R1334" s="16" t="s">
        <v>10525</v>
      </c>
      <c r="S1334" s="16" t="s">
        <v>13857</v>
      </c>
      <c r="T1334" s="16" t="s">
        <v>10527</v>
      </c>
      <c r="U1334" s="16" t="s">
        <v>10528</v>
      </c>
    </row>
    <row r="1335" spans="1:21" ht="15.75">
      <c r="A1335" s="16" t="s">
        <v>2622</v>
      </c>
      <c r="B1335" s="16" t="s">
        <v>15169</v>
      </c>
      <c r="C1335" s="16" t="s">
        <v>13127</v>
      </c>
      <c r="D1335" s="19">
        <v>13990</v>
      </c>
      <c r="E1335" s="19">
        <v>28900</v>
      </c>
      <c r="F1335" s="52">
        <v>0.52</v>
      </c>
      <c r="G1335" s="51">
        <v>4.5</v>
      </c>
      <c r="H1335" s="52" t="str">
        <f t="shared" si="21"/>
        <v>5.0</v>
      </c>
      <c r="I1335" s="16">
        <v>7</v>
      </c>
      <c r="J1335" s="19">
        <f>Transformed_Data!E1335*Transformed_Data!I1335</f>
        <v>202300</v>
      </c>
      <c r="K1335" s="19" t="str">
        <f>IF(E1335&lt;200,"&lt;200",IF(E1335&lt;=500,"200–500","&gt;500"))</f>
        <v>&gt;500</v>
      </c>
      <c r="L1335" s="19">
        <f>G1335*I1335</f>
        <v>31.5</v>
      </c>
      <c r="M1335" s="19">
        <f>SUM(G1335:I1335)</f>
        <v>11.5</v>
      </c>
      <c r="N1335" s="16" t="s">
        <v>13858</v>
      </c>
      <c r="O1335" s="16" t="s">
        <v>2625</v>
      </c>
      <c r="P1335" s="16" t="s">
        <v>2626</v>
      </c>
      <c r="Q1335" s="16" t="s">
        <v>2627</v>
      </c>
      <c r="R1335" s="16" t="s">
        <v>2628</v>
      </c>
      <c r="S1335" s="16" t="s">
        <v>2629</v>
      </c>
      <c r="T1335" s="16" t="s">
        <v>2630</v>
      </c>
      <c r="U1335" s="16" t="s">
        <v>2631</v>
      </c>
    </row>
    <row r="1336" spans="1:21" ht="15.75">
      <c r="A1336" s="16" t="s">
        <v>11225</v>
      </c>
      <c r="B1336" s="16" t="s">
        <v>15170</v>
      </c>
      <c r="C1336" s="16" t="s">
        <v>13645</v>
      </c>
      <c r="D1336" s="19">
        <v>499</v>
      </c>
      <c r="E1336" s="19">
        <v>2199</v>
      </c>
      <c r="F1336" s="52">
        <v>0.77</v>
      </c>
      <c r="G1336" s="51">
        <v>2.8</v>
      </c>
      <c r="H1336" s="52" t="str">
        <f t="shared" si="21"/>
        <v>3.0</v>
      </c>
      <c r="I1336" s="16">
        <v>109</v>
      </c>
      <c r="J1336" s="19">
        <f>Transformed_Data!E1336*Transformed_Data!I1336</f>
        <v>239691</v>
      </c>
      <c r="K1336" s="19" t="str">
        <f>IF(E1336&lt;200,"&lt;200",IF(E1336&lt;=500,"200–500","&gt;500"))</f>
        <v>&gt;500</v>
      </c>
      <c r="L1336" s="19">
        <f>G1336*I1336</f>
        <v>305.2</v>
      </c>
      <c r="M1336" s="19">
        <f>SUM(G1336:I1336)</f>
        <v>111.8</v>
      </c>
      <c r="N1336" s="16" t="s">
        <v>11227</v>
      </c>
      <c r="O1336" s="16" t="s">
        <v>11228</v>
      </c>
      <c r="P1336" s="16" t="s">
        <v>11229</v>
      </c>
      <c r="Q1336" s="16" t="s">
        <v>11230</v>
      </c>
      <c r="R1336" s="16" t="s">
        <v>11231</v>
      </c>
      <c r="S1336" s="16" t="s">
        <v>13859</v>
      </c>
      <c r="T1336" s="16" t="s">
        <v>11233</v>
      </c>
      <c r="U1336" s="16" t="s">
        <v>11234</v>
      </c>
    </row>
    <row r="1337" spans="1:21" ht="15.75">
      <c r="A1337" s="16" t="s">
        <v>12100</v>
      </c>
      <c r="B1337" s="16" t="s">
        <v>15171</v>
      </c>
      <c r="C1337" s="16" t="s">
        <v>13645</v>
      </c>
      <c r="D1337" s="19">
        <v>185</v>
      </c>
      <c r="E1337" s="19">
        <v>599</v>
      </c>
      <c r="F1337" s="52">
        <v>0.69</v>
      </c>
      <c r="G1337" s="51">
        <v>3.9</v>
      </c>
      <c r="H1337" s="52" t="str">
        <f t="shared" si="21"/>
        <v>4.0</v>
      </c>
      <c r="I1337" s="16">
        <v>1306</v>
      </c>
      <c r="J1337" s="19">
        <f>Transformed_Data!E1337*Transformed_Data!I1337</f>
        <v>782294</v>
      </c>
      <c r="K1337" s="19" t="str">
        <f>IF(E1337&lt;200,"&lt;200",IF(E1337&lt;=500,"200–500","&gt;500"))</f>
        <v>&gt;500</v>
      </c>
      <c r="L1337" s="19">
        <f>G1337*I1337</f>
        <v>5093.3999999999996</v>
      </c>
      <c r="M1337" s="19">
        <f>SUM(G1337:I1337)</f>
        <v>1309.9000000000001</v>
      </c>
      <c r="N1337" s="16" t="s">
        <v>12102</v>
      </c>
      <c r="O1337" s="16" t="s">
        <v>12103</v>
      </c>
      <c r="P1337" s="16" t="s">
        <v>12104</v>
      </c>
      <c r="Q1337" s="16" t="s">
        <v>12105</v>
      </c>
      <c r="R1337" s="16" t="s">
        <v>12106</v>
      </c>
      <c r="S1337" s="16" t="s">
        <v>13860</v>
      </c>
      <c r="T1337" s="16" t="s">
        <v>12108</v>
      </c>
      <c r="U1337" s="16" t="s">
        <v>12109</v>
      </c>
    </row>
    <row r="1338" spans="1:21" ht="15.75">
      <c r="A1338" s="16" t="s">
        <v>11806</v>
      </c>
      <c r="B1338" s="16" t="s">
        <v>15172</v>
      </c>
      <c r="C1338" s="16" t="s">
        <v>13645</v>
      </c>
      <c r="D1338" s="19">
        <v>929</v>
      </c>
      <c r="E1338" s="19">
        <v>2199</v>
      </c>
      <c r="F1338" s="52">
        <v>0.57999999999999996</v>
      </c>
      <c r="G1338" s="51">
        <v>3.7</v>
      </c>
      <c r="H1338" s="52" t="str">
        <f t="shared" si="21"/>
        <v>4.0</v>
      </c>
      <c r="I1338" s="16">
        <v>4</v>
      </c>
      <c r="J1338" s="19">
        <f>Transformed_Data!E1338*Transformed_Data!I1338</f>
        <v>8796</v>
      </c>
      <c r="K1338" s="19" t="str">
        <f>IF(E1338&lt;200,"&lt;200",IF(E1338&lt;=500,"200–500","&gt;500"))</f>
        <v>&gt;500</v>
      </c>
      <c r="L1338" s="19">
        <f>G1338*I1338</f>
        <v>14.8</v>
      </c>
      <c r="M1338" s="19">
        <f>SUM(G1338:I1338)</f>
        <v>7.7</v>
      </c>
      <c r="N1338" s="16" t="s">
        <v>11808</v>
      </c>
      <c r="O1338" s="16" t="s">
        <v>11809</v>
      </c>
      <c r="P1338" s="16" t="s">
        <v>11810</v>
      </c>
      <c r="Q1338" s="16" t="s">
        <v>11811</v>
      </c>
      <c r="R1338" s="16" t="s">
        <v>11812</v>
      </c>
      <c r="S1338" s="16" t="s">
        <v>11813</v>
      </c>
      <c r="T1338" s="16" t="s">
        <v>11814</v>
      </c>
      <c r="U1338" s="16" t="s">
        <v>11815</v>
      </c>
    </row>
    <row r="1339" spans="1:21" ht="15.75">
      <c r="A1339" s="16" t="s">
        <v>10469</v>
      </c>
      <c r="B1339" s="16" t="s">
        <v>14618</v>
      </c>
      <c r="C1339" s="16" t="s">
        <v>13645</v>
      </c>
      <c r="D1339" s="19">
        <v>499</v>
      </c>
      <c r="E1339" s="19">
        <v>2199</v>
      </c>
      <c r="F1339" s="52">
        <v>0.77</v>
      </c>
      <c r="G1339" s="51">
        <v>3.7</v>
      </c>
      <c r="H1339" s="52" t="str">
        <f t="shared" si="21"/>
        <v>4.0</v>
      </c>
      <c r="I1339" s="16">
        <v>53</v>
      </c>
      <c r="J1339" s="19">
        <f>Transformed_Data!E1339*Transformed_Data!I1339</f>
        <v>116547</v>
      </c>
      <c r="K1339" s="19" t="str">
        <f>IF(E1339&lt;200,"&lt;200",IF(E1339&lt;=500,"200–500","&gt;500"))</f>
        <v>&gt;500</v>
      </c>
      <c r="L1339" s="19">
        <f>G1339*I1339</f>
        <v>196.10000000000002</v>
      </c>
      <c r="M1339" s="19">
        <f>SUM(G1339:I1339)</f>
        <v>56.7</v>
      </c>
      <c r="N1339" s="16" t="s">
        <v>13861</v>
      </c>
      <c r="O1339" s="16" t="s">
        <v>10472</v>
      </c>
      <c r="P1339" s="16" t="s">
        <v>10473</v>
      </c>
      <c r="Q1339" s="16" t="s">
        <v>10474</v>
      </c>
      <c r="R1339" s="16" t="s">
        <v>10475</v>
      </c>
      <c r="S1339" s="16" t="s">
        <v>10476</v>
      </c>
      <c r="T1339" s="16" t="s">
        <v>10477</v>
      </c>
      <c r="U1339" s="16" t="s">
        <v>10478</v>
      </c>
    </row>
    <row r="1340" spans="1:21" ht="15.75">
      <c r="A1340" s="16" t="s">
        <v>3886</v>
      </c>
      <c r="B1340" s="16" t="s">
        <v>15173</v>
      </c>
      <c r="C1340" s="16" t="s">
        <v>13127</v>
      </c>
      <c r="D1340" s="19">
        <v>2999</v>
      </c>
      <c r="E1340" s="19">
        <v>7990</v>
      </c>
      <c r="F1340" s="52">
        <v>0.62</v>
      </c>
      <c r="G1340" s="51">
        <v>4.0999999999999996</v>
      </c>
      <c r="H1340" s="52" t="str">
        <f t="shared" si="21"/>
        <v>5.0</v>
      </c>
      <c r="I1340" s="16">
        <v>154</v>
      </c>
      <c r="J1340" s="19">
        <f>Transformed_Data!E1340*Transformed_Data!I1340</f>
        <v>1230460</v>
      </c>
      <c r="K1340" s="19" t="str">
        <f>IF(E1340&lt;200,"&lt;200",IF(E1340&lt;=500,"200–500","&gt;500"))</f>
        <v>&gt;500</v>
      </c>
      <c r="L1340" s="19">
        <f>G1340*I1340</f>
        <v>631.4</v>
      </c>
      <c r="M1340" s="19">
        <f>SUM(G1340:I1340)</f>
        <v>158.1</v>
      </c>
      <c r="N1340" s="16" t="s">
        <v>13862</v>
      </c>
      <c r="O1340" s="16" t="s">
        <v>3889</v>
      </c>
      <c r="P1340" s="16" t="s">
        <v>3890</v>
      </c>
      <c r="Q1340" s="16" t="s">
        <v>3891</v>
      </c>
      <c r="R1340" s="16" t="s">
        <v>13040</v>
      </c>
      <c r="S1340" s="16" t="s">
        <v>13863</v>
      </c>
      <c r="T1340" s="16" t="s">
        <v>3893</v>
      </c>
      <c r="U1340" s="16" t="s">
        <v>3894</v>
      </c>
    </row>
    <row r="1341" spans="1:21" ht="15.75">
      <c r="A1341" s="16" t="s">
        <v>4322</v>
      </c>
      <c r="B1341" s="16" t="s">
        <v>15174</v>
      </c>
      <c r="C1341" s="16" t="s">
        <v>13127</v>
      </c>
      <c r="D1341" s="19">
        <v>2499</v>
      </c>
      <c r="E1341" s="19">
        <v>7990</v>
      </c>
      <c r="F1341" s="52">
        <v>0.69</v>
      </c>
      <c r="G1341" s="51">
        <v>4.0999999999999996</v>
      </c>
      <c r="H1341" s="52" t="str">
        <f t="shared" si="21"/>
        <v>5.0</v>
      </c>
      <c r="I1341" s="16">
        <v>154</v>
      </c>
      <c r="J1341" s="19">
        <f>Transformed_Data!E1341*Transformed_Data!I1341</f>
        <v>1230460</v>
      </c>
      <c r="K1341" s="19" t="str">
        <f>IF(E1341&lt;200,"&lt;200",IF(E1341&lt;=500,"200–500","&gt;500"))</f>
        <v>&gt;500</v>
      </c>
      <c r="L1341" s="19">
        <f>G1341*I1341</f>
        <v>631.4</v>
      </c>
      <c r="M1341" s="19">
        <f>SUM(G1341:I1341)</f>
        <v>158.1</v>
      </c>
      <c r="N1341" s="16" t="s">
        <v>13862</v>
      </c>
      <c r="O1341" s="16" t="s">
        <v>3889</v>
      </c>
      <c r="P1341" s="16" t="s">
        <v>3890</v>
      </c>
      <c r="Q1341" s="16" t="s">
        <v>3891</v>
      </c>
      <c r="R1341" s="16" t="s">
        <v>13040</v>
      </c>
      <c r="S1341" s="16" t="s">
        <v>13863</v>
      </c>
      <c r="T1341" s="16" t="s">
        <v>4325</v>
      </c>
      <c r="U1341" s="16" t="s">
        <v>4326</v>
      </c>
    </row>
    <row r="1342" spans="1:21" ht="15.75">
      <c r="A1342" s="16" t="s">
        <v>4776</v>
      </c>
      <c r="B1342" s="16" t="s">
        <v>15175</v>
      </c>
      <c r="C1342" s="16" t="s">
        <v>13127</v>
      </c>
      <c r="D1342" s="19">
        <v>2999</v>
      </c>
      <c r="E1342" s="19">
        <v>11999</v>
      </c>
      <c r="F1342" s="52">
        <v>0.75</v>
      </c>
      <c r="G1342" s="51">
        <v>4.4000000000000004</v>
      </c>
      <c r="H1342" s="52" t="str">
        <f t="shared" si="21"/>
        <v>5.0</v>
      </c>
      <c r="I1342" s="16">
        <v>768</v>
      </c>
      <c r="J1342" s="19">
        <f>Transformed_Data!E1342*Transformed_Data!I1342</f>
        <v>9215232</v>
      </c>
      <c r="K1342" s="19" t="str">
        <f>IF(E1342&lt;200,"&lt;200",IF(E1342&lt;=500,"200–500","&gt;500"))</f>
        <v>&gt;500</v>
      </c>
      <c r="L1342" s="19">
        <f>G1342*I1342</f>
        <v>3379.2000000000003</v>
      </c>
      <c r="M1342" s="19">
        <f>SUM(G1342:I1342)</f>
        <v>772.4</v>
      </c>
      <c r="N1342" s="16" t="s">
        <v>4778</v>
      </c>
      <c r="O1342" s="16" t="s">
        <v>4779</v>
      </c>
      <c r="P1342" s="16" t="s">
        <v>4780</v>
      </c>
      <c r="Q1342" s="16" t="s">
        <v>4781</v>
      </c>
      <c r="R1342" s="16" t="s">
        <v>4782</v>
      </c>
      <c r="S1342" s="16" t="s">
        <v>13864</v>
      </c>
      <c r="T1342" s="16" t="s">
        <v>4783</v>
      </c>
      <c r="U1342" s="16" t="s">
        <v>4784</v>
      </c>
    </row>
    <row r="1343" spans="1:21" ht="15.75">
      <c r="A1343" s="16" t="s">
        <v>3476</v>
      </c>
      <c r="B1343" s="16" t="s">
        <v>15176</v>
      </c>
      <c r="C1343" s="16" t="s">
        <v>13127</v>
      </c>
      <c r="D1343" s="19">
        <v>3999</v>
      </c>
      <c r="E1343" s="19">
        <v>9999</v>
      </c>
      <c r="F1343" s="52">
        <v>0.6</v>
      </c>
      <c r="G1343" s="51">
        <v>4.4000000000000004</v>
      </c>
      <c r="H1343" s="52" t="str">
        <f t="shared" si="21"/>
        <v>5.0</v>
      </c>
      <c r="I1343" s="16">
        <v>73</v>
      </c>
      <c r="J1343" s="19">
        <f>Transformed_Data!E1343*Transformed_Data!I1343</f>
        <v>729927</v>
      </c>
      <c r="K1343" s="19" t="str">
        <f>IF(E1343&lt;200,"&lt;200",IF(E1343&lt;=500,"200–500","&gt;500"))</f>
        <v>&gt;500</v>
      </c>
      <c r="L1343" s="19">
        <f>G1343*I1343</f>
        <v>321.20000000000005</v>
      </c>
      <c r="M1343" s="19">
        <f>SUM(G1343:I1343)</f>
        <v>77.400000000000006</v>
      </c>
      <c r="N1343" s="16" t="s">
        <v>13865</v>
      </c>
      <c r="O1343" s="16" t="s">
        <v>3479</v>
      </c>
      <c r="P1343" s="16" t="s">
        <v>3480</v>
      </c>
      <c r="Q1343" s="16" t="s">
        <v>3481</v>
      </c>
      <c r="R1343" s="16" t="s">
        <v>3482</v>
      </c>
      <c r="S1343" s="16" t="s">
        <v>13866</v>
      </c>
      <c r="T1343" s="16" t="s">
        <v>3484</v>
      </c>
      <c r="U1343" s="16" t="s">
        <v>3485</v>
      </c>
    </row>
    <row r="1344" spans="1:21" ht="15.75">
      <c r="A1344" s="16" t="s">
        <v>1550</v>
      </c>
      <c r="B1344" s="16" t="s">
        <v>15177</v>
      </c>
      <c r="C1344" s="16" t="s">
        <v>13644</v>
      </c>
      <c r="D1344" s="19">
        <v>399</v>
      </c>
      <c r="E1344" s="19">
        <v>1999</v>
      </c>
      <c r="F1344" s="52">
        <v>0.8</v>
      </c>
      <c r="G1344" s="51">
        <v>5</v>
      </c>
      <c r="H1344" s="52" t="str">
        <f t="shared" si="21"/>
        <v>5.0</v>
      </c>
      <c r="I1344" s="16">
        <v>5</v>
      </c>
      <c r="J1344" s="19">
        <f>Transformed_Data!E1344*Transformed_Data!I1344</f>
        <v>9995</v>
      </c>
      <c r="K1344" s="19" t="str">
        <f>IF(E1344&lt;200,"&lt;200",IF(E1344&lt;=500,"200–500","&gt;500"))</f>
        <v>&gt;500</v>
      </c>
      <c r="L1344" s="19">
        <f>G1344*I1344</f>
        <v>25</v>
      </c>
      <c r="M1344" s="19">
        <f>SUM(G1344:I1344)</f>
        <v>10</v>
      </c>
      <c r="N1344" s="16" t="s">
        <v>1552</v>
      </c>
      <c r="O1344" s="16" t="s">
        <v>1553</v>
      </c>
      <c r="P1344" s="16" t="s">
        <v>1554</v>
      </c>
      <c r="Q1344" s="16" t="s">
        <v>1555</v>
      </c>
      <c r="R1344" s="16" t="s">
        <v>1556</v>
      </c>
      <c r="S1344" s="16" t="s">
        <v>1557</v>
      </c>
      <c r="T1344" s="16" t="s">
        <v>1558</v>
      </c>
      <c r="U1344" s="16" t="s">
        <v>1559</v>
      </c>
    </row>
    <row r="1345" spans="1:21" ht="15.75">
      <c r="A1345" s="16" t="s">
        <v>12251</v>
      </c>
      <c r="B1345" s="16" t="s">
        <v>15178</v>
      </c>
      <c r="C1345" s="16" t="s">
        <v>13645</v>
      </c>
      <c r="D1345" s="19">
        <v>1499</v>
      </c>
      <c r="E1345" s="19">
        <v>3500</v>
      </c>
      <c r="F1345" s="52">
        <v>0.56999999999999995</v>
      </c>
      <c r="G1345" s="51">
        <v>4.7</v>
      </c>
      <c r="H1345" s="52" t="str">
        <f t="shared" si="21"/>
        <v>5.0</v>
      </c>
      <c r="I1345" s="16">
        <v>2591</v>
      </c>
      <c r="J1345" s="19">
        <f>Transformed_Data!E1345*Transformed_Data!I1345</f>
        <v>9068500</v>
      </c>
      <c r="K1345" s="19" t="str">
        <f>IF(E1345&lt;200,"&lt;200",IF(E1345&lt;=500,"200–500","&gt;500"))</f>
        <v>&gt;500</v>
      </c>
      <c r="L1345" s="19">
        <f>G1345*I1345</f>
        <v>12177.7</v>
      </c>
      <c r="M1345" s="19">
        <f>SUM(G1345:I1345)</f>
        <v>2595.6999999999998</v>
      </c>
      <c r="N1345" s="16" t="s">
        <v>13867</v>
      </c>
      <c r="O1345" s="16" t="s">
        <v>12254</v>
      </c>
      <c r="P1345" s="16" t="s">
        <v>12255</v>
      </c>
      <c r="Q1345" s="16" t="s">
        <v>12256</v>
      </c>
      <c r="R1345" s="16" t="s">
        <v>12257</v>
      </c>
      <c r="S1345" s="16" t="s">
        <v>12258</v>
      </c>
      <c r="T1345" s="16" t="s">
        <v>12259</v>
      </c>
      <c r="U1345" s="16" t="s">
        <v>12260</v>
      </c>
    </row>
    <row r="1346" spans="1:21" ht="15.75">
      <c r="A1346" s="16" t="s">
        <v>12734</v>
      </c>
      <c r="B1346" s="16" t="s">
        <v>15179</v>
      </c>
      <c r="C1346" s="16" t="s">
        <v>13645</v>
      </c>
      <c r="D1346" s="19">
        <v>799</v>
      </c>
      <c r="E1346" s="19">
        <v>1199</v>
      </c>
      <c r="F1346" s="52">
        <v>0.33</v>
      </c>
      <c r="G1346" s="51">
        <v>4.4000000000000004</v>
      </c>
      <c r="H1346" s="52" t="str">
        <f t="shared" ref="H1346:H1352" si="22">IF(G1346&lt;=1,"1.0",IF(G1346&lt;=2,"2.0",IF(G1346&lt;=3,"3.0",IF(G1346&lt;=4,"4.0","5.0"))))</f>
        <v>5.0</v>
      </c>
      <c r="I1346" s="16">
        <v>17</v>
      </c>
      <c r="J1346" s="19">
        <f>Transformed_Data!E1346*Transformed_Data!I1346</f>
        <v>20383</v>
      </c>
      <c r="K1346" s="19" t="str">
        <f>IF(E1346&lt;200,"&lt;200",IF(E1346&lt;=500,"200–500","&gt;500"))</f>
        <v>&gt;500</v>
      </c>
      <c r="L1346" s="19">
        <f>G1346*I1346</f>
        <v>74.800000000000011</v>
      </c>
      <c r="M1346" s="19">
        <f>SUM(G1346:I1346)</f>
        <v>21.4</v>
      </c>
      <c r="N1346" s="16" t="s">
        <v>9142</v>
      </c>
      <c r="O1346" s="16" t="s">
        <v>12736</v>
      </c>
      <c r="P1346" s="16" t="s">
        <v>12737</v>
      </c>
      <c r="Q1346" s="16" t="s">
        <v>12738</v>
      </c>
      <c r="R1346" s="16" t="s">
        <v>12739</v>
      </c>
      <c r="S1346" s="16" t="s">
        <v>12740</v>
      </c>
      <c r="T1346" s="16" t="s">
        <v>9148</v>
      </c>
      <c r="U1346" s="16" t="s">
        <v>12741</v>
      </c>
    </row>
    <row r="1347" spans="1:21" ht="15.75">
      <c r="A1347" s="16" t="s">
        <v>9140</v>
      </c>
      <c r="B1347" s="16" t="s">
        <v>15180</v>
      </c>
      <c r="C1347" s="16" t="s">
        <v>13645</v>
      </c>
      <c r="D1347" s="19">
        <v>799</v>
      </c>
      <c r="E1347" s="19">
        <v>1989</v>
      </c>
      <c r="F1347" s="52">
        <v>0.6</v>
      </c>
      <c r="G1347" s="51">
        <v>4.3</v>
      </c>
      <c r="H1347" s="52" t="str">
        <f t="shared" si="22"/>
        <v>5.0</v>
      </c>
      <c r="I1347" s="16">
        <v>70</v>
      </c>
      <c r="J1347" s="19">
        <f>Transformed_Data!E1347*Transformed_Data!I1347</f>
        <v>139230</v>
      </c>
      <c r="K1347" s="19" t="str">
        <f>IF(E1347&lt;200,"&lt;200",IF(E1347&lt;=500,"200–500","&gt;500"))</f>
        <v>&gt;500</v>
      </c>
      <c r="L1347" s="19">
        <f>G1347*I1347</f>
        <v>301</v>
      </c>
      <c r="M1347" s="19">
        <f>SUM(G1347:I1347)</f>
        <v>74.3</v>
      </c>
      <c r="N1347" s="16" t="s">
        <v>9142</v>
      </c>
      <c r="O1347" s="16" t="s">
        <v>9143</v>
      </c>
      <c r="P1347" s="16" t="s">
        <v>9144</v>
      </c>
      <c r="Q1347" s="16" t="s">
        <v>9145</v>
      </c>
      <c r="R1347" s="16" t="s">
        <v>9146</v>
      </c>
      <c r="S1347" s="16" t="s">
        <v>9147</v>
      </c>
      <c r="T1347" s="16" t="s">
        <v>9148</v>
      </c>
      <c r="U1347" s="16" t="s">
        <v>9149</v>
      </c>
    </row>
    <row r="1348" spans="1:21" ht="15.75">
      <c r="A1348" s="16" t="s">
        <v>10295</v>
      </c>
      <c r="B1348" s="16" t="s">
        <v>15181</v>
      </c>
      <c r="C1348" s="16" t="s">
        <v>13645</v>
      </c>
      <c r="D1348" s="19">
        <v>259</v>
      </c>
      <c r="E1348" s="19">
        <v>999</v>
      </c>
      <c r="F1348" s="52">
        <v>0.74</v>
      </c>
      <c r="G1348" s="51">
        <v>4</v>
      </c>
      <c r="H1348" s="52" t="str">
        <f t="shared" si="22"/>
        <v>4.0</v>
      </c>
      <c r="I1348" s="16">
        <v>43</v>
      </c>
      <c r="J1348" s="19">
        <f>Transformed_Data!E1348*Transformed_Data!I1348</f>
        <v>42957</v>
      </c>
      <c r="K1348" s="19" t="str">
        <f>IF(E1348&lt;200,"&lt;200",IF(E1348&lt;=500,"200–500","&gt;500"))</f>
        <v>&gt;500</v>
      </c>
      <c r="L1348" s="19">
        <f>G1348*I1348</f>
        <v>172</v>
      </c>
      <c r="M1348" s="19">
        <f>SUM(G1348:I1348)</f>
        <v>47</v>
      </c>
      <c r="N1348" s="16" t="s">
        <v>10297</v>
      </c>
      <c r="O1348" s="16" t="s">
        <v>10298</v>
      </c>
      <c r="P1348" s="16" t="s">
        <v>10299</v>
      </c>
      <c r="Q1348" s="16" t="s">
        <v>10300</v>
      </c>
      <c r="R1348" s="16" t="s">
        <v>10301</v>
      </c>
      <c r="S1348" s="16" t="s">
        <v>10302</v>
      </c>
      <c r="T1348" s="16" t="s">
        <v>10303</v>
      </c>
      <c r="U1348" s="16" t="s">
        <v>10304</v>
      </c>
    </row>
    <row r="1349" spans="1:21" ht="15.75">
      <c r="A1349" s="16" t="s">
        <v>11457</v>
      </c>
      <c r="B1349" s="16" t="s">
        <v>15182</v>
      </c>
      <c r="C1349" s="16" t="s">
        <v>13645</v>
      </c>
      <c r="D1349" s="19">
        <v>1299</v>
      </c>
      <c r="E1349" s="19">
        <v>2495</v>
      </c>
      <c r="F1349" s="52">
        <v>0.48</v>
      </c>
      <c r="G1349" s="51">
        <v>2</v>
      </c>
      <c r="H1349" s="52" t="str">
        <f t="shared" si="22"/>
        <v>2.0</v>
      </c>
      <c r="I1349" s="16">
        <v>2</v>
      </c>
      <c r="J1349" s="19">
        <f>Transformed_Data!E1349*Transformed_Data!I1349</f>
        <v>4990</v>
      </c>
      <c r="K1349" s="19" t="str">
        <f>IF(E1349&lt;200,"&lt;200",IF(E1349&lt;=500,"200–500","&gt;500"))</f>
        <v>&gt;500</v>
      </c>
      <c r="L1349" s="19">
        <f>G1349*I1349</f>
        <v>4</v>
      </c>
      <c r="M1349" s="19">
        <f>SUM(G1349:I1349)</f>
        <v>4</v>
      </c>
      <c r="N1349" s="16" t="s">
        <v>11459</v>
      </c>
      <c r="O1349" s="16" t="s">
        <v>11460</v>
      </c>
      <c r="P1349" s="16" t="s">
        <v>11461</v>
      </c>
      <c r="Q1349" s="16" t="s">
        <v>11462</v>
      </c>
      <c r="R1349" s="16" t="s">
        <v>11463</v>
      </c>
      <c r="S1349" s="16" t="s">
        <v>11464</v>
      </c>
      <c r="T1349" s="16" t="s">
        <v>11465</v>
      </c>
      <c r="U1349" s="16" t="s">
        <v>11466</v>
      </c>
    </row>
    <row r="1350" spans="1:21" ht="15.75">
      <c r="A1350" s="16" t="s">
        <v>10367</v>
      </c>
      <c r="B1350" s="16" t="s">
        <v>15183</v>
      </c>
      <c r="C1350" s="16" t="s">
        <v>13645</v>
      </c>
      <c r="D1350" s="19">
        <v>279</v>
      </c>
      <c r="E1350" s="19">
        <v>499</v>
      </c>
      <c r="F1350" s="52">
        <v>0.44</v>
      </c>
      <c r="G1350" s="51">
        <v>4.8</v>
      </c>
      <c r="H1350" s="52" t="str">
        <f t="shared" si="22"/>
        <v>5.0</v>
      </c>
      <c r="I1350" s="16">
        <v>28</v>
      </c>
      <c r="J1350" s="19">
        <f>Transformed_Data!E1350*Transformed_Data!I1350</f>
        <v>13972</v>
      </c>
      <c r="K1350" s="19" t="str">
        <f>IF(E1350&lt;200,"&lt;200",IF(E1350&lt;=500,"200–500","&gt;500"))</f>
        <v>200–500</v>
      </c>
      <c r="L1350" s="19">
        <f>G1350*I1350</f>
        <v>134.4</v>
      </c>
      <c r="M1350" s="19">
        <f>SUM(G1350:I1350)</f>
        <v>32.799999999999997</v>
      </c>
      <c r="N1350" s="16" t="s">
        <v>13868</v>
      </c>
      <c r="O1350" s="16" t="s">
        <v>10370</v>
      </c>
      <c r="P1350" s="16" t="s">
        <v>10371</v>
      </c>
      <c r="Q1350" s="16" t="s">
        <v>10372</v>
      </c>
      <c r="R1350" s="16" t="s">
        <v>10373</v>
      </c>
      <c r="S1350" s="16" t="s">
        <v>13869</v>
      </c>
      <c r="T1350" s="16" t="s">
        <v>10375</v>
      </c>
      <c r="U1350" s="16" t="s">
        <v>10376</v>
      </c>
    </row>
    <row r="1351" spans="1:21" ht="15.75">
      <c r="A1351" s="16" t="s">
        <v>2861</v>
      </c>
      <c r="B1351" s="16" t="s">
        <v>15184</v>
      </c>
      <c r="C1351" s="16" t="s">
        <v>13644</v>
      </c>
      <c r="D1351" s="19">
        <v>249</v>
      </c>
      <c r="E1351" s="19">
        <v>999</v>
      </c>
      <c r="F1351" s="52">
        <v>0.75</v>
      </c>
      <c r="G1351" s="51">
        <v>5</v>
      </c>
      <c r="H1351" s="52" t="str">
        <f t="shared" si="22"/>
        <v>5.0</v>
      </c>
      <c r="I1351" s="16">
        <v>0</v>
      </c>
      <c r="J1351" s="19">
        <f>Transformed_Data!E1351*Transformed_Data!I1351</f>
        <v>0</v>
      </c>
      <c r="K1351" s="19" t="str">
        <f>IF(E1351&lt;200,"&lt;200",IF(E1351&lt;=500,"200–500","&gt;500"))</f>
        <v>&gt;500</v>
      </c>
      <c r="L1351" s="19">
        <f>G1351*I1351</f>
        <v>0</v>
      </c>
      <c r="M1351" s="19">
        <f>SUM(G1351:I1351)</f>
        <v>5</v>
      </c>
      <c r="N1351" s="16" t="s">
        <v>13870</v>
      </c>
      <c r="O1351" s="16" t="s">
        <v>2864</v>
      </c>
      <c r="P1351" s="16" t="s">
        <v>2865</v>
      </c>
      <c r="Q1351" s="16" t="s">
        <v>2866</v>
      </c>
      <c r="R1351" s="16" t="s">
        <v>2867</v>
      </c>
      <c r="S1351" s="16" t="s">
        <v>2868</v>
      </c>
      <c r="T1351" s="16" t="s">
        <v>2869</v>
      </c>
      <c r="U1351" s="16" t="s">
        <v>2870</v>
      </c>
    </row>
    <row r="1352" spans="1:21" ht="15.75">
      <c r="A1352" s="16" t="s">
        <v>9804</v>
      </c>
      <c r="B1352" s="16" t="s">
        <v>15185</v>
      </c>
      <c r="C1352" s="16" t="s">
        <v>13645</v>
      </c>
      <c r="D1352" s="19">
        <v>1439</v>
      </c>
      <c r="E1352" s="19">
        <v>1999</v>
      </c>
      <c r="F1352" s="52">
        <v>0.28000000000000003</v>
      </c>
      <c r="G1352" s="51">
        <v>4.8</v>
      </c>
      <c r="H1352" s="52" t="str">
        <f t="shared" si="22"/>
        <v>5.0</v>
      </c>
      <c r="I1352" s="16">
        <v>53803</v>
      </c>
      <c r="J1352" s="19">
        <f>Transformed_Data!E1352*Transformed_Data!I1352</f>
        <v>107552197</v>
      </c>
      <c r="K1352" s="19" t="str">
        <f>IF(E1352&lt;200,"&lt;200",IF(E1352&lt;=500,"200–500","&gt;500"))</f>
        <v>&gt;500</v>
      </c>
      <c r="L1352" s="19">
        <f>G1352*I1352</f>
        <v>258254.4</v>
      </c>
      <c r="M1352" s="19">
        <f>SUM(G1352:I1352)</f>
        <v>53807.8</v>
      </c>
      <c r="N1352" s="16" t="s">
        <v>13871</v>
      </c>
      <c r="O1352" s="16" t="s">
        <v>9807</v>
      </c>
      <c r="P1352" s="16" t="s">
        <v>9808</v>
      </c>
      <c r="Q1352" s="16" t="s">
        <v>9809</v>
      </c>
      <c r="R1352" s="16" t="s">
        <v>9810</v>
      </c>
      <c r="S1352" s="16" t="s">
        <v>9811</v>
      </c>
      <c r="T1352" s="16" t="s">
        <v>9812</v>
      </c>
      <c r="U1352" s="16" t="s">
        <v>9813</v>
      </c>
    </row>
  </sheetData>
  <phoneticPr fontId="23" type="noConversion"/>
  <hyperlinks>
    <hyperlink ref="B2" r:id="rId1" display="https://www.amazon.in/D-Link-DWA-131-Wireless-Adapter-Black/dp/B002PD61Y4/ref=sr_1_50?qid=1672909126&amp;s=electronics&amp;sr=1-50" xr:uid="{AC62C826-4717-49E5-948D-FCDBA9B81EA9}"/>
  </hyperlinks>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8DBA1-C9B1-4906-8B94-C07D69357FF0}">
  <dimension ref="A1:G15"/>
  <sheetViews>
    <sheetView tabSelected="1" topLeftCell="A3" workbookViewId="0">
      <selection activeCell="B7" sqref="B7"/>
    </sheetView>
  </sheetViews>
  <sheetFormatPr defaultColWidth="24.5546875" defaultRowHeight="15"/>
  <cols>
    <col min="1" max="1" width="3.88671875" style="15" bestFit="1" customWidth="1"/>
    <col min="2" max="3" width="24.5546875" style="11"/>
    <col min="4" max="4" width="1.6640625" style="11" customWidth="1"/>
    <col min="5" max="16384" width="24.5546875" style="11"/>
  </cols>
  <sheetData>
    <row r="1" spans="1:7" ht="15.75">
      <c r="A1" s="15" t="s">
        <v>13111</v>
      </c>
      <c r="B1" s="12" t="s">
        <v>13075</v>
      </c>
      <c r="C1" s="12" t="s">
        <v>13076</v>
      </c>
      <c r="E1" s="12" t="s">
        <v>13091</v>
      </c>
      <c r="F1" s="12" t="s">
        <v>13092</v>
      </c>
    </row>
    <row r="2" spans="1:7" ht="31.5">
      <c r="A2" s="15">
        <v>1</v>
      </c>
      <c r="B2" s="13" t="s">
        <v>13112</v>
      </c>
      <c r="C2" s="13" t="s">
        <v>13077</v>
      </c>
      <c r="E2" s="12" t="s">
        <v>13093</v>
      </c>
      <c r="F2" s="13" t="s">
        <v>13094</v>
      </c>
    </row>
    <row r="3" spans="1:7" ht="30">
      <c r="A3" s="15">
        <v>2</v>
      </c>
      <c r="B3" s="13" t="s">
        <v>13113</v>
      </c>
      <c r="C3" s="13" t="s">
        <v>13078</v>
      </c>
      <c r="E3" s="12" t="s">
        <v>13095</v>
      </c>
      <c r="F3" s="13" t="s">
        <v>13096</v>
      </c>
    </row>
    <row r="4" spans="1:7" ht="30">
      <c r="A4" s="15">
        <v>3</v>
      </c>
      <c r="B4" s="13" t="s">
        <v>13114</v>
      </c>
      <c r="C4" s="13" t="s">
        <v>13079</v>
      </c>
      <c r="E4" s="12" t="s">
        <v>13097</v>
      </c>
      <c r="F4" s="13" t="s">
        <v>13098</v>
      </c>
    </row>
    <row r="5" spans="1:7" ht="30">
      <c r="A5" s="15">
        <v>4</v>
      </c>
      <c r="B5" s="13" t="s">
        <v>13115</v>
      </c>
      <c r="C5" s="13" t="s">
        <v>13080</v>
      </c>
    </row>
    <row r="6" spans="1:7" ht="45">
      <c r="A6" s="15">
        <v>5</v>
      </c>
      <c r="B6" s="13" t="s">
        <v>13116</v>
      </c>
      <c r="C6" s="13" t="s">
        <v>13081</v>
      </c>
      <c r="E6" s="12" t="s">
        <v>13099</v>
      </c>
      <c r="F6" s="13" t="s">
        <v>13100</v>
      </c>
      <c r="G6" s="11" t="s">
        <v>13901</v>
      </c>
    </row>
    <row r="7" spans="1:7" ht="30">
      <c r="A7" s="15">
        <v>6</v>
      </c>
      <c r="B7" s="13" t="s">
        <v>13117</v>
      </c>
      <c r="C7" s="13" t="s">
        <v>13082</v>
      </c>
    </row>
    <row r="8" spans="1:7" ht="31.5">
      <c r="A8" s="15">
        <v>7</v>
      </c>
      <c r="B8" s="13" t="s">
        <v>13118</v>
      </c>
      <c r="C8" s="13" t="s">
        <v>13083</v>
      </c>
      <c r="E8" s="12" t="s">
        <v>13107</v>
      </c>
      <c r="F8" s="13" t="s">
        <v>13108</v>
      </c>
    </row>
    <row r="9" spans="1:7" ht="30">
      <c r="A9" s="15">
        <v>8</v>
      </c>
      <c r="B9" s="13" t="s">
        <v>13119</v>
      </c>
      <c r="C9" s="13" t="s">
        <v>13084</v>
      </c>
      <c r="E9" s="12" t="s">
        <v>13105</v>
      </c>
      <c r="F9" s="13" t="s">
        <v>13106</v>
      </c>
      <c r="G9" s="11" t="s">
        <v>13901</v>
      </c>
    </row>
    <row r="10" spans="1:7" ht="30">
      <c r="A10" s="15">
        <v>9</v>
      </c>
      <c r="B10" s="13" t="s">
        <v>13120</v>
      </c>
      <c r="C10" s="14" t="s">
        <v>13085</v>
      </c>
      <c r="E10" s="12" t="s">
        <v>13109</v>
      </c>
      <c r="F10" s="13" t="s">
        <v>13110</v>
      </c>
    </row>
    <row r="11" spans="1:7" ht="31.5">
      <c r="A11" s="15">
        <v>10</v>
      </c>
      <c r="B11" s="13" t="s">
        <v>13121</v>
      </c>
      <c r="C11" s="13" t="s">
        <v>13086</v>
      </c>
      <c r="E11" s="12" t="s">
        <v>13103</v>
      </c>
      <c r="F11" s="13" t="s">
        <v>13104</v>
      </c>
      <c r="G11" s="11" t="s">
        <v>13901</v>
      </c>
    </row>
    <row r="12" spans="1:7">
      <c r="A12" s="15">
        <v>11</v>
      </c>
      <c r="B12" s="13" t="s">
        <v>13122</v>
      </c>
      <c r="C12" s="13" t="s">
        <v>13087</v>
      </c>
    </row>
    <row r="13" spans="1:7">
      <c r="A13" s="15">
        <v>12</v>
      </c>
      <c r="B13" s="13" t="s">
        <v>13123</v>
      </c>
      <c r="C13" s="13" t="s">
        <v>13088</v>
      </c>
    </row>
    <row r="14" spans="1:7" ht="30">
      <c r="A14" s="15">
        <v>13</v>
      </c>
      <c r="B14" s="13" t="s">
        <v>13124</v>
      </c>
      <c r="C14" s="13" t="s">
        <v>13089</v>
      </c>
    </row>
    <row r="15" spans="1:7" ht="45">
      <c r="A15" s="15">
        <v>14</v>
      </c>
      <c r="B15" s="13" t="s">
        <v>13125</v>
      </c>
      <c r="C15" s="13" t="s">
        <v>13090</v>
      </c>
      <c r="E15" s="12" t="s">
        <v>13101</v>
      </c>
      <c r="F15" s="13" t="s">
        <v>13102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664A4-CBBA-44E0-992F-4E094A6A7F77}">
  <dimension ref="A2:AL2034"/>
  <sheetViews>
    <sheetView topLeftCell="I61" zoomScale="73" zoomScaleNormal="73" workbookViewId="0">
      <selection activeCell="O74" sqref="O74:O1349"/>
    </sheetView>
  </sheetViews>
  <sheetFormatPr defaultRowHeight="15"/>
  <cols>
    <col min="1" max="1" width="23.44140625" bestFit="1" customWidth="1"/>
    <col min="2" max="2" width="18.77734375" bestFit="1" customWidth="1"/>
    <col min="3" max="3" width="6.44140625" customWidth="1"/>
    <col min="4" max="4" width="2.77734375" style="25" customWidth="1"/>
    <col min="5" max="5" width="18.21875" bestFit="1" customWidth="1"/>
    <col min="6" max="6" width="12.77734375" bestFit="1" customWidth="1"/>
    <col min="7" max="12" width="9.88671875" customWidth="1"/>
    <col min="13" max="14" width="4" bestFit="1" customWidth="1"/>
    <col min="15" max="15" width="70.5546875" bestFit="1" customWidth="1"/>
    <col min="16" max="16" width="18.21875" bestFit="1" customWidth="1"/>
    <col min="17" max="17" width="26.33203125" bestFit="1" customWidth="1"/>
    <col min="18" max="18" width="3.44140625" bestFit="1" customWidth="1"/>
    <col min="19" max="19" width="4" style="25" bestFit="1" customWidth="1"/>
    <col min="20" max="20" width="4" bestFit="1" customWidth="1"/>
    <col min="21" max="21" width="10.88671875" bestFit="1" customWidth="1"/>
    <col min="22" max="22" width="15.6640625" bestFit="1" customWidth="1"/>
    <col min="23" max="24" width="4" bestFit="1" customWidth="1"/>
    <col min="25" max="25" width="14.21875" bestFit="1" customWidth="1"/>
    <col min="26" max="26" width="18.77734375" bestFit="1" customWidth="1"/>
    <col min="27" max="27" width="21.33203125" customWidth="1"/>
    <col min="28" max="28" width="23.109375" bestFit="1" customWidth="1"/>
    <col min="29" max="29" width="18.77734375" bestFit="1" customWidth="1"/>
    <col min="30" max="30" width="18.44140625" bestFit="1" customWidth="1"/>
    <col min="31" max="31" width="14.21875" bestFit="1" customWidth="1"/>
    <col min="32" max="32" width="26.44140625" bestFit="1" customWidth="1"/>
    <col min="33" max="33" width="22.5546875" bestFit="1" customWidth="1"/>
    <col min="34" max="34" width="13.5546875" bestFit="1" customWidth="1"/>
    <col min="35" max="35" width="11.77734375" bestFit="1" customWidth="1"/>
    <col min="36" max="36" width="12.5546875" bestFit="1" customWidth="1"/>
    <col min="37" max="38" width="25.88671875" bestFit="1" customWidth="1"/>
    <col min="39" max="39" width="11.77734375" bestFit="1" customWidth="1"/>
    <col min="40" max="40" width="11.21875" bestFit="1" customWidth="1"/>
    <col min="41" max="41" width="13.21875" bestFit="1" customWidth="1"/>
    <col min="42" max="42" width="12" bestFit="1" customWidth="1"/>
    <col min="43" max="43" width="13.109375" bestFit="1" customWidth="1"/>
    <col min="44" max="44" width="11.88671875" bestFit="1" customWidth="1"/>
    <col min="45" max="45" width="12.88671875" bestFit="1" customWidth="1"/>
    <col min="46" max="46" width="11.109375" bestFit="1" customWidth="1"/>
    <col min="47" max="47" width="12" bestFit="1" customWidth="1"/>
    <col min="48" max="48" width="12.44140625" bestFit="1" customWidth="1"/>
    <col min="49" max="49" width="13.109375" bestFit="1" customWidth="1"/>
    <col min="50" max="50" width="12.88671875" bestFit="1" customWidth="1"/>
    <col min="51" max="51" width="12.44140625" bestFit="1" customWidth="1"/>
    <col min="52" max="52" width="12.6640625" bestFit="1" customWidth="1"/>
    <col min="53" max="53" width="12.5546875" bestFit="1" customWidth="1"/>
    <col min="54" max="54" width="12.21875" bestFit="1" customWidth="1"/>
    <col min="55" max="55" width="12.33203125" bestFit="1" customWidth="1"/>
    <col min="56" max="56" width="11.21875" bestFit="1" customWidth="1"/>
    <col min="57" max="57" width="11.5546875" bestFit="1" customWidth="1"/>
    <col min="58" max="59" width="12" bestFit="1" customWidth="1"/>
    <col min="60" max="60" width="12.88671875" bestFit="1" customWidth="1"/>
    <col min="61" max="61" width="12.77734375" bestFit="1" customWidth="1"/>
    <col min="62" max="62" width="11.77734375" bestFit="1" customWidth="1"/>
    <col min="63" max="63" width="12.33203125" bestFit="1" customWidth="1"/>
    <col min="64" max="64" width="12.44140625" bestFit="1" customWidth="1"/>
    <col min="65" max="66" width="13.44140625" bestFit="1" customWidth="1"/>
    <col min="67" max="67" width="12.109375" bestFit="1" customWidth="1"/>
    <col min="68" max="68" width="13.44140625" bestFit="1" customWidth="1"/>
    <col min="69" max="69" width="12.6640625" bestFit="1" customWidth="1"/>
    <col min="70" max="70" width="12.33203125" bestFit="1" customWidth="1"/>
    <col min="71" max="71" width="12.44140625" bestFit="1" customWidth="1"/>
    <col min="72" max="72" width="12.5546875" bestFit="1" customWidth="1"/>
    <col min="73" max="73" width="12.77734375" bestFit="1" customWidth="1"/>
    <col min="74" max="74" width="12.6640625" bestFit="1" customWidth="1"/>
    <col min="75" max="75" width="12.21875" bestFit="1" customWidth="1"/>
    <col min="76" max="76" width="12.6640625" bestFit="1" customWidth="1"/>
    <col min="77" max="77" width="11.5546875" bestFit="1" customWidth="1"/>
    <col min="78" max="78" width="12" bestFit="1" customWidth="1"/>
    <col min="79" max="79" width="12.6640625" bestFit="1" customWidth="1"/>
    <col min="80" max="81" width="13.44140625" bestFit="1" customWidth="1"/>
    <col min="82" max="82" width="12.5546875" bestFit="1" customWidth="1"/>
    <col min="83" max="83" width="12.44140625" bestFit="1" customWidth="1"/>
    <col min="84" max="84" width="11.77734375" bestFit="1" customWidth="1"/>
    <col min="85" max="85" width="12.33203125" bestFit="1" customWidth="1"/>
    <col min="86" max="86" width="12.6640625" bestFit="1" customWidth="1"/>
    <col min="87" max="87" width="13.44140625" bestFit="1" customWidth="1"/>
    <col min="88" max="88" width="12.6640625" bestFit="1" customWidth="1"/>
    <col min="89" max="89" width="12.33203125" bestFit="1" customWidth="1"/>
    <col min="90" max="90" width="12.6640625" bestFit="1" customWidth="1"/>
    <col min="91" max="92" width="12.77734375" bestFit="1" customWidth="1"/>
    <col min="93" max="93" width="12.44140625" bestFit="1" customWidth="1"/>
    <col min="94" max="94" width="12.21875" bestFit="1" customWidth="1"/>
    <col min="95" max="95" width="11.5546875" bestFit="1" customWidth="1"/>
    <col min="96" max="96" width="13.21875" bestFit="1" customWidth="1"/>
    <col min="97" max="97" width="13.109375" bestFit="1" customWidth="1"/>
    <col min="98" max="98" width="12.77734375" bestFit="1" customWidth="1"/>
    <col min="99" max="99" width="13.21875" bestFit="1" customWidth="1"/>
    <col min="100" max="100" width="12.88671875" bestFit="1" customWidth="1"/>
    <col min="101" max="101" width="12.77734375" bestFit="1" customWidth="1"/>
    <col min="102" max="102" width="12.5546875" bestFit="1" customWidth="1"/>
    <col min="103" max="104" width="12.6640625" bestFit="1" customWidth="1"/>
    <col min="105" max="105" width="12.88671875" bestFit="1" customWidth="1"/>
    <col min="106" max="106" width="12.6640625" bestFit="1" customWidth="1"/>
    <col min="107" max="107" width="12.88671875" bestFit="1" customWidth="1"/>
    <col min="108" max="108" width="12" bestFit="1" customWidth="1"/>
    <col min="109" max="109" width="11.6640625" bestFit="1" customWidth="1"/>
    <col min="110" max="110" width="12.33203125" bestFit="1" customWidth="1"/>
    <col min="111" max="111" width="12.88671875" bestFit="1" customWidth="1"/>
    <col min="112" max="112" width="11.88671875" bestFit="1" customWidth="1"/>
    <col min="113" max="113" width="13.109375" bestFit="1" customWidth="1"/>
    <col min="114" max="114" width="12.88671875" bestFit="1" customWidth="1"/>
    <col min="115" max="115" width="13.77734375" bestFit="1" customWidth="1"/>
    <col min="116" max="116" width="12.6640625" bestFit="1" customWidth="1"/>
    <col min="117" max="117" width="12.44140625" bestFit="1" customWidth="1"/>
    <col min="118" max="118" width="13.109375" bestFit="1" customWidth="1"/>
    <col min="119" max="119" width="12.77734375" bestFit="1" customWidth="1"/>
    <col min="120" max="120" width="12.109375" bestFit="1" customWidth="1"/>
    <col min="121" max="121" width="12.5546875" bestFit="1" customWidth="1"/>
    <col min="122" max="122" width="12.6640625" bestFit="1" customWidth="1"/>
    <col min="123" max="123" width="13.109375" bestFit="1" customWidth="1"/>
    <col min="124" max="124" width="12.88671875" bestFit="1" customWidth="1"/>
    <col min="125" max="125" width="13.5546875" bestFit="1" customWidth="1"/>
    <col min="126" max="126" width="13.77734375" bestFit="1" customWidth="1"/>
    <col min="127" max="127" width="12.5546875" bestFit="1" customWidth="1"/>
    <col min="128" max="128" width="12.33203125" bestFit="1" customWidth="1"/>
    <col min="129" max="129" width="13.109375" bestFit="1" customWidth="1"/>
    <col min="130" max="131" width="12.33203125" bestFit="1" customWidth="1"/>
    <col min="132" max="132" width="12.109375" bestFit="1" customWidth="1"/>
    <col min="133" max="133" width="12.33203125" bestFit="1" customWidth="1"/>
    <col min="134" max="134" width="11.44140625" bestFit="1" customWidth="1"/>
    <col min="135" max="135" width="12.5546875" bestFit="1" customWidth="1"/>
    <col min="136" max="136" width="13.6640625" bestFit="1" customWidth="1"/>
    <col min="137" max="137" width="11.77734375" bestFit="1" customWidth="1"/>
    <col min="138" max="138" width="12.5546875" bestFit="1" customWidth="1"/>
    <col min="139" max="139" width="12.44140625" bestFit="1" customWidth="1"/>
    <col min="140" max="140" width="11.88671875" bestFit="1" customWidth="1"/>
    <col min="141" max="141" width="12.6640625" bestFit="1" customWidth="1"/>
    <col min="142" max="142" width="12.77734375" bestFit="1" customWidth="1"/>
    <col min="143" max="143" width="12.6640625" bestFit="1" customWidth="1"/>
    <col min="144" max="144" width="10.88671875" bestFit="1" customWidth="1"/>
    <col min="145" max="146" width="12.5546875" bestFit="1" customWidth="1"/>
    <col min="147" max="147" width="13.33203125" bestFit="1" customWidth="1"/>
    <col min="148" max="148" width="12" bestFit="1" customWidth="1"/>
    <col min="149" max="149" width="12.6640625" bestFit="1" customWidth="1"/>
    <col min="150" max="150" width="13.21875" bestFit="1" customWidth="1"/>
    <col min="151" max="151" width="12.44140625" bestFit="1" customWidth="1"/>
    <col min="152" max="152" width="11.6640625" bestFit="1" customWidth="1"/>
    <col min="153" max="153" width="12.88671875" bestFit="1" customWidth="1"/>
    <col min="154" max="154" width="13.21875" bestFit="1" customWidth="1"/>
    <col min="155" max="155" width="12.6640625" bestFit="1" customWidth="1"/>
    <col min="156" max="156" width="12.21875" bestFit="1" customWidth="1"/>
    <col min="157" max="157" width="12" bestFit="1" customWidth="1"/>
    <col min="158" max="158" width="12.6640625" bestFit="1" customWidth="1"/>
    <col min="159" max="159" width="12.77734375" bestFit="1" customWidth="1"/>
    <col min="160" max="160" width="12.33203125" bestFit="1" customWidth="1"/>
    <col min="161" max="161" width="12.77734375" bestFit="1" customWidth="1"/>
    <col min="162" max="162" width="11.6640625" bestFit="1" customWidth="1"/>
    <col min="163" max="163" width="11.77734375" bestFit="1" customWidth="1"/>
    <col min="164" max="164" width="11.6640625" bestFit="1" customWidth="1"/>
    <col min="165" max="165" width="12.21875" bestFit="1" customWidth="1"/>
    <col min="166" max="166" width="11.5546875" bestFit="1" customWidth="1"/>
    <col min="167" max="167" width="11.33203125" bestFit="1" customWidth="1"/>
    <col min="168" max="168" width="12" bestFit="1" customWidth="1"/>
    <col min="169" max="169" width="12.5546875" bestFit="1" customWidth="1"/>
    <col min="170" max="170" width="12.6640625" bestFit="1" customWidth="1"/>
    <col min="171" max="171" width="13.5546875" bestFit="1" customWidth="1"/>
    <col min="172" max="172" width="12.5546875" bestFit="1" customWidth="1"/>
    <col min="173" max="173" width="12" bestFit="1" customWidth="1"/>
    <col min="174" max="174" width="12.109375" bestFit="1" customWidth="1"/>
    <col min="175" max="175" width="12.5546875" bestFit="1" customWidth="1"/>
    <col min="176" max="176" width="12.88671875" bestFit="1" customWidth="1"/>
    <col min="177" max="177" width="12.109375" bestFit="1" customWidth="1"/>
    <col min="178" max="178" width="12.5546875" bestFit="1" customWidth="1"/>
    <col min="179" max="179" width="11.5546875" bestFit="1" customWidth="1"/>
    <col min="180" max="180" width="12.5546875" bestFit="1" customWidth="1"/>
    <col min="181" max="181" width="11.6640625" bestFit="1" customWidth="1"/>
    <col min="182" max="182" width="12.109375" bestFit="1" customWidth="1"/>
    <col min="183" max="183" width="12.21875" bestFit="1" customWidth="1"/>
    <col min="184" max="184" width="12" bestFit="1" customWidth="1"/>
    <col min="185" max="185" width="12.33203125" bestFit="1" customWidth="1"/>
    <col min="186" max="186" width="12.88671875" bestFit="1" customWidth="1"/>
    <col min="187" max="187" width="11.44140625" bestFit="1" customWidth="1"/>
    <col min="188" max="188" width="12.109375" bestFit="1" customWidth="1"/>
    <col min="189" max="189" width="13.21875" bestFit="1" customWidth="1"/>
    <col min="190" max="190" width="12.21875" bestFit="1" customWidth="1"/>
    <col min="191" max="191" width="13.33203125" bestFit="1" customWidth="1"/>
    <col min="192" max="192" width="12.5546875" bestFit="1" customWidth="1"/>
    <col min="193" max="193" width="12.88671875" bestFit="1" customWidth="1"/>
    <col min="194" max="194" width="12.44140625" bestFit="1" customWidth="1"/>
    <col min="195" max="195" width="11.88671875" bestFit="1" customWidth="1"/>
    <col min="196" max="197" width="12.33203125" bestFit="1" customWidth="1"/>
    <col min="198" max="198" width="11.5546875" bestFit="1" customWidth="1"/>
    <col min="199" max="199" width="12.33203125" bestFit="1" customWidth="1"/>
    <col min="200" max="200" width="12.44140625" bestFit="1" customWidth="1"/>
    <col min="201" max="201" width="13.6640625" bestFit="1" customWidth="1"/>
    <col min="202" max="202" width="12.5546875" bestFit="1" customWidth="1"/>
    <col min="203" max="203" width="13.109375" bestFit="1" customWidth="1"/>
    <col min="204" max="204" width="12.6640625" bestFit="1" customWidth="1"/>
    <col min="205" max="205" width="13.21875" bestFit="1" customWidth="1"/>
    <col min="206" max="206" width="11.44140625" bestFit="1" customWidth="1"/>
    <col min="207" max="207" width="11.77734375" bestFit="1" customWidth="1"/>
    <col min="208" max="208" width="12.21875" bestFit="1" customWidth="1"/>
    <col min="209" max="209" width="12.33203125" bestFit="1" customWidth="1"/>
    <col min="210" max="210" width="13.109375" bestFit="1" customWidth="1"/>
    <col min="211" max="211" width="11.5546875" bestFit="1" customWidth="1"/>
    <col min="212" max="212" width="11.21875" bestFit="1" customWidth="1"/>
    <col min="213" max="213" width="12.44140625" bestFit="1" customWidth="1"/>
    <col min="214" max="214" width="13.33203125" bestFit="1" customWidth="1"/>
    <col min="215" max="215" width="12.77734375" bestFit="1" customWidth="1"/>
    <col min="216" max="216" width="12.21875" bestFit="1" customWidth="1"/>
    <col min="217" max="217" width="11.5546875" bestFit="1" customWidth="1"/>
    <col min="218" max="218" width="12.77734375" bestFit="1" customWidth="1"/>
    <col min="219" max="219" width="13.5546875" bestFit="1" customWidth="1"/>
    <col min="220" max="220" width="13.21875" bestFit="1" customWidth="1"/>
    <col min="221" max="221" width="12.5546875" bestFit="1" customWidth="1"/>
    <col min="222" max="222" width="11.88671875" bestFit="1" customWidth="1"/>
    <col min="223" max="223" width="12.33203125" bestFit="1" customWidth="1"/>
    <col min="224" max="224" width="12" bestFit="1" customWidth="1"/>
    <col min="225" max="225" width="12.5546875" bestFit="1" customWidth="1"/>
    <col min="226" max="226" width="12.44140625" bestFit="1" customWidth="1"/>
    <col min="227" max="227" width="12.109375" bestFit="1" customWidth="1"/>
    <col min="228" max="228" width="13.21875" bestFit="1" customWidth="1"/>
    <col min="229" max="229" width="11.88671875" bestFit="1" customWidth="1"/>
    <col min="230" max="230" width="12.5546875" bestFit="1" customWidth="1"/>
    <col min="231" max="231" width="12.77734375" bestFit="1" customWidth="1"/>
    <col min="232" max="232" width="11.5546875" bestFit="1" customWidth="1"/>
    <col min="233" max="233" width="12.6640625" bestFit="1" customWidth="1"/>
    <col min="234" max="234" width="12.5546875" bestFit="1" customWidth="1"/>
    <col min="235" max="235" width="12.44140625" bestFit="1" customWidth="1"/>
    <col min="236" max="236" width="14.109375" bestFit="1" customWidth="1"/>
    <col min="237" max="237" width="13.6640625" bestFit="1" customWidth="1"/>
    <col min="238" max="239" width="12.77734375" bestFit="1" customWidth="1"/>
    <col min="240" max="240" width="12.33203125" bestFit="1" customWidth="1"/>
    <col min="241" max="241" width="11.5546875" bestFit="1" customWidth="1"/>
    <col min="242" max="243" width="12.44140625" bestFit="1" customWidth="1"/>
    <col min="244" max="244" width="13.21875" bestFit="1" customWidth="1"/>
    <col min="245" max="245" width="13.33203125" bestFit="1" customWidth="1"/>
    <col min="246" max="246" width="13.44140625" bestFit="1" customWidth="1"/>
    <col min="247" max="247" width="12.88671875" bestFit="1" customWidth="1"/>
    <col min="248" max="248" width="13.5546875" bestFit="1" customWidth="1"/>
    <col min="249" max="249" width="12.88671875" bestFit="1" customWidth="1"/>
    <col min="250" max="250" width="13.21875" bestFit="1" customWidth="1"/>
    <col min="251" max="251" width="12.6640625" bestFit="1" customWidth="1"/>
    <col min="252" max="252" width="12.44140625" bestFit="1" customWidth="1"/>
    <col min="253" max="253" width="12.109375" bestFit="1" customWidth="1"/>
    <col min="254" max="254" width="11.77734375" bestFit="1" customWidth="1"/>
    <col min="255" max="256" width="12" bestFit="1" customWidth="1"/>
    <col min="257" max="257" width="12.6640625" bestFit="1" customWidth="1"/>
    <col min="258" max="258" width="13.44140625" bestFit="1" customWidth="1"/>
    <col min="259" max="259" width="12.21875" bestFit="1" customWidth="1"/>
    <col min="260" max="260" width="12.88671875" bestFit="1" customWidth="1"/>
    <col min="261" max="261" width="12.33203125" bestFit="1" customWidth="1"/>
    <col min="262" max="262" width="12.5546875" bestFit="1" customWidth="1"/>
    <col min="263" max="263" width="11.77734375" bestFit="1" customWidth="1"/>
    <col min="264" max="264" width="12.21875" bestFit="1" customWidth="1"/>
    <col min="265" max="265" width="12.77734375" bestFit="1" customWidth="1"/>
    <col min="266" max="266" width="12.6640625" bestFit="1" customWidth="1"/>
    <col min="267" max="267" width="12.44140625" bestFit="1" customWidth="1"/>
    <col min="268" max="268" width="12.88671875" bestFit="1" customWidth="1"/>
    <col min="269" max="269" width="12.33203125" bestFit="1" customWidth="1"/>
    <col min="270" max="270" width="13.44140625" bestFit="1" customWidth="1"/>
    <col min="271" max="271" width="11.77734375" bestFit="1" customWidth="1"/>
    <col min="272" max="272" width="12.88671875" bestFit="1" customWidth="1"/>
    <col min="273" max="273" width="12.109375" bestFit="1" customWidth="1"/>
    <col min="274" max="274" width="12.5546875" bestFit="1" customWidth="1"/>
    <col min="275" max="275" width="12.109375" bestFit="1" customWidth="1"/>
    <col min="276" max="276" width="12.21875" bestFit="1" customWidth="1"/>
    <col min="277" max="277" width="12.109375" bestFit="1" customWidth="1"/>
    <col min="278" max="278" width="12.33203125" bestFit="1" customWidth="1"/>
    <col min="279" max="279" width="12.44140625" bestFit="1" customWidth="1"/>
    <col min="280" max="280" width="12.33203125" bestFit="1" customWidth="1"/>
    <col min="281" max="281" width="13.109375" bestFit="1" customWidth="1"/>
    <col min="282" max="282" width="12" bestFit="1" customWidth="1"/>
    <col min="283" max="283" width="12.5546875" bestFit="1" customWidth="1"/>
    <col min="284" max="284" width="12.44140625" bestFit="1" customWidth="1"/>
    <col min="285" max="285" width="12.109375" bestFit="1" customWidth="1"/>
    <col min="286" max="287" width="12.33203125" bestFit="1" customWidth="1"/>
    <col min="288" max="290" width="12.21875" bestFit="1" customWidth="1"/>
    <col min="291" max="291" width="11.88671875" bestFit="1" customWidth="1"/>
    <col min="292" max="292" width="11.77734375" bestFit="1" customWidth="1"/>
    <col min="293" max="293" width="12.44140625" bestFit="1" customWidth="1"/>
    <col min="294" max="294" width="12.77734375" bestFit="1" customWidth="1"/>
    <col min="295" max="295" width="12.5546875" bestFit="1" customWidth="1"/>
    <col min="296" max="298" width="12" bestFit="1" customWidth="1"/>
    <col min="299" max="299" width="13.5546875" bestFit="1" customWidth="1"/>
    <col min="300" max="300" width="12.44140625" bestFit="1" customWidth="1"/>
    <col min="301" max="301" width="12.109375" bestFit="1" customWidth="1"/>
    <col min="302" max="302" width="13.33203125" bestFit="1" customWidth="1"/>
    <col min="303" max="303" width="12.44140625" bestFit="1" customWidth="1"/>
    <col min="304" max="304" width="11.88671875" bestFit="1" customWidth="1"/>
    <col min="305" max="305" width="12.33203125" bestFit="1" customWidth="1"/>
    <col min="306" max="306" width="12.109375" bestFit="1" customWidth="1"/>
    <col min="307" max="307" width="12.21875" bestFit="1" customWidth="1"/>
    <col min="308" max="308" width="11.5546875" bestFit="1" customWidth="1"/>
    <col min="309" max="309" width="11.77734375" bestFit="1" customWidth="1"/>
    <col min="310" max="310" width="12.21875" bestFit="1" customWidth="1"/>
    <col min="311" max="311" width="11.88671875" bestFit="1" customWidth="1"/>
    <col min="312" max="312" width="12.33203125" bestFit="1" customWidth="1"/>
    <col min="313" max="313" width="13.21875" bestFit="1" customWidth="1"/>
    <col min="314" max="314" width="13.109375" bestFit="1" customWidth="1"/>
    <col min="315" max="315" width="12.6640625" bestFit="1" customWidth="1"/>
    <col min="316" max="316" width="12.5546875" bestFit="1" customWidth="1"/>
    <col min="317" max="317" width="12.6640625" bestFit="1" customWidth="1"/>
    <col min="318" max="318" width="13.33203125" bestFit="1" customWidth="1"/>
    <col min="319" max="319" width="13.44140625" bestFit="1" customWidth="1"/>
    <col min="320" max="320" width="12.88671875" bestFit="1" customWidth="1"/>
    <col min="321" max="322" width="12.6640625" bestFit="1" customWidth="1"/>
    <col min="323" max="323" width="12.77734375" bestFit="1" customWidth="1"/>
    <col min="324" max="324" width="12.6640625" bestFit="1" customWidth="1"/>
    <col min="325" max="325" width="12.44140625" bestFit="1" customWidth="1"/>
    <col min="326" max="326" width="12.77734375" bestFit="1" customWidth="1"/>
    <col min="327" max="327" width="12.33203125" bestFit="1" customWidth="1"/>
    <col min="328" max="328" width="12.77734375" bestFit="1" customWidth="1"/>
    <col min="329" max="329" width="13.109375" bestFit="1" customWidth="1"/>
    <col min="330" max="330" width="13.6640625" bestFit="1" customWidth="1"/>
    <col min="331" max="331" width="12" bestFit="1" customWidth="1"/>
    <col min="332" max="332" width="12.5546875" bestFit="1" customWidth="1"/>
    <col min="333" max="333" width="11.5546875" bestFit="1" customWidth="1"/>
    <col min="334" max="334" width="11.44140625" bestFit="1" customWidth="1"/>
    <col min="335" max="335" width="12.88671875" bestFit="1" customWidth="1"/>
    <col min="336" max="336" width="12.44140625" bestFit="1" customWidth="1"/>
    <col min="337" max="337" width="12.77734375" bestFit="1" customWidth="1"/>
    <col min="338" max="338" width="12.44140625" bestFit="1" customWidth="1"/>
    <col min="339" max="339" width="12.21875" bestFit="1" customWidth="1"/>
    <col min="340" max="340" width="12.5546875" bestFit="1" customWidth="1"/>
    <col min="341" max="341" width="12.44140625" bestFit="1" customWidth="1"/>
    <col min="342" max="342" width="12" bestFit="1" customWidth="1"/>
    <col min="343" max="343" width="12.77734375" bestFit="1" customWidth="1"/>
    <col min="344" max="344" width="13.21875" bestFit="1" customWidth="1"/>
    <col min="345" max="345" width="12.33203125" bestFit="1" customWidth="1"/>
    <col min="346" max="346" width="13.44140625" bestFit="1" customWidth="1"/>
    <col min="347" max="347" width="12.77734375" bestFit="1" customWidth="1"/>
    <col min="348" max="348" width="13.109375" bestFit="1" customWidth="1"/>
    <col min="349" max="349" width="12.6640625" bestFit="1" customWidth="1"/>
    <col min="350" max="350" width="13.5546875" bestFit="1" customWidth="1"/>
    <col min="351" max="351" width="12.5546875" bestFit="1" customWidth="1"/>
    <col min="352" max="352" width="13.109375" bestFit="1" customWidth="1"/>
    <col min="353" max="353" width="12.77734375" bestFit="1" customWidth="1"/>
    <col min="354" max="354" width="12.6640625" bestFit="1" customWidth="1"/>
    <col min="355" max="355" width="13.33203125" bestFit="1" customWidth="1"/>
    <col min="356" max="356" width="12.5546875" bestFit="1" customWidth="1"/>
    <col min="357" max="357" width="12.88671875" bestFit="1" customWidth="1"/>
    <col min="358" max="358" width="12.6640625" bestFit="1" customWidth="1"/>
    <col min="359" max="359" width="13.109375" bestFit="1" customWidth="1"/>
    <col min="360" max="361" width="12.33203125" bestFit="1" customWidth="1"/>
    <col min="362" max="362" width="12.88671875" bestFit="1" customWidth="1"/>
    <col min="363" max="363" width="12.33203125" bestFit="1" customWidth="1"/>
    <col min="364" max="364" width="11.77734375" bestFit="1" customWidth="1"/>
    <col min="365" max="365" width="13.44140625" bestFit="1" customWidth="1"/>
    <col min="366" max="366" width="12.77734375" bestFit="1" customWidth="1"/>
    <col min="367" max="367" width="12.33203125" bestFit="1" customWidth="1"/>
    <col min="368" max="368" width="13.44140625" bestFit="1" customWidth="1"/>
    <col min="369" max="369" width="12.33203125" bestFit="1" customWidth="1"/>
    <col min="370" max="370" width="12" bestFit="1" customWidth="1"/>
    <col min="371" max="371" width="11.88671875" bestFit="1" customWidth="1"/>
    <col min="372" max="373" width="12.44140625" bestFit="1" customWidth="1"/>
    <col min="374" max="374" width="12.5546875" bestFit="1" customWidth="1"/>
    <col min="375" max="375" width="12.33203125" bestFit="1" customWidth="1"/>
    <col min="376" max="376" width="12" bestFit="1" customWidth="1"/>
    <col min="377" max="377" width="12.109375" bestFit="1" customWidth="1"/>
    <col min="378" max="378" width="12.77734375" bestFit="1" customWidth="1"/>
    <col min="379" max="379" width="13.21875" bestFit="1" customWidth="1"/>
    <col min="380" max="380" width="13.44140625" bestFit="1" customWidth="1"/>
    <col min="381" max="381" width="12.77734375" bestFit="1" customWidth="1"/>
    <col min="382" max="382" width="12.6640625" bestFit="1" customWidth="1"/>
    <col min="383" max="383" width="13.21875" bestFit="1" customWidth="1"/>
    <col min="384" max="384" width="13.109375" bestFit="1" customWidth="1"/>
    <col min="385" max="385" width="13.21875" bestFit="1" customWidth="1"/>
    <col min="386" max="386" width="12.77734375" bestFit="1" customWidth="1"/>
    <col min="387" max="387" width="12.109375" bestFit="1" customWidth="1"/>
    <col min="388" max="388" width="12.44140625" bestFit="1" customWidth="1"/>
    <col min="389" max="389" width="12.33203125" bestFit="1" customWidth="1"/>
    <col min="390" max="390" width="12.44140625" bestFit="1" customWidth="1"/>
    <col min="391" max="393" width="12.6640625" bestFit="1" customWidth="1"/>
    <col min="394" max="394" width="12.44140625" bestFit="1" customWidth="1"/>
    <col min="395" max="395" width="12.77734375" bestFit="1" customWidth="1"/>
    <col min="396" max="396" width="12.5546875" bestFit="1" customWidth="1"/>
    <col min="397" max="397" width="12.6640625" bestFit="1" customWidth="1"/>
    <col min="398" max="399" width="12.109375" bestFit="1" customWidth="1"/>
    <col min="400" max="400" width="14.21875" bestFit="1" customWidth="1"/>
    <col min="401" max="402" width="13.6640625" bestFit="1" customWidth="1"/>
    <col min="403" max="403" width="13.109375" bestFit="1" customWidth="1"/>
    <col min="404" max="404" width="12.88671875" bestFit="1" customWidth="1"/>
    <col min="405" max="405" width="13.21875" bestFit="1" customWidth="1"/>
    <col min="406" max="406" width="12.21875" bestFit="1" customWidth="1"/>
    <col min="407" max="407" width="13.109375" bestFit="1" customWidth="1"/>
    <col min="408" max="408" width="12.44140625" bestFit="1" customWidth="1"/>
    <col min="409" max="409" width="13.33203125" bestFit="1" customWidth="1"/>
    <col min="410" max="411" width="12.88671875" bestFit="1" customWidth="1"/>
    <col min="412" max="412" width="13.109375" bestFit="1" customWidth="1"/>
    <col min="413" max="413" width="13.21875" bestFit="1" customWidth="1"/>
    <col min="414" max="415" width="12.33203125" bestFit="1" customWidth="1"/>
    <col min="416" max="416" width="11.88671875" bestFit="1" customWidth="1"/>
    <col min="417" max="417" width="12.5546875" bestFit="1" customWidth="1"/>
    <col min="418" max="418" width="12.33203125" bestFit="1" customWidth="1"/>
    <col min="419" max="420" width="12.5546875" bestFit="1" customWidth="1"/>
    <col min="421" max="422" width="12.6640625" bestFit="1" customWidth="1"/>
    <col min="423" max="423" width="12.33203125" bestFit="1" customWidth="1"/>
    <col min="424" max="424" width="13.33203125" bestFit="1" customWidth="1"/>
    <col min="425" max="425" width="12.77734375" bestFit="1" customWidth="1"/>
    <col min="426" max="426" width="13.109375" bestFit="1" customWidth="1"/>
    <col min="427" max="427" width="13.88671875" bestFit="1" customWidth="1"/>
    <col min="428" max="428" width="12" bestFit="1" customWidth="1"/>
    <col min="429" max="429" width="12.21875" bestFit="1" customWidth="1"/>
    <col min="430" max="431" width="12.88671875" bestFit="1" customWidth="1"/>
    <col min="432" max="432" width="12" bestFit="1" customWidth="1"/>
    <col min="433" max="433" width="12.88671875" bestFit="1" customWidth="1"/>
    <col min="434" max="434" width="12.5546875" bestFit="1" customWidth="1"/>
    <col min="435" max="435" width="12.6640625" bestFit="1" customWidth="1"/>
    <col min="436" max="436" width="12.88671875" bestFit="1" customWidth="1"/>
    <col min="437" max="437" width="12.77734375" bestFit="1" customWidth="1"/>
    <col min="438" max="438" width="12.44140625" bestFit="1" customWidth="1"/>
    <col min="439" max="439" width="12.33203125" bestFit="1" customWidth="1"/>
    <col min="440" max="440" width="12.21875" bestFit="1" customWidth="1"/>
    <col min="441" max="441" width="12.88671875" bestFit="1" customWidth="1"/>
    <col min="442" max="442" width="12.77734375" bestFit="1" customWidth="1"/>
    <col min="443" max="443" width="13.21875" bestFit="1" customWidth="1"/>
    <col min="444" max="444" width="13.109375" bestFit="1" customWidth="1"/>
    <col min="445" max="445" width="12.6640625" bestFit="1" customWidth="1"/>
    <col min="446" max="446" width="12.44140625" bestFit="1" customWidth="1"/>
    <col min="447" max="447" width="12.21875" bestFit="1" customWidth="1"/>
    <col min="448" max="448" width="12.33203125" bestFit="1" customWidth="1"/>
    <col min="449" max="449" width="12.77734375" bestFit="1" customWidth="1"/>
    <col min="450" max="450" width="12.109375" bestFit="1" customWidth="1"/>
    <col min="451" max="451" width="12.44140625" bestFit="1" customWidth="1"/>
    <col min="452" max="452" width="12.6640625" bestFit="1" customWidth="1"/>
    <col min="453" max="453" width="13.21875" bestFit="1" customWidth="1"/>
    <col min="454" max="455" width="12.6640625" bestFit="1" customWidth="1"/>
    <col min="456" max="456" width="12.5546875" bestFit="1" customWidth="1"/>
    <col min="457" max="457" width="12.44140625" bestFit="1" customWidth="1"/>
    <col min="458" max="458" width="12.88671875" bestFit="1" customWidth="1"/>
    <col min="459" max="459" width="12.109375" bestFit="1" customWidth="1"/>
    <col min="460" max="462" width="12.5546875" bestFit="1" customWidth="1"/>
    <col min="463" max="463" width="12.88671875" bestFit="1" customWidth="1"/>
    <col min="464" max="464" width="12" bestFit="1" customWidth="1"/>
    <col min="465" max="465" width="12.21875" bestFit="1" customWidth="1"/>
    <col min="466" max="466" width="12.109375" bestFit="1" customWidth="1"/>
    <col min="467" max="467" width="12.5546875" bestFit="1" customWidth="1"/>
    <col min="468" max="468" width="12.77734375" bestFit="1" customWidth="1"/>
    <col min="469" max="469" width="12.88671875" bestFit="1" customWidth="1"/>
    <col min="470" max="470" width="13.109375" bestFit="1" customWidth="1"/>
    <col min="471" max="471" width="13.33203125" bestFit="1" customWidth="1"/>
    <col min="472" max="472" width="12.6640625" bestFit="1" customWidth="1"/>
    <col min="473" max="473" width="12.5546875" bestFit="1" customWidth="1"/>
    <col min="474" max="475" width="12.88671875" bestFit="1" customWidth="1"/>
    <col min="476" max="476" width="13.77734375" bestFit="1" customWidth="1"/>
    <col min="477" max="477" width="13.6640625" bestFit="1" customWidth="1"/>
    <col min="478" max="478" width="13.88671875" bestFit="1" customWidth="1"/>
    <col min="479" max="479" width="14" bestFit="1" customWidth="1"/>
    <col min="480" max="480" width="14.21875" bestFit="1" customWidth="1"/>
    <col min="481" max="481" width="13.33203125" bestFit="1" customWidth="1"/>
    <col min="482" max="482" width="13.6640625" bestFit="1" customWidth="1"/>
    <col min="483" max="483" width="13.33203125" bestFit="1" customWidth="1"/>
    <col min="484" max="484" width="13.44140625" bestFit="1" customWidth="1"/>
    <col min="485" max="485" width="13.77734375" bestFit="1" customWidth="1"/>
    <col min="486" max="487" width="13.109375" bestFit="1" customWidth="1"/>
    <col min="488" max="488" width="12.77734375" bestFit="1" customWidth="1"/>
    <col min="489" max="489" width="14" bestFit="1" customWidth="1"/>
    <col min="490" max="490" width="13.109375" bestFit="1" customWidth="1"/>
    <col min="491" max="491" width="13.33203125" bestFit="1" customWidth="1"/>
    <col min="492" max="492" width="13.77734375" bestFit="1" customWidth="1"/>
    <col min="493" max="493" width="13.88671875" bestFit="1" customWidth="1"/>
    <col min="494" max="494" width="13.33203125" bestFit="1" customWidth="1"/>
    <col min="495" max="495" width="13.6640625" bestFit="1" customWidth="1"/>
    <col min="496" max="496" width="12" bestFit="1" customWidth="1"/>
    <col min="497" max="497" width="12.109375" bestFit="1" customWidth="1"/>
    <col min="498" max="498" width="12.77734375" bestFit="1" customWidth="1"/>
    <col min="499" max="499" width="12.88671875" bestFit="1" customWidth="1"/>
    <col min="500" max="500" width="12.21875" bestFit="1" customWidth="1"/>
    <col min="501" max="501" width="12.88671875" bestFit="1" customWidth="1"/>
    <col min="502" max="502" width="12.5546875" bestFit="1" customWidth="1"/>
    <col min="503" max="503" width="13.21875" bestFit="1" customWidth="1"/>
    <col min="504" max="504" width="12.6640625" bestFit="1" customWidth="1"/>
    <col min="505" max="505" width="11.88671875" bestFit="1" customWidth="1"/>
    <col min="506" max="506" width="12.88671875" bestFit="1" customWidth="1"/>
    <col min="507" max="507" width="13.21875" bestFit="1" customWidth="1"/>
    <col min="508" max="508" width="13.6640625" bestFit="1" customWidth="1"/>
    <col min="509" max="509" width="12.109375" bestFit="1" customWidth="1"/>
    <col min="510" max="510" width="13.5546875" bestFit="1" customWidth="1"/>
    <col min="511" max="511" width="12.33203125" bestFit="1" customWidth="1"/>
    <col min="512" max="512" width="12.6640625" bestFit="1" customWidth="1"/>
    <col min="513" max="513" width="12.109375" bestFit="1" customWidth="1"/>
    <col min="514" max="514" width="11.88671875" bestFit="1" customWidth="1"/>
    <col min="515" max="516" width="12.77734375" bestFit="1" customWidth="1"/>
    <col min="517" max="518" width="12.33203125" bestFit="1" customWidth="1"/>
    <col min="519" max="519" width="12.21875" bestFit="1" customWidth="1"/>
    <col min="520" max="520" width="11.88671875" bestFit="1" customWidth="1"/>
    <col min="521" max="521" width="11.33203125" bestFit="1" customWidth="1"/>
    <col min="522" max="522" width="12.109375" bestFit="1" customWidth="1"/>
    <col min="523" max="523" width="12.6640625" bestFit="1" customWidth="1"/>
    <col min="524" max="524" width="11.88671875" bestFit="1" customWidth="1"/>
    <col min="525" max="525" width="12.33203125" bestFit="1" customWidth="1"/>
    <col min="526" max="526" width="12.44140625" bestFit="1" customWidth="1"/>
    <col min="527" max="527" width="12.21875" bestFit="1" customWidth="1"/>
    <col min="528" max="528" width="12.33203125" bestFit="1" customWidth="1"/>
    <col min="529" max="529" width="11.88671875" bestFit="1" customWidth="1"/>
    <col min="530" max="530" width="11.6640625" bestFit="1" customWidth="1"/>
    <col min="531" max="531" width="11.77734375" bestFit="1" customWidth="1"/>
    <col min="532" max="532" width="12.21875" bestFit="1" customWidth="1"/>
    <col min="533" max="533" width="12" bestFit="1" customWidth="1"/>
    <col min="534" max="534" width="11.77734375" bestFit="1" customWidth="1"/>
    <col min="535" max="536" width="12.44140625" bestFit="1" customWidth="1"/>
    <col min="537" max="537" width="12.77734375" bestFit="1" customWidth="1"/>
    <col min="538" max="538" width="12.6640625" bestFit="1" customWidth="1"/>
    <col min="539" max="539" width="11.77734375" bestFit="1" customWidth="1"/>
    <col min="540" max="540" width="12.5546875" bestFit="1" customWidth="1"/>
    <col min="541" max="541" width="12.6640625" bestFit="1" customWidth="1"/>
    <col min="542" max="542" width="13.109375" bestFit="1" customWidth="1"/>
    <col min="543" max="543" width="12.33203125" bestFit="1" customWidth="1"/>
    <col min="544" max="544" width="12.109375" bestFit="1" customWidth="1"/>
    <col min="545" max="545" width="12.33203125" bestFit="1" customWidth="1"/>
    <col min="546" max="546" width="12.109375" bestFit="1" customWidth="1"/>
    <col min="547" max="547" width="12.21875" bestFit="1" customWidth="1"/>
    <col min="548" max="548" width="12.109375" bestFit="1" customWidth="1"/>
    <col min="549" max="549" width="11.6640625" bestFit="1" customWidth="1"/>
    <col min="550" max="550" width="12.6640625" bestFit="1" customWidth="1"/>
    <col min="551" max="551" width="12" bestFit="1" customWidth="1"/>
    <col min="552" max="552" width="11.6640625" bestFit="1" customWidth="1"/>
    <col min="553" max="553" width="13.44140625" bestFit="1" customWidth="1"/>
    <col min="554" max="554" width="12.44140625" bestFit="1" customWidth="1"/>
    <col min="555" max="555" width="12.33203125" bestFit="1" customWidth="1"/>
    <col min="556" max="556" width="13.109375" bestFit="1" customWidth="1"/>
    <col min="557" max="557" width="12.88671875" bestFit="1" customWidth="1"/>
    <col min="558" max="558" width="12.77734375" bestFit="1" customWidth="1"/>
    <col min="559" max="559" width="12.5546875" bestFit="1" customWidth="1"/>
    <col min="560" max="560" width="12" bestFit="1" customWidth="1"/>
    <col min="561" max="561" width="12.44140625" bestFit="1" customWidth="1"/>
    <col min="562" max="562" width="12.33203125" bestFit="1" customWidth="1"/>
    <col min="563" max="563" width="11.6640625" bestFit="1" customWidth="1"/>
    <col min="564" max="564" width="11.88671875" bestFit="1" customWidth="1"/>
    <col min="565" max="565" width="12.5546875" bestFit="1" customWidth="1"/>
    <col min="566" max="567" width="12.109375" bestFit="1" customWidth="1"/>
    <col min="568" max="568" width="11.88671875" bestFit="1" customWidth="1"/>
    <col min="569" max="569" width="12" bestFit="1" customWidth="1"/>
    <col min="570" max="570" width="12.5546875" bestFit="1" customWidth="1"/>
    <col min="571" max="571" width="13.44140625" bestFit="1" customWidth="1"/>
    <col min="572" max="572" width="12.33203125" bestFit="1" customWidth="1"/>
    <col min="573" max="573" width="12.6640625" bestFit="1" customWidth="1"/>
    <col min="574" max="574" width="12.5546875" bestFit="1" customWidth="1"/>
    <col min="575" max="575" width="11.77734375" bestFit="1" customWidth="1"/>
    <col min="576" max="576" width="12.109375" bestFit="1" customWidth="1"/>
    <col min="577" max="577" width="12.5546875" bestFit="1" customWidth="1"/>
    <col min="578" max="578" width="12.33203125" bestFit="1" customWidth="1"/>
    <col min="579" max="579" width="11.5546875" bestFit="1" customWidth="1"/>
    <col min="580" max="580" width="12.77734375" bestFit="1" customWidth="1"/>
    <col min="581" max="581" width="11.77734375" bestFit="1" customWidth="1"/>
    <col min="582" max="583" width="12.21875" bestFit="1" customWidth="1"/>
    <col min="584" max="584" width="12.44140625" bestFit="1" customWidth="1"/>
    <col min="585" max="585" width="12.77734375" bestFit="1" customWidth="1"/>
    <col min="586" max="586" width="11.88671875" bestFit="1" customWidth="1"/>
    <col min="587" max="587" width="12.88671875" bestFit="1" customWidth="1"/>
    <col min="588" max="588" width="12.6640625" bestFit="1" customWidth="1"/>
    <col min="589" max="589" width="11.77734375" bestFit="1" customWidth="1"/>
    <col min="590" max="592" width="12.44140625" bestFit="1" customWidth="1"/>
    <col min="593" max="593" width="12.77734375" bestFit="1" customWidth="1"/>
    <col min="594" max="594" width="13.44140625" bestFit="1" customWidth="1"/>
    <col min="595" max="595" width="11.88671875" bestFit="1" customWidth="1"/>
    <col min="596" max="596" width="11.6640625" bestFit="1" customWidth="1"/>
    <col min="597" max="597" width="12.33203125" bestFit="1" customWidth="1"/>
    <col min="598" max="598" width="12.44140625" bestFit="1" customWidth="1"/>
    <col min="599" max="599" width="12.77734375" bestFit="1" customWidth="1"/>
    <col min="600" max="600" width="12.109375" bestFit="1" customWidth="1"/>
    <col min="601" max="601" width="12.44140625" bestFit="1" customWidth="1"/>
    <col min="602" max="602" width="13.21875" bestFit="1" customWidth="1"/>
    <col min="603" max="603" width="12.77734375" bestFit="1" customWidth="1"/>
    <col min="604" max="604" width="11.5546875" bestFit="1" customWidth="1"/>
    <col min="605" max="605" width="11.88671875" bestFit="1" customWidth="1"/>
    <col min="606" max="606" width="13.5546875" bestFit="1" customWidth="1"/>
    <col min="607" max="607" width="12.44140625" bestFit="1" customWidth="1"/>
    <col min="608" max="608" width="13.21875" bestFit="1" customWidth="1"/>
    <col min="609" max="609" width="13.33203125" bestFit="1" customWidth="1"/>
    <col min="610" max="610" width="12.6640625" bestFit="1" customWidth="1"/>
    <col min="611" max="611" width="12.77734375" bestFit="1" customWidth="1"/>
    <col min="612" max="612" width="12.6640625" bestFit="1" customWidth="1"/>
    <col min="613" max="613" width="12.33203125" bestFit="1" customWidth="1"/>
    <col min="614" max="614" width="12.109375" bestFit="1" customWidth="1"/>
    <col min="615" max="616" width="12.77734375" bestFit="1" customWidth="1"/>
    <col min="617" max="617" width="12.44140625" bestFit="1" customWidth="1"/>
    <col min="618" max="618" width="12.77734375" bestFit="1" customWidth="1"/>
    <col min="619" max="619" width="12.88671875" bestFit="1" customWidth="1"/>
    <col min="620" max="620" width="13.5546875" bestFit="1" customWidth="1"/>
    <col min="621" max="621" width="12.77734375" bestFit="1" customWidth="1"/>
    <col min="622" max="622" width="13.5546875" bestFit="1" customWidth="1"/>
    <col min="623" max="623" width="13.109375" bestFit="1" customWidth="1"/>
    <col min="624" max="624" width="12.33203125" bestFit="1" customWidth="1"/>
    <col min="625" max="625" width="13.44140625" bestFit="1" customWidth="1"/>
    <col min="626" max="626" width="13.33203125" bestFit="1" customWidth="1"/>
    <col min="627" max="627" width="13.109375" bestFit="1" customWidth="1"/>
    <col min="628" max="628" width="12.44140625" bestFit="1" customWidth="1"/>
    <col min="629" max="629" width="12.5546875" bestFit="1" customWidth="1"/>
    <col min="630" max="630" width="12.109375" bestFit="1" customWidth="1"/>
    <col min="631" max="631" width="12.44140625" bestFit="1" customWidth="1"/>
    <col min="632" max="632" width="12.5546875" bestFit="1" customWidth="1"/>
    <col min="633" max="633" width="12.6640625" bestFit="1" customWidth="1"/>
    <col min="634" max="634" width="13.44140625" bestFit="1" customWidth="1"/>
    <col min="635" max="635" width="12.6640625" bestFit="1" customWidth="1"/>
    <col min="636" max="636" width="12.44140625" bestFit="1" customWidth="1"/>
    <col min="637" max="637" width="13.21875" bestFit="1" customWidth="1"/>
    <col min="638" max="638" width="12" bestFit="1" customWidth="1"/>
    <col min="639" max="639" width="12.109375" bestFit="1" customWidth="1"/>
    <col min="640" max="640" width="13.21875" bestFit="1" customWidth="1"/>
    <col min="641" max="641" width="12.44140625" bestFit="1" customWidth="1"/>
    <col min="642" max="642" width="13.33203125" bestFit="1" customWidth="1"/>
    <col min="643" max="643" width="13.5546875" bestFit="1" customWidth="1"/>
    <col min="644" max="644" width="12.88671875" bestFit="1" customWidth="1"/>
    <col min="645" max="645" width="11.77734375" bestFit="1" customWidth="1"/>
    <col min="646" max="646" width="12.44140625" bestFit="1" customWidth="1"/>
    <col min="647" max="647" width="12.5546875" bestFit="1" customWidth="1"/>
    <col min="648" max="648" width="12.88671875" bestFit="1" customWidth="1"/>
    <col min="649" max="649" width="13.5546875" bestFit="1" customWidth="1"/>
    <col min="650" max="650" width="12.88671875" bestFit="1" customWidth="1"/>
    <col min="651" max="651" width="12.21875" bestFit="1" customWidth="1"/>
    <col min="652" max="652" width="12.88671875" bestFit="1" customWidth="1"/>
    <col min="653" max="653" width="13.109375" bestFit="1" customWidth="1"/>
    <col min="654" max="654" width="12.109375" bestFit="1" customWidth="1"/>
    <col min="655" max="655" width="12.77734375" bestFit="1" customWidth="1"/>
    <col min="656" max="656" width="12.6640625" bestFit="1" customWidth="1"/>
    <col min="657" max="657" width="12.5546875" bestFit="1" customWidth="1"/>
    <col min="658" max="658" width="12.77734375" bestFit="1" customWidth="1"/>
    <col min="659" max="659" width="13.109375" bestFit="1" customWidth="1"/>
    <col min="660" max="660" width="12.5546875" bestFit="1" customWidth="1"/>
    <col min="661" max="661" width="12.33203125" bestFit="1" customWidth="1"/>
    <col min="662" max="663" width="12.21875" bestFit="1" customWidth="1"/>
    <col min="664" max="664" width="12.109375" bestFit="1" customWidth="1"/>
    <col min="665" max="665" width="12.5546875" bestFit="1" customWidth="1"/>
    <col min="666" max="666" width="12.33203125" bestFit="1" customWidth="1"/>
    <col min="667" max="667" width="12.6640625" bestFit="1" customWidth="1"/>
    <col min="668" max="669" width="12.88671875" bestFit="1" customWidth="1"/>
    <col min="670" max="670" width="14" bestFit="1" customWidth="1"/>
    <col min="671" max="671" width="12.5546875" bestFit="1" customWidth="1"/>
    <col min="672" max="672" width="12.33203125" bestFit="1" customWidth="1"/>
    <col min="673" max="673" width="12.88671875" bestFit="1" customWidth="1"/>
    <col min="674" max="676" width="12.44140625" bestFit="1" customWidth="1"/>
    <col min="677" max="677" width="12.88671875" bestFit="1" customWidth="1"/>
    <col min="678" max="678" width="12.33203125" bestFit="1" customWidth="1"/>
    <col min="679" max="679" width="12.88671875" bestFit="1" customWidth="1"/>
    <col min="680" max="680" width="12.6640625" bestFit="1" customWidth="1"/>
    <col min="681" max="681" width="11.6640625" bestFit="1" customWidth="1"/>
    <col min="682" max="682" width="12" bestFit="1" customWidth="1"/>
    <col min="683" max="683" width="12.21875" bestFit="1" customWidth="1"/>
    <col min="684" max="684" width="12.33203125" bestFit="1" customWidth="1"/>
    <col min="685" max="685" width="12.88671875" bestFit="1" customWidth="1"/>
    <col min="686" max="686" width="12.109375" bestFit="1" customWidth="1"/>
    <col min="687" max="687" width="12.6640625" bestFit="1" customWidth="1"/>
    <col min="688" max="688" width="12" bestFit="1" customWidth="1"/>
    <col min="689" max="689" width="12.77734375" bestFit="1" customWidth="1"/>
    <col min="690" max="690" width="12.44140625" bestFit="1" customWidth="1"/>
    <col min="691" max="691" width="12.33203125" bestFit="1" customWidth="1"/>
    <col min="692" max="692" width="12.6640625" bestFit="1" customWidth="1"/>
    <col min="693" max="693" width="12.44140625" bestFit="1" customWidth="1"/>
    <col min="694" max="694" width="13.5546875" bestFit="1" customWidth="1"/>
    <col min="695" max="695" width="13.109375" bestFit="1" customWidth="1"/>
    <col min="696" max="696" width="12.88671875" bestFit="1" customWidth="1"/>
    <col min="697" max="697" width="13.109375" bestFit="1" customWidth="1"/>
    <col min="698" max="698" width="12.109375" bestFit="1" customWidth="1"/>
    <col min="699" max="699" width="12.44140625" bestFit="1" customWidth="1"/>
    <col min="700" max="700" width="12.33203125" bestFit="1" customWidth="1"/>
    <col min="701" max="701" width="13.21875" bestFit="1" customWidth="1"/>
    <col min="702" max="702" width="11.5546875" bestFit="1" customWidth="1"/>
    <col min="703" max="703" width="12" bestFit="1" customWidth="1"/>
    <col min="704" max="704" width="12.6640625" bestFit="1" customWidth="1"/>
    <col min="705" max="705" width="12.5546875" bestFit="1" customWidth="1"/>
    <col min="706" max="707" width="12.77734375" bestFit="1" customWidth="1"/>
    <col min="708" max="708" width="12.6640625" bestFit="1" customWidth="1"/>
    <col min="709" max="709" width="12.77734375" bestFit="1" customWidth="1"/>
    <col min="710" max="710" width="12.44140625" bestFit="1" customWidth="1"/>
    <col min="711" max="711" width="12.109375" bestFit="1" customWidth="1"/>
    <col min="712" max="712" width="12.6640625" bestFit="1" customWidth="1"/>
    <col min="713" max="713" width="13.44140625" bestFit="1" customWidth="1"/>
    <col min="714" max="714" width="12.44140625" bestFit="1" customWidth="1"/>
    <col min="715" max="715" width="12.33203125" bestFit="1" customWidth="1"/>
    <col min="716" max="716" width="13.44140625" bestFit="1" customWidth="1"/>
    <col min="717" max="717" width="13.33203125" bestFit="1" customWidth="1"/>
    <col min="718" max="718" width="12.88671875" bestFit="1" customWidth="1"/>
    <col min="719" max="719" width="12.6640625" bestFit="1" customWidth="1"/>
    <col min="720" max="720" width="12.77734375" bestFit="1" customWidth="1"/>
    <col min="721" max="721" width="13.109375" bestFit="1" customWidth="1"/>
    <col min="722" max="722" width="13.44140625" bestFit="1" customWidth="1"/>
    <col min="723" max="723" width="12.5546875" bestFit="1" customWidth="1"/>
    <col min="724" max="724" width="12.88671875" bestFit="1" customWidth="1"/>
    <col min="725" max="725" width="13.44140625" bestFit="1" customWidth="1"/>
    <col min="726" max="726" width="12.6640625" bestFit="1" customWidth="1"/>
    <col min="727" max="727" width="12.33203125" bestFit="1" customWidth="1"/>
    <col min="728" max="728" width="13.33203125" bestFit="1" customWidth="1"/>
    <col min="729" max="729" width="12.77734375" bestFit="1" customWidth="1"/>
    <col min="730" max="730" width="13.33203125" bestFit="1" customWidth="1"/>
    <col min="731" max="731" width="12.88671875" bestFit="1" customWidth="1"/>
    <col min="732" max="732" width="12" bestFit="1" customWidth="1"/>
    <col min="733" max="733" width="12.109375" bestFit="1" customWidth="1"/>
    <col min="734" max="734" width="12.88671875" bestFit="1" customWidth="1"/>
    <col min="735" max="735" width="13.33203125" bestFit="1" customWidth="1"/>
    <col min="736" max="736" width="12.44140625" bestFit="1" customWidth="1"/>
    <col min="737" max="737" width="12.5546875" bestFit="1" customWidth="1"/>
    <col min="738" max="738" width="13.44140625" bestFit="1" customWidth="1"/>
    <col min="739" max="739" width="13.33203125" bestFit="1" customWidth="1"/>
    <col min="740" max="740" width="12.5546875" bestFit="1" customWidth="1"/>
    <col min="741" max="741" width="12.6640625" bestFit="1" customWidth="1"/>
    <col min="742" max="742" width="13.109375" bestFit="1" customWidth="1"/>
    <col min="743" max="743" width="13.88671875" bestFit="1" customWidth="1"/>
    <col min="744" max="744" width="13.44140625" bestFit="1" customWidth="1"/>
    <col min="745" max="745" width="12.44140625" bestFit="1" customWidth="1"/>
    <col min="746" max="746" width="13.109375" bestFit="1" customWidth="1"/>
    <col min="747" max="747" width="12.21875" bestFit="1" customWidth="1"/>
    <col min="748" max="748" width="12.6640625" bestFit="1" customWidth="1"/>
    <col min="749" max="751" width="12.44140625" bestFit="1" customWidth="1"/>
    <col min="752" max="752" width="12.33203125" bestFit="1" customWidth="1"/>
    <col min="753" max="753" width="12.6640625" bestFit="1" customWidth="1"/>
    <col min="754" max="754" width="12.88671875" bestFit="1" customWidth="1"/>
    <col min="755" max="755" width="12.77734375" bestFit="1" customWidth="1"/>
    <col min="756" max="756" width="13.109375" bestFit="1" customWidth="1"/>
    <col min="757" max="757" width="12.21875" bestFit="1" customWidth="1"/>
    <col min="758" max="758" width="13.21875" bestFit="1" customWidth="1"/>
    <col min="759" max="759" width="12.44140625" bestFit="1" customWidth="1"/>
    <col min="760" max="760" width="12.88671875" bestFit="1" customWidth="1"/>
    <col min="761" max="761" width="12.109375" bestFit="1" customWidth="1"/>
    <col min="762" max="762" width="12" bestFit="1" customWidth="1"/>
    <col min="763" max="763" width="12.6640625" bestFit="1" customWidth="1"/>
    <col min="764" max="764" width="11.88671875" bestFit="1" customWidth="1"/>
    <col min="765" max="765" width="13.33203125" bestFit="1" customWidth="1"/>
    <col min="766" max="766" width="12.21875" bestFit="1" customWidth="1"/>
    <col min="767" max="767" width="12.5546875" bestFit="1" customWidth="1"/>
    <col min="768" max="768" width="12.21875" bestFit="1" customWidth="1"/>
    <col min="769" max="769" width="13.109375" bestFit="1" customWidth="1"/>
    <col min="770" max="770" width="12.21875" bestFit="1" customWidth="1"/>
    <col min="771" max="771" width="11.88671875" bestFit="1" customWidth="1"/>
    <col min="772" max="773" width="12.109375" bestFit="1" customWidth="1"/>
    <col min="774" max="774" width="13.109375" bestFit="1" customWidth="1"/>
    <col min="775" max="775" width="12.5546875" bestFit="1" customWidth="1"/>
    <col min="776" max="776" width="13.109375" bestFit="1" customWidth="1"/>
    <col min="777" max="777" width="12.44140625" bestFit="1" customWidth="1"/>
    <col min="778" max="778" width="12.77734375" bestFit="1" customWidth="1"/>
    <col min="779" max="780" width="12.6640625" bestFit="1" customWidth="1"/>
    <col min="781" max="781" width="13.5546875" bestFit="1" customWidth="1"/>
    <col min="782" max="783" width="12.44140625" bestFit="1" customWidth="1"/>
    <col min="784" max="785" width="13.109375" bestFit="1" customWidth="1"/>
    <col min="786" max="786" width="14" bestFit="1" customWidth="1"/>
    <col min="787" max="787" width="12.6640625" bestFit="1" customWidth="1"/>
    <col min="788" max="788" width="14" bestFit="1" customWidth="1"/>
    <col min="789" max="789" width="13.44140625" bestFit="1" customWidth="1"/>
    <col min="790" max="790" width="13.77734375" bestFit="1" customWidth="1"/>
    <col min="791" max="791" width="14.21875" bestFit="1" customWidth="1"/>
    <col min="792" max="792" width="12.44140625" bestFit="1" customWidth="1"/>
    <col min="793" max="793" width="12.88671875" bestFit="1" customWidth="1"/>
    <col min="794" max="794" width="12.6640625" bestFit="1" customWidth="1"/>
    <col min="795" max="795" width="13.88671875" bestFit="1" customWidth="1"/>
    <col min="796" max="796" width="12.33203125" bestFit="1" customWidth="1"/>
    <col min="797" max="798" width="12.44140625" bestFit="1" customWidth="1"/>
    <col min="799" max="800" width="12.109375" bestFit="1" customWidth="1"/>
    <col min="801" max="801" width="12.21875" bestFit="1" customWidth="1"/>
    <col min="802" max="802" width="12.5546875" bestFit="1" customWidth="1"/>
    <col min="803" max="803" width="12.33203125" bestFit="1" customWidth="1"/>
    <col min="804" max="804" width="12.44140625" bestFit="1" customWidth="1"/>
    <col min="805" max="805" width="12.5546875" bestFit="1" customWidth="1"/>
    <col min="806" max="806" width="13.109375" bestFit="1" customWidth="1"/>
    <col min="807" max="807" width="12" bestFit="1" customWidth="1"/>
    <col min="808" max="808" width="12.21875" bestFit="1" customWidth="1"/>
    <col min="809" max="809" width="12.77734375" bestFit="1" customWidth="1"/>
    <col min="810" max="810" width="13.33203125" bestFit="1" customWidth="1"/>
    <col min="811" max="812" width="12.6640625" bestFit="1" customWidth="1"/>
    <col min="813" max="813" width="12.44140625" bestFit="1" customWidth="1"/>
    <col min="814" max="814" width="12" bestFit="1" customWidth="1"/>
    <col min="815" max="815" width="11.5546875" bestFit="1" customWidth="1"/>
    <col min="816" max="816" width="12.109375" bestFit="1" customWidth="1"/>
    <col min="817" max="817" width="12.21875" bestFit="1" customWidth="1"/>
    <col min="818" max="818" width="12.33203125" bestFit="1" customWidth="1"/>
    <col min="819" max="819" width="12" bestFit="1" customWidth="1"/>
    <col min="820" max="820" width="12.77734375" bestFit="1" customWidth="1"/>
    <col min="821" max="822" width="12.21875" bestFit="1" customWidth="1"/>
    <col min="823" max="823" width="12.5546875" bestFit="1" customWidth="1"/>
    <col min="824" max="824" width="12.6640625" bestFit="1" customWidth="1"/>
    <col min="825" max="825" width="12" bestFit="1" customWidth="1"/>
    <col min="826" max="826" width="12.44140625" bestFit="1" customWidth="1"/>
    <col min="827" max="827" width="12.5546875" bestFit="1" customWidth="1"/>
    <col min="828" max="828" width="12.21875" bestFit="1" customWidth="1"/>
    <col min="829" max="829" width="12.109375" bestFit="1" customWidth="1"/>
    <col min="830" max="830" width="11.6640625" bestFit="1" customWidth="1"/>
    <col min="831" max="831" width="12.33203125" bestFit="1" customWidth="1"/>
    <col min="832" max="832" width="12.109375" bestFit="1" customWidth="1"/>
    <col min="833" max="833" width="12.88671875" bestFit="1" customWidth="1"/>
    <col min="834" max="834" width="13.33203125" bestFit="1" customWidth="1"/>
    <col min="835" max="836" width="12" bestFit="1" customWidth="1"/>
    <col min="837" max="837" width="12.6640625" bestFit="1" customWidth="1"/>
    <col min="838" max="838" width="12.109375" bestFit="1" customWidth="1"/>
    <col min="839" max="839" width="12.44140625" bestFit="1" customWidth="1"/>
    <col min="840" max="840" width="11.6640625" bestFit="1" customWidth="1"/>
    <col min="841" max="841" width="12.44140625" bestFit="1" customWidth="1"/>
    <col min="842" max="842" width="12.5546875" bestFit="1" customWidth="1"/>
    <col min="843" max="843" width="11.88671875" bestFit="1" customWidth="1"/>
    <col min="844" max="845" width="12.5546875" bestFit="1" customWidth="1"/>
    <col min="846" max="846" width="12.109375" bestFit="1" customWidth="1"/>
    <col min="847" max="847" width="13.6640625" bestFit="1" customWidth="1"/>
    <col min="848" max="848" width="13.21875" bestFit="1" customWidth="1"/>
    <col min="849" max="849" width="12.44140625" bestFit="1" customWidth="1"/>
    <col min="850" max="850" width="12.77734375" bestFit="1" customWidth="1"/>
    <col min="851" max="851" width="12" bestFit="1" customWidth="1"/>
    <col min="852" max="852" width="12.6640625" bestFit="1" customWidth="1"/>
    <col min="853" max="853" width="12.88671875" bestFit="1" customWidth="1"/>
    <col min="854" max="854" width="12.5546875" bestFit="1" customWidth="1"/>
    <col min="855" max="855" width="12.109375" bestFit="1" customWidth="1"/>
    <col min="856" max="856" width="11.77734375" bestFit="1" customWidth="1"/>
    <col min="857" max="857" width="12.33203125" bestFit="1" customWidth="1"/>
    <col min="858" max="858" width="12.109375" bestFit="1" customWidth="1"/>
    <col min="859" max="859" width="12.33203125" bestFit="1" customWidth="1"/>
    <col min="860" max="860" width="12" bestFit="1" customWidth="1"/>
    <col min="861" max="861" width="12.44140625" bestFit="1" customWidth="1"/>
    <col min="862" max="862" width="13.109375" bestFit="1" customWidth="1"/>
    <col min="863" max="863" width="12.21875" bestFit="1" customWidth="1"/>
    <col min="864" max="865" width="12.5546875" bestFit="1" customWidth="1"/>
    <col min="866" max="867" width="12.33203125" bestFit="1" customWidth="1"/>
    <col min="868" max="868" width="11.88671875" bestFit="1" customWidth="1"/>
    <col min="869" max="869" width="13.109375" bestFit="1" customWidth="1"/>
    <col min="870" max="870" width="12.21875" bestFit="1" customWidth="1"/>
    <col min="871" max="871" width="12.33203125" bestFit="1" customWidth="1"/>
    <col min="872" max="872" width="11.77734375" bestFit="1" customWidth="1"/>
    <col min="873" max="873" width="12.109375" bestFit="1" customWidth="1"/>
    <col min="874" max="874" width="11.88671875" bestFit="1" customWidth="1"/>
    <col min="875" max="875" width="12" bestFit="1" customWidth="1"/>
    <col min="876" max="876" width="13.109375" bestFit="1" customWidth="1"/>
    <col min="877" max="877" width="12.6640625" bestFit="1" customWidth="1"/>
    <col min="878" max="879" width="12.44140625" bestFit="1" customWidth="1"/>
    <col min="880" max="880" width="12.33203125" bestFit="1" customWidth="1"/>
    <col min="881" max="882" width="11.77734375" bestFit="1" customWidth="1"/>
    <col min="883" max="883" width="12.21875" bestFit="1" customWidth="1"/>
    <col min="884" max="884" width="13.21875" bestFit="1" customWidth="1"/>
    <col min="885" max="885" width="12.44140625" bestFit="1" customWidth="1"/>
    <col min="886" max="886" width="12.5546875" bestFit="1" customWidth="1"/>
    <col min="887" max="887" width="11.88671875" bestFit="1" customWidth="1"/>
    <col min="888" max="888" width="12.5546875" bestFit="1" customWidth="1"/>
    <col min="889" max="889" width="12.88671875" bestFit="1" customWidth="1"/>
    <col min="890" max="890" width="12.6640625" bestFit="1" customWidth="1"/>
    <col min="891" max="891" width="12.21875" bestFit="1" customWidth="1"/>
    <col min="892" max="892" width="12.109375" bestFit="1" customWidth="1"/>
    <col min="893" max="893" width="12.5546875" bestFit="1" customWidth="1"/>
    <col min="894" max="895" width="13.109375" bestFit="1" customWidth="1"/>
    <col min="896" max="896" width="13.5546875" bestFit="1" customWidth="1"/>
    <col min="897" max="899" width="13.33203125" bestFit="1" customWidth="1"/>
    <col min="900" max="902" width="12.88671875" bestFit="1" customWidth="1"/>
    <col min="903" max="904" width="12.6640625" bestFit="1" customWidth="1"/>
    <col min="905" max="905" width="13.109375" bestFit="1" customWidth="1"/>
    <col min="906" max="906" width="12.6640625" bestFit="1" customWidth="1"/>
    <col min="907" max="907" width="12.77734375" bestFit="1" customWidth="1"/>
    <col min="908" max="908" width="13.21875" bestFit="1" customWidth="1"/>
    <col min="909" max="909" width="13.5546875" bestFit="1" customWidth="1"/>
    <col min="910" max="910" width="12.88671875" bestFit="1" customWidth="1"/>
    <col min="911" max="911" width="13.6640625" bestFit="1" customWidth="1"/>
    <col min="912" max="912" width="12.88671875" bestFit="1" customWidth="1"/>
    <col min="913" max="913" width="13.5546875" bestFit="1" customWidth="1"/>
    <col min="914" max="914" width="12.44140625" bestFit="1" customWidth="1"/>
    <col min="915" max="915" width="13.44140625" bestFit="1" customWidth="1"/>
    <col min="916" max="916" width="13.6640625" bestFit="1" customWidth="1"/>
    <col min="917" max="917" width="11.88671875" bestFit="1" customWidth="1"/>
    <col min="918" max="918" width="13.33203125" bestFit="1" customWidth="1"/>
    <col min="919" max="919" width="12.6640625" bestFit="1" customWidth="1"/>
    <col min="920" max="920" width="12.77734375" bestFit="1" customWidth="1"/>
    <col min="921" max="921" width="12.109375" bestFit="1" customWidth="1"/>
    <col min="922" max="923" width="12.21875" bestFit="1" customWidth="1"/>
    <col min="924" max="924" width="12.109375" bestFit="1" customWidth="1"/>
    <col min="925" max="925" width="12.88671875" bestFit="1" customWidth="1"/>
    <col min="926" max="926" width="12.5546875" bestFit="1" customWidth="1"/>
    <col min="927" max="927" width="12.77734375" bestFit="1" customWidth="1"/>
    <col min="928" max="928" width="12.44140625" bestFit="1" customWidth="1"/>
    <col min="929" max="929" width="12.77734375" bestFit="1" customWidth="1"/>
    <col min="930" max="930" width="12.5546875" bestFit="1" customWidth="1"/>
    <col min="931" max="931" width="12.109375" bestFit="1" customWidth="1"/>
    <col min="932" max="932" width="13.21875" bestFit="1" customWidth="1"/>
    <col min="933" max="933" width="12.77734375" bestFit="1" customWidth="1"/>
    <col min="934" max="934" width="13.109375" bestFit="1" customWidth="1"/>
    <col min="935" max="935" width="12.5546875" bestFit="1" customWidth="1"/>
    <col min="936" max="936" width="12.6640625" bestFit="1" customWidth="1"/>
    <col min="937" max="937" width="13.21875" bestFit="1" customWidth="1"/>
    <col min="938" max="938" width="12.88671875" bestFit="1" customWidth="1"/>
    <col min="939" max="940" width="12.6640625" bestFit="1" customWidth="1"/>
    <col min="941" max="941" width="12.88671875" bestFit="1" customWidth="1"/>
    <col min="942" max="942" width="12.44140625" bestFit="1" customWidth="1"/>
    <col min="943" max="943" width="12.77734375" bestFit="1" customWidth="1"/>
    <col min="944" max="945" width="12.5546875" bestFit="1" customWidth="1"/>
    <col min="946" max="946" width="13.44140625" bestFit="1" customWidth="1"/>
    <col min="947" max="947" width="13.109375" bestFit="1" customWidth="1"/>
    <col min="948" max="948" width="12.6640625" bestFit="1" customWidth="1"/>
    <col min="949" max="949" width="12.44140625" bestFit="1" customWidth="1"/>
    <col min="950" max="950" width="12.5546875" bestFit="1" customWidth="1"/>
    <col min="951" max="951" width="13.21875" bestFit="1" customWidth="1"/>
    <col min="952" max="952" width="13.33203125" bestFit="1" customWidth="1"/>
    <col min="953" max="953" width="13.21875" bestFit="1" customWidth="1"/>
    <col min="954" max="954" width="12.33203125" bestFit="1" customWidth="1"/>
    <col min="955" max="955" width="12.5546875" bestFit="1" customWidth="1"/>
    <col min="956" max="956" width="13.21875" bestFit="1" customWidth="1"/>
    <col min="957" max="957" width="12.5546875" bestFit="1" customWidth="1"/>
    <col min="958" max="958" width="12.109375" bestFit="1" customWidth="1"/>
    <col min="959" max="959" width="12.44140625" bestFit="1" customWidth="1"/>
    <col min="960" max="960" width="12.109375" bestFit="1" customWidth="1"/>
    <col min="961" max="961" width="12.88671875" bestFit="1" customWidth="1"/>
    <col min="962" max="962" width="12.5546875" bestFit="1" customWidth="1"/>
    <col min="963" max="963" width="11.88671875" bestFit="1" customWidth="1"/>
    <col min="964" max="964" width="12.5546875" bestFit="1" customWidth="1"/>
    <col min="965" max="965" width="12.88671875" bestFit="1" customWidth="1"/>
    <col min="966" max="966" width="13.44140625" bestFit="1" customWidth="1"/>
    <col min="967" max="967" width="12.33203125" bestFit="1" customWidth="1"/>
    <col min="968" max="968" width="12.77734375" bestFit="1" customWidth="1"/>
    <col min="969" max="969" width="13.109375" bestFit="1" customWidth="1"/>
    <col min="970" max="970" width="12.77734375" bestFit="1" customWidth="1"/>
    <col min="971" max="971" width="13.21875" bestFit="1" customWidth="1"/>
    <col min="972" max="972" width="12" bestFit="1" customWidth="1"/>
    <col min="973" max="973" width="12.6640625" bestFit="1" customWidth="1"/>
    <col min="974" max="974" width="12.21875" bestFit="1" customWidth="1"/>
    <col min="975" max="975" width="11.88671875" bestFit="1" customWidth="1"/>
    <col min="976" max="976" width="11.77734375" bestFit="1" customWidth="1"/>
    <col min="977" max="977" width="12.77734375" bestFit="1" customWidth="1"/>
    <col min="978" max="978" width="12.21875" bestFit="1" customWidth="1"/>
    <col min="979" max="979" width="13.21875" bestFit="1" customWidth="1"/>
    <col min="980" max="980" width="11.77734375" bestFit="1" customWidth="1"/>
    <col min="981" max="981" width="13.44140625" bestFit="1" customWidth="1"/>
    <col min="982" max="982" width="12.6640625" bestFit="1" customWidth="1"/>
    <col min="983" max="983" width="12.88671875" bestFit="1" customWidth="1"/>
    <col min="984" max="984" width="12.5546875" bestFit="1" customWidth="1"/>
    <col min="985" max="985" width="12.109375" bestFit="1" customWidth="1"/>
    <col min="986" max="986" width="13.21875" bestFit="1" customWidth="1"/>
    <col min="987" max="987" width="12.88671875" bestFit="1" customWidth="1"/>
    <col min="988" max="988" width="12" bestFit="1" customWidth="1"/>
    <col min="989" max="989" width="12.5546875" bestFit="1" customWidth="1"/>
    <col min="990" max="990" width="13.21875" bestFit="1" customWidth="1"/>
    <col min="991" max="991" width="12.88671875" bestFit="1" customWidth="1"/>
    <col min="992" max="992" width="12.77734375" bestFit="1" customWidth="1"/>
    <col min="993" max="993" width="11.77734375" bestFit="1" customWidth="1"/>
    <col min="994" max="994" width="13.33203125" bestFit="1" customWidth="1"/>
    <col min="995" max="995" width="12.5546875" bestFit="1" customWidth="1"/>
    <col min="996" max="996" width="12.77734375" bestFit="1" customWidth="1"/>
    <col min="997" max="998" width="13.44140625" bestFit="1" customWidth="1"/>
    <col min="999" max="999" width="13.109375" bestFit="1" customWidth="1"/>
    <col min="1000" max="1000" width="13.21875" bestFit="1" customWidth="1"/>
    <col min="1001" max="1001" width="12.77734375" bestFit="1" customWidth="1"/>
    <col min="1002" max="1002" width="12.44140625" bestFit="1" customWidth="1"/>
    <col min="1003" max="1003" width="12.6640625" bestFit="1" customWidth="1"/>
    <col min="1004" max="1004" width="12.88671875" bestFit="1" customWidth="1"/>
    <col min="1005" max="1005" width="12.6640625" bestFit="1" customWidth="1"/>
    <col min="1006" max="1006" width="12.88671875" bestFit="1" customWidth="1"/>
    <col min="1007" max="1007" width="12.77734375" bestFit="1" customWidth="1"/>
    <col min="1008" max="1008" width="12.5546875" bestFit="1" customWidth="1"/>
    <col min="1009" max="1009" width="12.33203125" bestFit="1" customWidth="1"/>
    <col min="1010" max="1010" width="12.109375" bestFit="1" customWidth="1"/>
    <col min="1011" max="1011" width="12.21875" bestFit="1" customWidth="1"/>
    <col min="1012" max="1012" width="12.6640625" bestFit="1" customWidth="1"/>
    <col min="1013" max="1013" width="13.77734375" bestFit="1" customWidth="1"/>
    <col min="1014" max="1014" width="13.21875" bestFit="1" customWidth="1"/>
    <col min="1015" max="1015" width="12.109375" bestFit="1" customWidth="1"/>
    <col min="1016" max="1016" width="13.44140625" bestFit="1" customWidth="1"/>
    <col min="1017" max="1017" width="13.109375" bestFit="1" customWidth="1"/>
    <col min="1018" max="1018" width="12.109375" bestFit="1" customWidth="1"/>
    <col min="1019" max="1021" width="13.109375" bestFit="1" customWidth="1"/>
    <col min="1022" max="1022" width="13.33203125" bestFit="1" customWidth="1"/>
    <col min="1023" max="1023" width="12.44140625" bestFit="1" customWidth="1"/>
    <col min="1024" max="1024" width="12.33203125" bestFit="1" customWidth="1"/>
    <col min="1025" max="1025" width="12.88671875" bestFit="1" customWidth="1"/>
    <col min="1026" max="1026" width="13.5546875" bestFit="1" customWidth="1"/>
    <col min="1027" max="1027" width="12.33203125" bestFit="1" customWidth="1"/>
    <col min="1028" max="1028" width="13.21875" bestFit="1" customWidth="1"/>
    <col min="1029" max="1029" width="12.77734375" bestFit="1" customWidth="1"/>
    <col min="1030" max="1030" width="12.88671875" bestFit="1" customWidth="1"/>
    <col min="1031" max="1031" width="11.88671875" bestFit="1" customWidth="1"/>
    <col min="1032" max="1032" width="12.6640625" bestFit="1" customWidth="1"/>
    <col min="1033" max="1033" width="12.77734375" bestFit="1" customWidth="1"/>
    <col min="1034" max="1034" width="12.44140625" bestFit="1" customWidth="1"/>
    <col min="1035" max="1035" width="11.6640625" bestFit="1" customWidth="1"/>
    <col min="1036" max="1036" width="12.21875" bestFit="1" customWidth="1"/>
    <col min="1037" max="1037" width="12.77734375" bestFit="1" customWidth="1"/>
    <col min="1038" max="1038" width="13.21875" bestFit="1" customWidth="1"/>
    <col min="1039" max="1039" width="12.21875" bestFit="1" customWidth="1"/>
    <col min="1040" max="1040" width="12.77734375" bestFit="1" customWidth="1"/>
    <col min="1041" max="1041" width="12.44140625" bestFit="1" customWidth="1"/>
    <col min="1042" max="1042" width="13.21875" bestFit="1" customWidth="1"/>
    <col min="1043" max="1043" width="12.6640625" bestFit="1" customWidth="1"/>
    <col min="1044" max="1044" width="12.21875" bestFit="1" customWidth="1"/>
    <col min="1045" max="1045" width="12.88671875" bestFit="1" customWidth="1"/>
    <col min="1046" max="1046" width="12.44140625" bestFit="1" customWidth="1"/>
    <col min="1047" max="1047" width="13.21875" bestFit="1" customWidth="1"/>
    <col min="1048" max="1049" width="13.109375" bestFit="1" customWidth="1"/>
    <col min="1050" max="1051" width="13.21875" bestFit="1" customWidth="1"/>
    <col min="1052" max="1052" width="12.44140625" bestFit="1" customWidth="1"/>
    <col min="1053" max="1053" width="13.33203125" bestFit="1" customWidth="1"/>
    <col min="1054" max="1056" width="12.21875" bestFit="1" customWidth="1"/>
    <col min="1057" max="1057" width="12.33203125" bestFit="1" customWidth="1"/>
    <col min="1058" max="1058" width="12.88671875" bestFit="1" customWidth="1"/>
    <col min="1059" max="1059" width="12.6640625" bestFit="1" customWidth="1"/>
    <col min="1060" max="1060" width="12.5546875" bestFit="1" customWidth="1"/>
    <col min="1061" max="1061" width="13.109375" bestFit="1" customWidth="1"/>
    <col min="1062" max="1062" width="13.44140625" bestFit="1" customWidth="1"/>
    <col min="1063" max="1063" width="13.33203125" bestFit="1" customWidth="1"/>
    <col min="1064" max="1064" width="13.21875" bestFit="1" customWidth="1"/>
    <col min="1065" max="1065" width="13.33203125" bestFit="1" customWidth="1"/>
    <col min="1066" max="1066" width="12.33203125" bestFit="1" customWidth="1"/>
    <col min="1067" max="1067" width="12.6640625" bestFit="1" customWidth="1"/>
    <col min="1068" max="1068" width="12.44140625" bestFit="1" customWidth="1"/>
    <col min="1069" max="1069" width="13.5546875" bestFit="1" customWidth="1"/>
    <col min="1070" max="1070" width="13.33203125" bestFit="1" customWidth="1"/>
    <col min="1071" max="1071" width="13.21875" bestFit="1" customWidth="1"/>
    <col min="1072" max="1072" width="12.109375" bestFit="1" customWidth="1"/>
    <col min="1073" max="1073" width="12.5546875" bestFit="1" customWidth="1"/>
    <col min="1074" max="1074" width="13.44140625" bestFit="1" customWidth="1"/>
    <col min="1075" max="1075" width="12.21875" bestFit="1" customWidth="1"/>
    <col min="1076" max="1076" width="12.5546875" bestFit="1" customWidth="1"/>
    <col min="1077" max="1077" width="12.44140625" bestFit="1" customWidth="1"/>
    <col min="1078" max="1078" width="12" bestFit="1" customWidth="1"/>
    <col min="1079" max="1079" width="12.33203125" bestFit="1" customWidth="1"/>
    <col min="1080" max="1080" width="12.109375" bestFit="1" customWidth="1"/>
    <col min="1081" max="1081" width="12.5546875" bestFit="1" customWidth="1"/>
    <col min="1082" max="1082" width="12.44140625" bestFit="1" customWidth="1"/>
    <col min="1083" max="1083" width="12.6640625" bestFit="1" customWidth="1"/>
    <col min="1084" max="1084" width="12.5546875" bestFit="1" customWidth="1"/>
    <col min="1085" max="1085" width="13.44140625" bestFit="1" customWidth="1"/>
    <col min="1086" max="1086" width="13.6640625" bestFit="1" customWidth="1"/>
    <col min="1087" max="1087" width="12.5546875" bestFit="1" customWidth="1"/>
    <col min="1088" max="1088" width="12.33203125" bestFit="1" customWidth="1"/>
    <col min="1089" max="1089" width="12.109375" bestFit="1" customWidth="1"/>
    <col min="1090" max="1090" width="12.44140625" bestFit="1" customWidth="1"/>
    <col min="1091" max="1091" width="12.33203125" bestFit="1" customWidth="1"/>
    <col min="1092" max="1092" width="12.77734375" bestFit="1" customWidth="1"/>
    <col min="1093" max="1093" width="13.33203125" bestFit="1" customWidth="1"/>
    <col min="1094" max="1094" width="12.6640625" bestFit="1" customWidth="1"/>
    <col min="1095" max="1095" width="12.88671875" bestFit="1" customWidth="1"/>
    <col min="1096" max="1096" width="12.44140625" bestFit="1" customWidth="1"/>
    <col min="1097" max="1097" width="12.21875" bestFit="1" customWidth="1"/>
    <col min="1098" max="1098" width="13.33203125" bestFit="1" customWidth="1"/>
    <col min="1099" max="1099" width="12.77734375" bestFit="1" customWidth="1"/>
    <col min="1100" max="1100" width="12.33203125" bestFit="1" customWidth="1"/>
    <col min="1101" max="1101" width="12.5546875" bestFit="1" customWidth="1"/>
    <col min="1102" max="1102" width="12.6640625" bestFit="1" customWidth="1"/>
    <col min="1103" max="1104" width="13.109375" bestFit="1" customWidth="1"/>
    <col min="1105" max="1105" width="12.77734375" bestFit="1" customWidth="1"/>
    <col min="1106" max="1106" width="13.21875" bestFit="1" customWidth="1"/>
    <col min="1107" max="1107" width="13.33203125" bestFit="1" customWidth="1"/>
    <col min="1108" max="1108" width="13.5546875" bestFit="1" customWidth="1"/>
    <col min="1109" max="1109" width="12.88671875" bestFit="1" customWidth="1"/>
    <col min="1110" max="1110" width="12.5546875" bestFit="1" customWidth="1"/>
    <col min="1111" max="1111" width="12.33203125" bestFit="1" customWidth="1"/>
    <col min="1112" max="1112" width="12" bestFit="1" customWidth="1"/>
    <col min="1113" max="1113" width="12.109375" bestFit="1" customWidth="1"/>
    <col min="1114" max="1115" width="12.33203125" bestFit="1" customWidth="1"/>
    <col min="1116" max="1116" width="13.21875" bestFit="1" customWidth="1"/>
    <col min="1117" max="1117" width="12.77734375" bestFit="1" customWidth="1"/>
    <col min="1118" max="1118" width="13.109375" bestFit="1" customWidth="1"/>
    <col min="1119" max="1119" width="12.6640625" bestFit="1" customWidth="1"/>
    <col min="1120" max="1120" width="13.21875" bestFit="1" customWidth="1"/>
    <col min="1121" max="1121" width="12.44140625" bestFit="1" customWidth="1"/>
    <col min="1122" max="1122" width="12.109375" bestFit="1" customWidth="1"/>
    <col min="1123" max="1123" width="12.5546875" bestFit="1" customWidth="1"/>
    <col min="1124" max="1124" width="12.88671875" bestFit="1" customWidth="1"/>
    <col min="1125" max="1125" width="12.33203125" bestFit="1" customWidth="1"/>
    <col min="1126" max="1126" width="12.6640625" bestFit="1" customWidth="1"/>
    <col min="1127" max="1127" width="11.77734375" bestFit="1" customWidth="1"/>
    <col min="1128" max="1128" width="12.109375" bestFit="1" customWidth="1"/>
    <col min="1129" max="1129" width="12.21875" bestFit="1" customWidth="1"/>
    <col min="1130" max="1130" width="12.44140625" bestFit="1" customWidth="1"/>
    <col min="1131" max="1131" width="13.109375" bestFit="1" customWidth="1"/>
    <col min="1132" max="1132" width="12.33203125" bestFit="1" customWidth="1"/>
    <col min="1133" max="1133" width="12.6640625" bestFit="1" customWidth="1"/>
    <col min="1134" max="1134" width="12.44140625" bestFit="1" customWidth="1"/>
    <col min="1135" max="1135" width="13.21875" bestFit="1" customWidth="1"/>
    <col min="1136" max="1136" width="13.109375" bestFit="1" customWidth="1"/>
    <col min="1137" max="1137" width="12.44140625" bestFit="1" customWidth="1"/>
    <col min="1138" max="1138" width="12.21875" bestFit="1" customWidth="1"/>
    <col min="1139" max="1139" width="12.5546875" bestFit="1" customWidth="1"/>
    <col min="1140" max="1140" width="12.6640625" bestFit="1" customWidth="1"/>
    <col min="1141" max="1141" width="12.33203125" bestFit="1" customWidth="1"/>
    <col min="1142" max="1142" width="12.5546875" bestFit="1" customWidth="1"/>
    <col min="1143" max="1143" width="12.88671875" bestFit="1" customWidth="1"/>
    <col min="1144" max="1144" width="12.6640625" bestFit="1" customWidth="1"/>
    <col min="1145" max="1145" width="12.33203125" bestFit="1" customWidth="1"/>
    <col min="1146" max="1146" width="12.109375" bestFit="1" customWidth="1"/>
    <col min="1147" max="1147" width="12.6640625" bestFit="1" customWidth="1"/>
    <col min="1148" max="1148" width="12.33203125" bestFit="1" customWidth="1"/>
    <col min="1149" max="1149" width="12.109375" bestFit="1" customWidth="1"/>
    <col min="1150" max="1150" width="12.5546875" bestFit="1" customWidth="1"/>
    <col min="1151" max="1151" width="12.77734375" bestFit="1" customWidth="1"/>
    <col min="1152" max="1152" width="12" bestFit="1" customWidth="1"/>
    <col min="1153" max="1153" width="12.44140625" bestFit="1" customWidth="1"/>
    <col min="1154" max="1154" width="12.6640625" bestFit="1" customWidth="1"/>
    <col min="1155" max="1155" width="12.5546875" bestFit="1" customWidth="1"/>
    <col min="1156" max="1156" width="12.109375" bestFit="1" customWidth="1"/>
    <col min="1157" max="1157" width="12.21875" bestFit="1" customWidth="1"/>
    <col min="1158" max="1158" width="13.109375" bestFit="1" customWidth="1"/>
    <col min="1159" max="1160" width="12.5546875" bestFit="1" customWidth="1"/>
    <col min="1161" max="1161" width="13.5546875" bestFit="1" customWidth="1"/>
    <col min="1162" max="1162" width="12.33203125" bestFit="1" customWidth="1"/>
    <col min="1163" max="1163" width="12.44140625" bestFit="1" customWidth="1"/>
    <col min="1164" max="1164" width="12.88671875" bestFit="1" customWidth="1"/>
    <col min="1165" max="1165" width="13.109375" bestFit="1" customWidth="1"/>
    <col min="1166" max="1166" width="12.6640625" bestFit="1" customWidth="1"/>
    <col min="1167" max="1167" width="12.44140625" bestFit="1" customWidth="1"/>
    <col min="1168" max="1168" width="12" bestFit="1" customWidth="1"/>
    <col min="1169" max="1169" width="12.44140625" bestFit="1" customWidth="1"/>
    <col min="1170" max="1170" width="12.109375" bestFit="1" customWidth="1"/>
    <col min="1171" max="1171" width="12.21875" bestFit="1" customWidth="1"/>
    <col min="1172" max="1172" width="13.109375" bestFit="1" customWidth="1"/>
    <col min="1173" max="1173" width="12.109375" bestFit="1" customWidth="1"/>
    <col min="1174" max="1174" width="13.109375" bestFit="1" customWidth="1"/>
    <col min="1175" max="1175" width="12.6640625" bestFit="1" customWidth="1"/>
    <col min="1176" max="1176" width="12" bestFit="1" customWidth="1"/>
    <col min="1177" max="1177" width="13.109375" bestFit="1" customWidth="1"/>
    <col min="1178" max="1178" width="12.33203125" bestFit="1" customWidth="1"/>
    <col min="1179" max="1179" width="12.44140625" bestFit="1" customWidth="1"/>
    <col min="1180" max="1180" width="12.33203125" bestFit="1" customWidth="1"/>
    <col min="1181" max="1181" width="12.77734375" bestFit="1" customWidth="1"/>
    <col min="1182" max="1182" width="13.33203125" bestFit="1" customWidth="1"/>
    <col min="1183" max="1183" width="13.77734375" bestFit="1" customWidth="1"/>
    <col min="1184" max="1184" width="12.5546875" bestFit="1" customWidth="1"/>
    <col min="1185" max="1185" width="12.88671875" bestFit="1" customWidth="1"/>
    <col min="1186" max="1186" width="13.109375" bestFit="1" customWidth="1"/>
    <col min="1187" max="1187" width="12.88671875" bestFit="1" customWidth="1"/>
    <col min="1188" max="1188" width="13.21875" bestFit="1" customWidth="1"/>
    <col min="1189" max="1189" width="12.5546875" bestFit="1" customWidth="1"/>
    <col min="1190" max="1190" width="12.6640625" bestFit="1" customWidth="1"/>
    <col min="1191" max="1191" width="12.77734375" bestFit="1" customWidth="1"/>
    <col min="1192" max="1192" width="12.5546875" bestFit="1" customWidth="1"/>
    <col min="1193" max="1193" width="13.109375" bestFit="1" customWidth="1"/>
    <col min="1194" max="1194" width="12.21875" bestFit="1" customWidth="1"/>
    <col min="1195" max="1195" width="12.88671875" bestFit="1" customWidth="1"/>
    <col min="1196" max="1196" width="13.44140625" bestFit="1" customWidth="1"/>
    <col min="1197" max="1197" width="12.88671875" bestFit="1" customWidth="1"/>
    <col min="1198" max="1198" width="12.77734375" bestFit="1" customWidth="1"/>
    <col min="1199" max="1199" width="12.5546875" bestFit="1" customWidth="1"/>
    <col min="1200" max="1200" width="12.88671875" bestFit="1" customWidth="1"/>
    <col min="1201" max="1201" width="13.88671875" bestFit="1" customWidth="1"/>
    <col min="1202" max="1202" width="13.5546875" bestFit="1" customWidth="1"/>
    <col min="1203" max="1203" width="14" bestFit="1" customWidth="1"/>
    <col min="1204" max="1204" width="12.77734375" bestFit="1" customWidth="1"/>
    <col min="1205" max="1205" width="12.5546875" bestFit="1" customWidth="1"/>
    <col min="1206" max="1206" width="13.21875" bestFit="1" customWidth="1"/>
    <col min="1207" max="1207" width="12.88671875" bestFit="1" customWidth="1"/>
    <col min="1208" max="1208" width="13.44140625" bestFit="1" customWidth="1"/>
    <col min="1209" max="1209" width="13.109375" bestFit="1" customWidth="1"/>
    <col min="1210" max="1210" width="12.77734375" bestFit="1" customWidth="1"/>
    <col min="1211" max="1211" width="12.5546875" bestFit="1" customWidth="1"/>
    <col min="1212" max="1212" width="12.77734375" bestFit="1" customWidth="1"/>
    <col min="1213" max="1213" width="13.109375" bestFit="1" customWidth="1"/>
    <col min="1214" max="1214" width="12.21875" bestFit="1" customWidth="1"/>
    <col min="1215" max="1215" width="12.33203125" bestFit="1" customWidth="1"/>
    <col min="1216" max="1216" width="12.6640625" bestFit="1" customWidth="1"/>
    <col min="1217" max="1217" width="13.109375" bestFit="1" customWidth="1"/>
    <col min="1218" max="1218" width="12.21875" bestFit="1" customWidth="1"/>
    <col min="1219" max="1219" width="12.33203125" bestFit="1" customWidth="1"/>
    <col min="1220" max="1220" width="12.6640625" bestFit="1" customWidth="1"/>
    <col min="1221" max="1221" width="12.5546875" bestFit="1" customWidth="1"/>
    <col min="1222" max="1222" width="13.33203125" bestFit="1" customWidth="1"/>
    <col min="1223" max="1223" width="12.44140625" bestFit="1" customWidth="1"/>
    <col min="1224" max="1224" width="12.33203125" bestFit="1" customWidth="1"/>
    <col min="1225" max="1225" width="11.88671875" bestFit="1" customWidth="1"/>
    <col min="1226" max="1226" width="13.77734375" bestFit="1" customWidth="1"/>
    <col min="1227" max="1227" width="12.77734375" bestFit="1" customWidth="1"/>
    <col min="1228" max="1228" width="13.109375" bestFit="1" customWidth="1"/>
    <col min="1229" max="1229" width="13.5546875" bestFit="1" customWidth="1"/>
    <col min="1230" max="1230" width="12.77734375" bestFit="1" customWidth="1"/>
    <col min="1231" max="1231" width="13.109375" bestFit="1" customWidth="1"/>
    <col min="1232" max="1232" width="12.88671875" bestFit="1" customWidth="1"/>
    <col min="1233" max="1233" width="12.33203125" bestFit="1" customWidth="1"/>
    <col min="1234" max="1234" width="12.44140625" bestFit="1" customWidth="1"/>
    <col min="1235" max="1235" width="12.77734375" bestFit="1" customWidth="1"/>
    <col min="1236" max="1236" width="12.44140625" bestFit="1" customWidth="1"/>
    <col min="1237" max="1237" width="12.77734375" bestFit="1" customWidth="1"/>
    <col min="1238" max="1238" width="12.5546875" bestFit="1" customWidth="1"/>
    <col min="1239" max="1239" width="12.88671875" bestFit="1" customWidth="1"/>
    <col min="1240" max="1240" width="12.44140625" bestFit="1" customWidth="1"/>
    <col min="1241" max="1241" width="13.109375" bestFit="1" customWidth="1"/>
    <col min="1242" max="1242" width="13.44140625" bestFit="1" customWidth="1"/>
    <col min="1243" max="1244" width="13.109375" bestFit="1" customWidth="1"/>
    <col min="1245" max="1245" width="12" bestFit="1" customWidth="1"/>
    <col min="1246" max="1247" width="13.21875" bestFit="1" customWidth="1"/>
    <col min="1248" max="1248" width="12.33203125" bestFit="1" customWidth="1"/>
    <col min="1249" max="1249" width="12.21875" bestFit="1" customWidth="1"/>
    <col min="1250" max="1250" width="12.77734375" bestFit="1" customWidth="1"/>
    <col min="1251" max="1251" width="12.44140625" bestFit="1" customWidth="1"/>
    <col min="1252" max="1252" width="13.5546875" bestFit="1" customWidth="1"/>
    <col min="1253" max="1253" width="12.77734375" bestFit="1" customWidth="1"/>
    <col min="1254" max="1254" width="12.33203125" bestFit="1" customWidth="1"/>
    <col min="1255" max="1255" width="13.109375" bestFit="1" customWidth="1"/>
    <col min="1256" max="1257" width="12.44140625" bestFit="1" customWidth="1"/>
    <col min="1258" max="1258" width="12.109375" bestFit="1" customWidth="1"/>
    <col min="1259" max="1259" width="12.44140625" bestFit="1" customWidth="1"/>
    <col min="1260" max="1260" width="12.77734375" bestFit="1" customWidth="1"/>
    <col min="1261" max="1261" width="12.44140625" bestFit="1" customWidth="1"/>
    <col min="1262" max="1262" width="12.77734375" bestFit="1" customWidth="1"/>
    <col min="1263" max="1263" width="12.109375" bestFit="1" customWidth="1"/>
    <col min="1264" max="1264" width="13.33203125" bestFit="1" customWidth="1"/>
    <col min="1265" max="1265" width="12.77734375" bestFit="1" customWidth="1"/>
    <col min="1266" max="1266" width="13.21875" bestFit="1" customWidth="1"/>
    <col min="1267" max="1267" width="12.6640625" bestFit="1" customWidth="1"/>
    <col min="1268" max="1268" width="12.5546875" bestFit="1" customWidth="1"/>
    <col min="1269" max="1269" width="13.5546875" bestFit="1" customWidth="1"/>
    <col min="1270" max="1270" width="12.5546875" bestFit="1" customWidth="1"/>
    <col min="1271" max="1271" width="12.77734375" bestFit="1" customWidth="1"/>
    <col min="1272" max="1272" width="13.109375" bestFit="1" customWidth="1"/>
    <col min="1273" max="1273" width="12.77734375" bestFit="1" customWidth="1"/>
    <col min="1274" max="1274" width="13.88671875" bestFit="1" customWidth="1"/>
    <col min="1275" max="1275" width="13.21875" bestFit="1" customWidth="1"/>
    <col min="1276" max="1276" width="12.77734375" bestFit="1" customWidth="1"/>
    <col min="1277" max="1277" width="12.6640625" bestFit="1" customWidth="1"/>
    <col min="1278" max="1278" width="12.77734375" bestFit="1" customWidth="1"/>
    <col min="1279" max="1279" width="12.21875" bestFit="1" customWidth="1"/>
    <col min="1280" max="1280" width="13.21875" bestFit="1" customWidth="1"/>
    <col min="1281" max="1281" width="13.44140625" bestFit="1" customWidth="1"/>
    <col min="1282" max="1282" width="13.77734375" bestFit="1" customWidth="1"/>
    <col min="1283" max="1283" width="12.88671875" bestFit="1" customWidth="1"/>
    <col min="1284" max="1284" width="13.21875" bestFit="1" customWidth="1"/>
    <col min="1285" max="1285" width="12.44140625" bestFit="1" customWidth="1"/>
    <col min="1286" max="1287" width="12.33203125" bestFit="1" customWidth="1"/>
    <col min="1288" max="1288" width="12" bestFit="1" customWidth="1"/>
    <col min="1289" max="1289" width="12.21875" bestFit="1" customWidth="1"/>
    <col min="1290" max="1290" width="12.5546875" bestFit="1" customWidth="1"/>
    <col min="1291" max="1291" width="13.33203125" bestFit="1" customWidth="1"/>
    <col min="1292" max="1292" width="12.44140625" bestFit="1" customWidth="1"/>
    <col min="1293" max="1293" width="12.88671875" bestFit="1" customWidth="1"/>
    <col min="1294" max="1294" width="12.6640625" bestFit="1" customWidth="1"/>
    <col min="1295" max="1295" width="12.88671875" bestFit="1" customWidth="1"/>
    <col min="1296" max="1296" width="13.109375" bestFit="1" customWidth="1"/>
    <col min="1297" max="1297" width="12.77734375" bestFit="1" customWidth="1"/>
    <col min="1298" max="1298" width="13.21875" bestFit="1" customWidth="1"/>
    <col min="1299" max="1299" width="13.6640625" bestFit="1" customWidth="1"/>
    <col min="1300" max="1300" width="12.77734375" bestFit="1" customWidth="1"/>
    <col min="1301" max="1301" width="12.44140625" bestFit="1" customWidth="1"/>
    <col min="1302" max="1302" width="13.44140625" bestFit="1" customWidth="1"/>
    <col min="1303" max="1303" width="14.33203125" bestFit="1" customWidth="1"/>
    <col min="1304" max="1306" width="13.44140625" bestFit="1" customWidth="1"/>
    <col min="1307" max="1307" width="12.6640625" bestFit="1" customWidth="1"/>
    <col min="1308" max="1308" width="13.5546875" bestFit="1" customWidth="1"/>
    <col min="1309" max="1309" width="13.21875" bestFit="1" customWidth="1"/>
    <col min="1310" max="1310" width="13.5546875" bestFit="1" customWidth="1"/>
    <col min="1311" max="1311" width="12.6640625" bestFit="1" customWidth="1"/>
    <col min="1312" max="1314" width="13.109375" bestFit="1" customWidth="1"/>
    <col min="1315" max="1315" width="12.88671875" bestFit="1" customWidth="1"/>
    <col min="1316" max="1316" width="12.77734375" bestFit="1" customWidth="1"/>
    <col min="1317" max="1317" width="13.109375" bestFit="1" customWidth="1"/>
    <col min="1318" max="1318" width="12.44140625" bestFit="1" customWidth="1"/>
    <col min="1319" max="1319" width="13.44140625" bestFit="1" customWidth="1"/>
    <col min="1320" max="1320" width="13.5546875" bestFit="1" customWidth="1"/>
    <col min="1321" max="1321" width="13.6640625" bestFit="1" customWidth="1"/>
    <col min="1322" max="1322" width="12.77734375" bestFit="1" customWidth="1"/>
    <col min="1323" max="1323" width="13.21875" bestFit="1" customWidth="1"/>
    <col min="1324" max="1325" width="13.5546875" bestFit="1" customWidth="1"/>
    <col min="1326" max="1326" width="12.77734375" bestFit="1" customWidth="1"/>
    <col min="1327" max="1327" width="11.88671875" bestFit="1" customWidth="1"/>
    <col min="1328" max="1328" width="12.77734375" bestFit="1" customWidth="1"/>
    <col min="1329" max="1329" width="12.44140625" bestFit="1" customWidth="1"/>
    <col min="1330" max="1330" width="12.77734375" bestFit="1" customWidth="1"/>
    <col min="1331" max="1331" width="12.88671875" bestFit="1" customWidth="1"/>
    <col min="1332" max="1332" width="13.44140625" bestFit="1" customWidth="1"/>
    <col min="1333" max="1333" width="13.21875" bestFit="1" customWidth="1"/>
    <col min="1334" max="1334" width="13.6640625" bestFit="1" customWidth="1"/>
    <col min="1335" max="1335" width="13.33203125" bestFit="1" customWidth="1"/>
    <col min="1336" max="1336" width="13.88671875" bestFit="1" customWidth="1"/>
    <col min="1337" max="1337" width="13.44140625" bestFit="1" customWidth="1"/>
    <col min="1338" max="1338" width="12.77734375" bestFit="1" customWidth="1"/>
    <col min="1339" max="1339" width="12.6640625" bestFit="1" customWidth="1"/>
    <col min="1340" max="1340" width="13.33203125" bestFit="1" customWidth="1"/>
    <col min="1341" max="1341" width="12.5546875" bestFit="1" customWidth="1"/>
    <col min="1342" max="1342" width="12.44140625" bestFit="1" customWidth="1"/>
    <col min="1343" max="1343" width="13.5546875" bestFit="1" customWidth="1"/>
    <col min="1344" max="1345" width="12.6640625" bestFit="1" customWidth="1"/>
    <col min="1346" max="1347" width="13.109375" bestFit="1" customWidth="1"/>
    <col min="1348" max="1348" width="13.21875" bestFit="1" customWidth="1"/>
    <col min="1349" max="1349" width="13.109375" bestFit="1" customWidth="1"/>
    <col min="1350" max="1350" width="12.88671875" bestFit="1" customWidth="1"/>
    <col min="1351" max="1351" width="13.21875" bestFit="1" customWidth="1"/>
    <col min="1352" max="1353" width="13.5546875" bestFit="1" customWidth="1"/>
    <col min="1354" max="1354" width="13.6640625" bestFit="1" customWidth="1"/>
    <col min="1355" max="1355" width="13.33203125" bestFit="1" customWidth="1"/>
    <col min="1356" max="1356" width="12.6640625" bestFit="1" customWidth="1"/>
    <col min="1357" max="1357" width="13.77734375" bestFit="1" customWidth="1"/>
    <col min="1358" max="1358" width="14.109375" bestFit="1" customWidth="1"/>
    <col min="1359" max="1359" width="12.44140625" bestFit="1" customWidth="1"/>
    <col min="1360" max="1360" width="12.6640625" bestFit="1" customWidth="1"/>
    <col min="1361" max="1361" width="13.44140625" bestFit="1" customWidth="1"/>
    <col min="1362" max="1362" width="13.21875" bestFit="1" customWidth="1"/>
    <col min="1363" max="1363" width="12.88671875" bestFit="1" customWidth="1"/>
    <col min="1364" max="1364" width="13.109375" bestFit="1" customWidth="1"/>
    <col min="1365" max="1365" width="13.33203125" bestFit="1" customWidth="1"/>
    <col min="1366" max="1366" width="12.88671875" bestFit="1" customWidth="1"/>
    <col min="1367" max="1367" width="12.77734375" bestFit="1" customWidth="1"/>
    <col min="1368" max="1368" width="13.5546875" bestFit="1" customWidth="1"/>
    <col min="1369" max="1369" width="12.77734375" bestFit="1" customWidth="1"/>
    <col min="1370" max="1370" width="13.21875" bestFit="1" customWidth="1"/>
    <col min="1371" max="1371" width="12.44140625" bestFit="1" customWidth="1"/>
    <col min="1372" max="1372" width="12.6640625" bestFit="1" customWidth="1"/>
    <col min="1373" max="1373" width="12.77734375" bestFit="1" customWidth="1"/>
    <col min="1374" max="1374" width="13.6640625" bestFit="1" customWidth="1"/>
    <col min="1375" max="1375" width="13.21875" bestFit="1" customWidth="1"/>
    <col min="1376" max="1376" width="12.77734375" bestFit="1" customWidth="1"/>
    <col min="1377" max="1377" width="12.44140625" bestFit="1" customWidth="1"/>
    <col min="1378" max="1378" width="12.6640625" bestFit="1" customWidth="1"/>
    <col min="1379" max="1379" width="12.44140625" bestFit="1" customWidth="1"/>
    <col min="1380" max="1380" width="10.88671875" bestFit="1" customWidth="1"/>
  </cols>
  <sheetData>
    <row r="2" spans="1:38" ht="15.75">
      <c r="A2">
        <v>1</v>
      </c>
      <c r="O2">
        <v>5</v>
      </c>
      <c r="AD2">
        <v>13</v>
      </c>
      <c r="AE2" s="17" t="s">
        <v>13872</v>
      </c>
      <c r="AF2" t="s">
        <v>13880</v>
      </c>
      <c r="AH2" s="21" t="s">
        <v>13891</v>
      </c>
      <c r="AI2" s="27" t="s">
        <v>13900</v>
      </c>
    </row>
    <row r="3" spans="1:38" ht="15.75">
      <c r="A3" s="17" t="s">
        <v>13872</v>
      </c>
      <c r="B3" t="s">
        <v>13875</v>
      </c>
      <c r="D3" s="25">
        <v>1</v>
      </c>
      <c r="E3" s="21" t="s">
        <v>13891</v>
      </c>
      <c r="F3" s="27" t="s">
        <v>13892</v>
      </c>
      <c r="O3" s="17" t="s">
        <v>13872</v>
      </c>
      <c r="P3" t="s">
        <v>13879</v>
      </c>
      <c r="Q3" t="s">
        <v>13880</v>
      </c>
      <c r="S3" s="27">
        <v>5</v>
      </c>
      <c r="T3" s="21" t="s">
        <v>13891</v>
      </c>
      <c r="U3" s="27" t="s">
        <v>13896</v>
      </c>
      <c r="V3" s="27" t="s">
        <v>13897</v>
      </c>
      <c r="X3">
        <v>12</v>
      </c>
      <c r="Y3" s="17" t="s">
        <v>13872</v>
      </c>
      <c r="Z3" t="s">
        <v>13877</v>
      </c>
      <c r="AE3" s="10" t="s">
        <v>13127</v>
      </c>
      <c r="AF3" s="18">
        <v>6225.8693877551023</v>
      </c>
      <c r="AH3" s="10" t="s">
        <v>13647</v>
      </c>
      <c r="AI3" s="29">
        <f>GETPIVOTDATA("discounted_price",$AE$2,"category","Toys &amp; Games")</f>
        <v>150</v>
      </c>
    </row>
    <row r="4" spans="1:38">
      <c r="A4" s="10" t="s">
        <v>13651</v>
      </c>
      <c r="B4" s="18">
        <v>0.42</v>
      </c>
      <c r="E4" s="10" t="s">
        <v>13650</v>
      </c>
      <c r="F4" s="37">
        <f>GETPIVOTDATA("discount_percentage",$A$3,"category","Home Improvement")</f>
        <v>0.57499999999999996</v>
      </c>
      <c r="O4" s="10" t="s">
        <v>13651</v>
      </c>
      <c r="P4" s="18">
        <v>4000</v>
      </c>
      <c r="Q4" s="18">
        <v>2339</v>
      </c>
      <c r="R4" s="18"/>
      <c r="S4" s="28"/>
      <c r="T4" s="10" t="s">
        <v>13651</v>
      </c>
      <c r="U4" s="30">
        <f t="shared" ref="U4:U12" si="0">P4</f>
        <v>4000</v>
      </c>
      <c r="V4" s="30">
        <f t="shared" ref="V4:V12" si="1">Q4</f>
        <v>2339</v>
      </c>
      <c r="Y4" s="10" t="s">
        <v>11154</v>
      </c>
      <c r="Z4" s="18">
        <v>992</v>
      </c>
      <c r="AA4" s="18"/>
      <c r="AB4" s="18"/>
      <c r="AC4" s="18"/>
      <c r="AE4" s="10" t="s">
        <v>13651</v>
      </c>
      <c r="AF4" s="18">
        <v>2339</v>
      </c>
      <c r="AH4" s="10" t="s">
        <v>13646</v>
      </c>
      <c r="AI4" s="29">
        <f>GETPIVOTDATA("discounted_price",$AE$2,"category","Office Products")</f>
        <v>301.58064516129031</v>
      </c>
    </row>
    <row r="5" spans="1:38">
      <c r="A5" s="10" t="s">
        <v>13644</v>
      </c>
      <c r="B5" s="18">
        <v>0.53224000000000027</v>
      </c>
      <c r="E5" s="10" t="s">
        <v>13644</v>
      </c>
      <c r="F5" s="37">
        <f>GETPIVOTDATA("discount_percentage",$A$3,"category","Computers &amp; Accessories")</f>
        <v>0.53224000000000027</v>
      </c>
      <c r="O5" s="10" t="s">
        <v>13644</v>
      </c>
      <c r="P5" s="18">
        <v>1857.7466666666667</v>
      </c>
      <c r="Q5" s="18">
        <v>947.48800000000006</v>
      </c>
      <c r="R5" s="18"/>
      <c r="S5" s="28"/>
      <c r="T5" s="10" t="s">
        <v>13644</v>
      </c>
      <c r="U5" s="30">
        <f t="shared" si="0"/>
        <v>1857.7466666666667</v>
      </c>
      <c r="V5" s="30">
        <f t="shared" si="1"/>
        <v>947.48800000000006</v>
      </c>
      <c r="Y5" s="10" t="s">
        <v>6158</v>
      </c>
      <c r="Z5" s="18">
        <v>989</v>
      </c>
      <c r="AA5" s="18"/>
      <c r="AB5" s="18"/>
      <c r="AC5" s="18"/>
      <c r="AE5" s="10" t="s">
        <v>13645</v>
      </c>
      <c r="AF5" s="18">
        <v>2330.6183035714284</v>
      </c>
      <c r="AH5" s="10" t="s">
        <v>13650</v>
      </c>
      <c r="AI5" s="29">
        <f>GETPIVOTDATA("discounted_price",$AE$2,"category","Home Improvement")</f>
        <v>337</v>
      </c>
    </row>
    <row r="6" spans="1:38">
      <c r="A6" s="10" t="s">
        <v>13127</v>
      </c>
      <c r="B6" s="18">
        <v>0.49906122448979578</v>
      </c>
      <c r="E6" s="10" t="s">
        <v>13649</v>
      </c>
      <c r="F6" s="37">
        <f>GETPIVOTDATA("discount_percentage",$A$3,"category","Health &amp; Personal Care")</f>
        <v>0.53</v>
      </c>
      <c r="O6" s="10" t="s">
        <v>13127</v>
      </c>
      <c r="P6" s="18">
        <v>10418.083673469388</v>
      </c>
      <c r="Q6" s="18">
        <v>6225.8693877551023</v>
      </c>
      <c r="R6" s="18"/>
      <c r="S6" s="28"/>
      <c r="T6" s="10" t="s">
        <v>13127</v>
      </c>
      <c r="U6" s="30">
        <f t="shared" si="0"/>
        <v>10418.083673469388</v>
      </c>
      <c r="V6" s="30">
        <f t="shared" si="1"/>
        <v>6225.8693877551023</v>
      </c>
      <c r="Y6" s="10" t="s">
        <v>8926</v>
      </c>
      <c r="Z6" s="18">
        <v>976</v>
      </c>
      <c r="AA6" s="18"/>
      <c r="AB6" s="18"/>
      <c r="AC6" s="18"/>
      <c r="AE6" s="10" t="s">
        <v>13644</v>
      </c>
      <c r="AF6" s="18">
        <v>947.48800000000006</v>
      </c>
      <c r="AH6" s="10" t="s">
        <v>13648</v>
      </c>
      <c r="AI6" s="29">
        <f>GETPIVOTDATA("discounted_price",$AE$2,"category","Musical Instruments")</f>
        <v>638</v>
      </c>
    </row>
    <row r="7" spans="1:38">
      <c r="A7" s="10" t="s">
        <v>13649</v>
      </c>
      <c r="B7" s="18">
        <v>0.53</v>
      </c>
      <c r="E7" s="10" t="s">
        <v>13127</v>
      </c>
      <c r="F7" s="37">
        <f>GETPIVOTDATA("discount_percentage",$A$3,"category","Electronics")</f>
        <v>0.49906122448979578</v>
      </c>
      <c r="O7" s="10" t="s">
        <v>13649</v>
      </c>
      <c r="P7" s="18">
        <v>1900</v>
      </c>
      <c r="Q7" s="18">
        <v>899</v>
      </c>
      <c r="R7" s="18"/>
      <c r="S7" s="28"/>
      <c r="T7" s="10" t="s">
        <v>13649</v>
      </c>
      <c r="U7" s="30">
        <f t="shared" si="0"/>
        <v>1900</v>
      </c>
      <c r="V7" s="30">
        <f t="shared" si="1"/>
        <v>899</v>
      </c>
      <c r="Y7" s="10" t="s">
        <v>320</v>
      </c>
      <c r="Z7" s="18">
        <v>974</v>
      </c>
      <c r="AA7" s="18"/>
      <c r="AB7" s="18"/>
      <c r="AC7" s="18"/>
      <c r="AE7" s="10" t="s">
        <v>13649</v>
      </c>
      <c r="AF7" s="18">
        <v>899</v>
      </c>
      <c r="AH7" s="10" t="s">
        <v>13649</v>
      </c>
      <c r="AI7" s="29">
        <f>GETPIVOTDATA("discounted_price",$AE$2,"category","Health &amp; Personal Care")</f>
        <v>899</v>
      </c>
    </row>
    <row r="8" spans="1:38">
      <c r="A8" s="10" t="s">
        <v>13645</v>
      </c>
      <c r="B8" s="18">
        <v>0.40120535714285727</v>
      </c>
      <c r="E8" s="10" t="s">
        <v>13648</v>
      </c>
      <c r="F8" s="37">
        <f>GETPIVOTDATA("discount_percentage",$A$3,"category","Musical Instruments")</f>
        <v>0.45999999999999996</v>
      </c>
      <c r="O8" s="10" t="s">
        <v>13645</v>
      </c>
      <c r="P8" s="18">
        <v>4162.0736607142853</v>
      </c>
      <c r="Q8" s="18">
        <v>2330.6183035714284</v>
      </c>
      <c r="R8" s="18"/>
      <c r="S8" s="28"/>
      <c r="T8" s="10" t="s">
        <v>13645</v>
      </c>
      <c r="U8" s="30">
        <f t="shared" si="0"/>
        <v>4162.0736607142853</v>
      </c>
      <c r="V8" s="30">
        <f t="shared" si="1"/>
        <v>2330.6183035714284</v>
      </c>
      <c r="Y8" s="10" t="s">
        <v>1362</v>
      </c>
      <c r="Z8" s="18">
        <v>974</v>
      </c>
      <c r="AA8" s="18"/>
      <c r="AB8" s="18"/>
      <c r="AC8" s="18"/>
      <c r="AE8" s="10" t="s">
        <v>13648</v>
      </c>
      <c r="AF8" s="18">
        <v>638</v>
      </c>
      <c r="AH8" s="10" t="s">
        <v>13644</v>
      </c>
      <c r="AI8" s="29">
        <f>GETPIVOTDATA("discounted_price",$AE$2,"category","Computers &amp; Accessories")</f>
        <v>947.48800000000006</v>
      </c>
    </row>
    <row r="9" spans="1:38">
      <c r="A9" s="10" t="s">
        <v>13650</v>
      </c>
      <c r="B9" s="18">
        <v>0.57499999999999996</v>
      </c>
      <c r="E9" s="10" t="s">
        <v>13651</v>
      </c>
      <c r="F9" s="37">
        <f>GETPIVOTDATA("discount_percentage",$A$3,"category","Car &amp; Motorbike")</f>
        <v>0.42</v>
      </c>
      <c r="O9" s="10" t="s">
        <v>13650</v>
      </c>
      <c r="P9" s="18">
        <v>799</v>
      </c>
      <c r="Q9" s="18">
        <v>337</v>
      </c>
      <c r="R9" s="18"/>
      <c r="S9" s="28"/>
      <c r="T9" s="10" t="s">
        <v>13650</v>
      </c>
      <c r="U9" s="30">
        <f t="shared" si="0"/>
        <v>799</v>
      </c>
      <c r="V9" s="30">
        <f t="shared" si="1"/>
        <v>337</v>
      </c>
      <c r="Y9" s="10" t="s">
        <v>11083</v>
      </c>
      <c r="Z9" s="18">
        <v>959</v>
      </c>
      <c r="AA9" s="18"/>
      <c r="AB9" s="18"/>
      <c r="AC9" s="18"/>
      <c r="AE9" s="10" t="s">
        <v>13650</v>
      </c>
      <c r="AF9" s="18">
        <v>337</v>
      </c>
      <c r="AH9" s="10" t="s">
        <v>13645</v>
      </c>
      <c r="AI9" s="29">
        <f>GETPIVOTDATA("discounted_price",$AE$2,"category","Home &amp; Kitchen")</f>
        <v>2330.6183035714284</v>
      </c>
    </row>
    <row r="10" spans="1:38">
      <c r="A10" s="10" t="s">
        <v>13648</v>
      </c>
      <c r="B10" s="18">
        <v>0.45999999999999996</v>
      </c>
      <c r="E10" s="10" t="s">
        <v>13645</v>
      </c>
      <c r="F10" s="37">
        <f>GETPIVOTDATA("discount_percentage",$A$3,"category","Home &amp; Kitchen")</f>
        <v>0.40120535714285727</v>
      </c>
      <c r="O10" s="10" t="s">
        <v>13648</v>
      </c>
      <c r="P10" s="18">
        <v>1347</v>
      </c>
      <c r="Q10" s="18">
        <v>638</v>
      </c>
      <c r="R10" s="18"/>
      <c r="S10" s="28"/>
      <c r="T10" s="10" t="s">
        <v>13648</v>
      </c>
      <c r="U10" s="30">
        <f t="shared" si="0"/>
        <v>1347</v>
      </c>
      <c r="V10" s="30">
        <f t="shared" si="1"/>
        <v>638</v>
      </c>
      <c r="Y10" s="10" t="s">
        <v>10950</v>
      </c>
      <c r="Z10" s="18">
        <v>942</v>
      </c>
      <c r="AA10" s="18"/>
      <c r="AB10" s="18"/>
      <c r="AC10" s="18"/>
      <c r="AE10" s="10" t="s">
        <v>13646</v>
      </c>
      <c r="AF10" s="18">
        <v>301.58064516129031</v>
      </c>
      <c r="AH10" s="10" t="s">
        <v>13651</v>
      </c>
      <c r="AI10" s="29">
        <f>GETPIVOTDATA("discounted_price",$AE$2,"category","Car &amp; Motorbike")</f>
        <v>2339</v>
      </c>
    </row>
    <row r="11" spans="1:38">
      <c r="A11" s="10" t="s">
        <v>13646</v>
      </c>
      <c r="B11" s="18">
        <v>0.1235483870967742</v>
      </c>
      <c r="E11" s="10" t="s">
        <v>13646</v>
      </c>
      <c r="F11" s="37">
        <f>GETPIVOTDATA("discount_percentage",$A$3,"category","Office Products")</f>
        <v>0.1235483870967742</v>
      </c>
      <c r="O11" s="10" t="s">
        <v>13646</v>
      </c>
      <c r="P11" s="18">
        <v>397.19354838709677</v>
      </c>
      <c r="Q11" s="18">
        <v>301.58064516129031</v>
      </c>
      <c r="R11" s="18"/>
      <c r="S11" s="28"/>
      <c r="T11" s="10" t="s">
        <v>13646</v>
      </c>
      <c r="U11" s="30">
        <f t="shared" si="0"/>
        <v>397.19354838709677</v>
      </c>
      <c r="V11" s="30">
        <f t="shared" si="1"/>
        <v>301.58064516129031</v>
      </c>
      <c r="Y11" s="10" t="s">
        <v>1888</v>
      </c>
      <c r="Z11" s="18">
        <v>928</v>
      </c>
      <c r="AA11" s="18"/>
      <c r="AB11" s="18"/>
      <c r="AC11" s="18"/>
      <c r="AE11" s="10" t="s">
        <v>13647</v>
      </c>
      <c r="AF11" s="18">
        <v>150</v>
      </c>
      <c r="AH11" s="10" t="s">
        <v>13127</v>
      </c>
      <c r="AI11" s="29">
        <f>GETPIVOTDATA("discounted_price",$AE$2,"category","Electronics")</f>
        <v>6225.8693877551023</v>
      </c>
    </row>
    <row r="12" spans="1:38" ht="15.75">
      <c r="A12" s="10" t="s">
        <v>13647</v>
      </c>
      <c r="B12" s="18">
        <v>0</v>
      </c>
      <c r="E12" s="10" t="s">
        <v>13647</v>
      </c>
      <c r="F12" s="37">
        <f>GETPIVOTDATA("discount_percentage",$A$3,"category","Toys &amp; Games")</f>
        <v>0</v>
      </c>
      <c r="O12" s="10" t="s">
        <v>13647</v>
      </c>
      <c r="P12" s="18">
        <v>150</v>
      </c>
      <c r="Q12" s="18">
        <v>150</v>
      </c>
      <c r="R12" s="18"/>
      <c r="S12" s="28"/>
      <c r="T12" s="10" t="s">
        <v>13647</v>
      </c>
      <c r="U12" s="30">
        <f t="shared" si="0"/>
        <v>150</v>
      </c>
      <c r="V12" s="30">
        <f t="shared" si="1"/>
        <v>150</v>
      </c>
      <c r="Y12" s="10" t="s">
        <v>10981</v>
      </c>
      <c r="Z12" s="18">
        <v>925</v>
      </c>
      <c r="AA12" s="18"/>
      <c r="AB12" s="18"/>
      <c r="AC12" s="18"/>
      <c r="AE12" s="10" t="s">
        <v>13873</v>
      </c>
      <c r="AF12" s="18">
        <v>3304.8023686158399</v>
      </c>
      <c r="AH12" s="36" t="s">
        <v>13902</v>
      </c>
      <c r="AI12" s="47">
        <f>SUM(AI3:AI11)</f>
        <v>14168.556336487822</v>
      </c>
    </row>
    <row r="13" spans="1:38" ht="15.75">
      <c r="A13" s="10" t="s">
        <v>13873</v>
      </c>
      <c r="B13" s="18">
        <v>0.46685418208734258</v>
      </c>
      <c r="E13" s="36" t="s">
        <v>13902</v>
      </c>
      <c r="F13" s="26">
        <f>GETPIVOTDATA("discount_percentage",$A$3)</f>
        <v>0.46685418208734258</v>
      </c>
      <c r="O13" s="10" t="s">
        <v>13873</v>
      </c>
      <c r="P13" s="18">
        <v>5691.1769059955586</v>
      </c>
      <c r="Q13" s="18">
        <v>3304.8023686158399</v>
      </c>
      <c r="R13" s="18"/>
      <c r="S13" s="28"/>
      <c r="T13" s="38" t="s">
        <v>13902</v>
      </c>
      <c r="U13" s="39">
        <f t="shared" ref="U13:V13" si="2">SUM(U4:U12)</f>
        <v>25031.097549237438</v>
      </c>
      <c r="V13" s="39">
        <f t="shared" si="2"/>
        <v>14168.55633648782</v>
      </c>
      <c r="Y13" s="10" t="s">
        <v>1321</v>
      </c>
      <c r="Z13" s="18">
        <v>919</v>
      </c>
      <c r="AA13" s="18"/>
      <c r="AB13" s="18"/>
      <c r="AC13" s="18"/>
    </row>
    <row r="14" spans="1:38">
      <c r="Y14" s="10" t="s">
        <v>2014</v>
      </c>
      <c r="Z14" s="18">
        <v>910</v>
      </c>
      <c r="AA14" s="18"/>
      <c r="AB14" s="18"/>
      <c r="AC14" s="18"/>
    </row>
    <row r="15" spans="1:38" ht="15.75">
      <c r="A15">
        <v>2</v>
      </c>
      <c r="O15">
        <v>6</v>
      </c>
      <c r="Y15" s="10" t="s">
        <v>6241</v>
      </c>
      <c r="Z15" s="18">
        <v>903</v>
      </c>
      <c r="AA15" s="18"/>
      <c r="AB15" s="18"/>
      <c r="AC15" s="18"/>
      <c r="AD15">
        <v>14</v>
      </c>
      <c r="AE15" s="17" t="s">
        <v>13872</v>
      </c>
      <c r="AF15" t="s">
        <v>13889</v>
      </c>
      <c r="AH15" s="17" t="s">
        <v>13872</v>
      </c>
      <c r="AI15" t="s">
        <v>13890</v>
      </c>
      <c r="AK15" s="21" t="s">
        <v>13904</v>
      </c>
    </row>
    <row r="16" spans="1:38" ht="15.75">
      <c r="A16" s="17" t="s">
        <v>13872</v>
      </c>
      <c r="B16" t="s">
        <v>13876</v>
      </c>
      <c r="D16" s="25">
        <v>2</v>
      </c>
      <c r="E16" s="21" t="s">
        <v>13891</v>
      </c>
      <c r="F16" s="27" t="s">
        <v>13893</v>
      </c>
      <c r="O16" s="17" t="s">
        <v>13872</v>
      </c>
      <c r="P16" t="s">
        <v>13877</v>
      </c>
      <c r="Q16" s="34"/>
      <c r="S16" s="25">
        <v>6</v>
      </c>
      <c r="T16" s="21" t="s">
        <v>13898</v>
      </c>
      <c r="U16" s="27" t="s">
        <v>13899</v>
      </c>
      <c r="Y16" s="10" t="s">
        <v>768</v>
      </c>
      <c r="Z16" s="18">
        <v>902</v>
      </c>
      <c r="AA16" s="18"/>
      <c r="AB16" s="18"/>
      <c r="AC16" s="18"/>
      <c r="AE16" s="10" t="s">
        <v>455</v>
      </c>
      <c r="AF16" s="18">
        <v>1878681.2000000002</v>
      </c>
      <c r="AH16" s="10" t="s">
        <v>455</v>
      </c>
      <c r="AI16" s="18">
        <v>426977.4</v>
      </c>
      <c r="AK16" t="s">
        <v>455</v>
      </c>
      <c r="AL16">
        <f>GETPIVOTDATA("Top1",$AE$15,"product_id","B014I8SSD0")</f>
        <v>1878681.2000000002</v>
      </c>
    </row>
    <row r="17" spans="1:38" ht="15.75">
      <c r="A17" s="10" t="s">
        <v>13651</v>
      </c>
      <c r="B17" s="18">
        <v>1</v>
      </c>
      <c r="E17" s="10" t="s">
        <v>13651</v>
      </c>
      <c r="F17" s="25">
        <f>GETPIVOTDATA("product_id",$A$16,"category","Car &amp; Motorbike")</f>
        <v>1</v>
      </c>
      <c r="O17" s="10" t="s">
        <v>455</v>
      </c>
      <c r="P17" s="18">
        <v>426973</v>
      </c>
      <c r="T17" s="10" t="s">
        <v>455</v>
      </c>
      <c r="U17" s="33">
        <f>GETPIVOTDATA("rating_count",$O$16,"product_id","B014I8SSD0")</f>
        <v>426973</v>
      </c>
      <c r="Y17" s="10" t="s">
        <v>8916</v>
      </c>
      <c r="Z17" s="18">
        <v>900</v>
      </c>
      <c r="AA17" s="18"/>
      <c r="AB17" s="18"/>
      <c r="AC17" s="18"/>
      <c r="AE17" s="10" t="s">
        <v>616</v>
      </c>
      <c r="AF17" s="18">
        <v>1878681.2000000002</v>
      </c>
      <c r="AH17" s="10" t="s">
        <v>616</v>
      </c>
      <c r="AI17" s="18">
        <v>426977.4</v>
      </c>
      <c r="AK17" t="s">
        <v>616</v>
      </c>
      <c r="AL17">
        <f>GETPIVOTDATA("Top1",$AE$15,"product_id","B014I8SX4Y")</f>
        <v>1878681.2000000002</v>
      </c>
    </row>
    <row r="18" spans="1:38" ht="15.75">
      <c r="A18" s="10" t="s">
        <v>13644</v>
      </c>
      <c r="B18" s="18">
        <v>375</v>
      </c>
      <c r="E18" s="10" t="s">
        <v>13649</v>
      </c>
      <c r="F18" s="25">
        <f>GETPIVOTDATA("product_id",$A$16,"category","Health &amp; Personal Care")</f>
        <v>1</v>
      </c>
      <c r="O18" s="10" t="s">
        <v>616</v>
      </c>
      <c r="P18" s="18">
        <v>426973</v>
      </c>
      <c r="T18" s="10" t="s">
        <v>616</v>
      </c>
      <c r="U18" s="33">
        <f>GETPIVOTDATA("rating_count",$O$16,"product_id","B014I8SX4Y")</f>
        <v>426973</v>
      </c>
      <c r="Y18" s="10" t="s">
        <v>12704</v>
      </c>
      <c r="Z18" s="18">
        <v>898</v>
      </c>
      <c r="AA18" s="18"/>
      <c r="AB18" s="18"/>
      <c r="AC18" s="18"/>
      <c r="AE18" s="10" t="s">
        <v>3116</v>
      </c>
      <c r="AF18" s="18">
        <v>1491223.2999999998</v>
      </c>
      <c r="AH18" s="10" t="s">
        <v>3116</v>
      </c>
      <c r="AI18" s="18">
        <v>363717.1</v>
      </c>
      <c r="AK18" t="s">
        <v>3116</v>
      </c>
      <c r="AL18">
        <f>GETPIVOTDATA("Top1",$AE$15,"product_id","B07GPXXNNG")</f>
        <v>1491223.2999999998</v>
      </c>
    </row>
    <row r="19" spans="1:38" ht="15.75">
      <c r="A19" s="10" t="s">
        <v>13127</v>
      </c>
      <c r="B19" s="18">
        <v>490</v>
      </c>
      <c r="E19" s="10" t="s">
        <v>13647</v>
      </c>
      <c r="F19" s="25">
        <f>GETPIVOTDATA("product_id",$A$16,"category","Toys &amp; Games")</f>
        <v>1</v>
      </c>
      <c r="O19" s="10" t="s">
        <v>127</v>
      </c>
      <c r="P19" s="18">
        <v>426973</v>
      </c>
      <c r="T19" s="10" t="s">
        <v>127</v>
      </c>
      <c r="U19" s="33">
        <f>GETPIVOTDATA("rating_count",$O$16,"product_id","B07KSMBL2H")</f>
        <v>426973</v>
      </c>
      <c r="Y19" s="10" t="s">
        <v>2355</v>
      </c>
      <c r="Z19" s="18">
        <v>897</v>
      </c>
      <c r="AA19" s="18"/>
      <c r="AB19" s="18"/>
      <c r="AC19" s="18"/>
      <c r="AE19" s="10" t="s">
        <v>3466</v>
      </c>
      <c r="AF19" s="18">
        <v>1491223.2999999998</v>
      </c>
      <c r="AH19" s="10" t="s">
        <v>3466</v>
      </c>
      <c r="AI19" s="18">
        <v>363717.1</v>
      </c>
      <c r="AK19" t="s">
        <v>3466</v>
      </c>
      <c r="AL19">
        <f>GETPIVOTDATA("Top1",$AE$15,"product_id","B07GQD4K6L")</f>
        <v>1491223.2999999998</v>
      </c>
    </row>
    <row r="20" spans="1:38">
      <c r="A20" s="10" t="s">
        <v>13649</v>
      </c>
      <c r="B20" s="18">
        <v>1</v>
      </c>
      <c r="E20" s="10" t="s">
        <v>13650</v>
      </c>
      <c r="F20" s="25">
        <f>GETPIVOTDATA("product_id",$A$16,"category","Home Improvement")</f>
        <v>2</v>
      </c>
      <c r="O20" s="10" t="s">
        <v>13873</v>
      </c>
      <c r="P20" s="18">
        <v>1280919</v>
      </c>
      <c r="Y20" s="10" t="s">
        <v>1784</v>
      </c>
      <c r="Z20" s="18">
        <v>839</v>
      </c>
      <c r="AA20" s="18"/>
      <c r="AB20" s="18"/>
      <c r="AC20" s="18"/>
      <c r="AE20" s="10" t="s">
        <v>127</v>
      </c>
      <c r="AF20" s="18">
        <v>1878681.2000000002</v>
      </c>
      <c r="AH20" s="10" t="s">
        <v>127</v>
      </c>
      <c r="AI20" s="18">
        <v>426977.4</v>
      </c>
      <c r="AK20" t="s">
        <v>127</v>
      </c>
      <c r="AL20">
        <f>GETPIVOTDATA("Top1",$AE$15,"product_id","B07KSMBL2H")</f>
        <v>1878681.2000000002</v>
      </c>
    </row>
    <row r="21" spans="1:38">
      <c r="A21" s="10" t="s">
        <v>13645</v>
      </c>
      <c r="B21" s="18">
        <v>448</v>
      </c>
      <c r="E21" s="10" t="s">
        <v>13648</v>
      </c>
      <c r="F21" s="25">
        <f>GETPIVOTDATA("product_id",$A$16,"category","Musical Instruments")</f>
        <v>2</v>
      </c>
      <c r="Y21" s="10" t="s">
        <v>2762</v>
      </c>
      <c r="Z21" s="18">
        <v>838</v>
      </c>
      <c r="AA21" s="18"/>
      <c r="AB21" s="18"/>
      <c r="AC21" s="18"/>
      <c r="AE21" s="10" t="s">
        <v>13873</v>
      </c>
      <c r="AF21" s="18">
        <v>8618490.1999999993</v>
      </c>
      <c r="AH21" s="10" t="s">
        <v>13873</v>
      </c>
      <c r="AI21" s="18">
        <v>2008366.4</v>
      </c>
    </row>
    <row r="22" spans="1:38">
      <c r="A22" s="10" t="s">
        <v>13650</v>
      </c>
      <c r="B22" s="18">
        <v>2</v>
      </c>
      <c r="E22" s="10" t="s">
        <v>13646</v>
      </c>
      <c r="F22" s="25">
        <f>GETPIVOTDATA("product_id",$A$16,"category","Office Products")</f>
        <v>31</v>
      </c>
      <c r="N22" s="25"/>
      <c r="Y22" s="10" t="s">
        <v>2891</v>
      </c>
      <c r="Z22" s="18">
        <v>838</v>
      </c>
      <c r="AA22" s="18"/>
      <c r="AB22" s="18"/>
      <c r="AC22" s="18"/>
    </row>
    <row r="23" spans="1:38" ht="15.75">
      <c r="A23" s="10" t="s">
        <v>13648</v>
      </c>
      <c r="B23" s="18">
        <v>2</v>
      </c>
      <c r="E23" s="10" t="s">
        <v>13644</v>
      </c>
      <c r="F23" s="25">
        <f>GETPIVOTDATA("product_id",$A$16,"category","Computers &amp; Accessories")</f>
        <v>375</v>
      </c>
      <c r="N23" s="25">
        <v>8</v>
      </c>
      <c r="O23" s="17" t="s">
        <v>13872</v>
      </c>
      <c r="P23" t="s">
        <v>13876</v>
      </c>
      <c r="S23"/>
      <c r="Y23" s="10" t="s">
        <v>11988</v>
      </c>
      <c r="Z23" s="18">
        <v>832</v>
      </c>
      <c r="AA23" s="18"/>
      <c r="AB23" s="18"/>
      <c r="AC23" s="18"/>
    </row>
    <row r="24" spans="1:38" ht="15.75">
      <c r="A24" s="10" t="s">
        <v>13646</v>
      </c>
      <c r="B24" s="18">
        <v>31</v>
      </c>
      <c r="E24" s="10" t="s">
        <v>13645</v>
      </c>
      <c r="F24" s="25">
        <f>GETPIVOTDATA("product_id",$A$16,"category","Home &amp; Kitchen")</f>
        <v>448</v>
      </c>
      <c r="N24" s="25"/>
      <c r="O24" s="10" t="s">
        <v>13907</v>
      </c>
      <c r="P24" s="18">
        <v>1</v>
      </c>
      <c r="S24"/>
      <c r="Y24" s="10" t="s">
        <v>4251</v>
      </c>
      <c r="Z24" s="18">
        <v>828</v>
      </c>
      <c r="AA24" s="18"/>
      <c r="AB24" s="18"/>
      <c r="AC24" s="18"/>
      <c r="AD24">
        <v>7</v>
      </c>
      <c r="AE24" s="17" t="s">
        <v>13872</v>
      </c>
      <c r="AF24" t="s">
        <v>13874</v>
      </c>
      <c r="AH24" s="21"/>
      <c r="AI24" s="27"/>
    </row>
    <row r="25" spans="1:38">
      <c r="A25" s="10" t="s">
        <v>13647</v>
      </c>
      <c r="B25" s="18">
        <v>1</v>
      </c>
      <c r="E25" s="10" t="s">
        <v>13127</v>
      </c>
      <c r="F25" s="25">
        <f>GETPIVOTDATA("product_id",$A$16,"category","Electronics")</f>
        <v>490</v>
      </c>
      <c r="N25" s="25"/>
      <c r="O25" s="10" t="s">
        <v>13908</v>
      </c>
      <c r="P25" s="18">
        <v>1</v>
      </c>
      <c r="S25"/>
      <c r="Y25" s="10" t="s">
        <v>12563</v>
      </c>
      <c r="Z25" s="18">
        <v>827</v>
      </c>
      <c r="AA25" s="18"/>
      <c r="AB25" t="s">
        <v>13905</v>
      </c>
      <c r="AC25" t="s">
        <v>13877</v>
      </c>
      <c r="AE25" s="10" t="s">
        <v>445</v>
      </c>
      <c r="AF25" s="49">
        <v>0.57999999999999996</v>
      </c>
      <c r="AI25" s="48"/>
    </row>
    <row r="26" spans="1:38" ht="15.75">
      <c r="A26" s="10" t="s">
        <v>13873</v>
      </c>
      <c r="B26" s="18">
        <v>1351</v>
      </c>
      <c r="E26" s="36" t="s">
        <v>13902</v>
      </c>
      <c r="F26" s="27">
        <f>GETPIVOTDATA("product_id",$A$16)</f>
        <v>1351</v>
      </c>
      <c r="N26" s="25"/>
      <c r="O26" s="10" t="s">
        <v>13909</v>
      </c>
      <c r="P26" s="18">
        <v>9</v>
      </c>
      <c r="T26" s="20"/>
      <c r="U26" s="40"/>
      <c r="Y26" s="10" t="s">
        <v>7513</v>
      </c>
      <c r="Z26" s="18">
        <v>817</v>
      </c>
      <c r="AA26" s="18"/>
      <c r="AB26" s="18">
        <v>4464788</v>
      </c>
      <c r="AC26" s="18">
        <v>23802423</v>
      </c>
      <c r="AE26" s="10" t="s">
        <v>4832</v>
      </c>
      <c r="AF26" s="49">
        <v>0.56000000000000005</v>
      </c>
      <c r="AI26" s="48"/>
    </row>
    <row r="27" spans="1:38">
      <c r="N27" s="25"/>
      <c r="O27" s="10" t="s">
        <v>13910</v>
      </c>
      <c r="P27" s="18">
        <v>489</v>
      </c>
      <c r="T27" s="20"/>
      <c r="U27" s="40"/>
      <c r="Y27" s="10" t="s">
        <v>203</v>
      </c>
      <c r="Z27" s="18">
        <v>815</v>
      </c>
      <c r="AA27" s="18"/>
      <c r="AE27" s="10" t="s">
        <v>1671</v>
      </c>
      <c r="AF27" s="49">
        <v>0.76</v>
      </c>
      <c r="AI27" s="48"/>
    </row>
    <row r="28" spans="1:38">
      <c r="A28">
        <v>3</v>
      </c>
      <c r="N28" s="25"/>
      <c r="O28" s="10" t="s">
        <v>13911</v>
      </c>
      <c r="P28" s="18">
        <v>851</v>
      </c>
      <c r="T28" s="20"/>
      <c r="U28" s="40"/>
      <c r="Y28" s="10" t="s">
        <v>1744</v>
      </c>
      <c r="Z28" s="18">
        <v>789</v>
      </c>
      <c r="AA28" s="18"/>
      <c r="AE28" s="10" t="s">
        <v>2128</v>
      </c>
      <c r="AF28" s="49">
        <v>0.5</v>
      </c>
      <c r="AI28" s="48"/>
    </row>
    <row r="29" spans="1:38" ht="15.75">
      <c r="A29" s="17" t="s">
        <v>13872</v>
      </c>
      <c r="B29" t="s">
        <v>13877</v>
      </c>
      <c r="D29" s="25">
        <v>3</v>
      </c>
      <c r="E29" s="21" t="s">
        <v>13891</v>
      </c>
      <c r="F29" s="27" t="s">
        <v>13893</v>
      </c>
      <c r="N29" s="25"/>
      <c r="O29" s="10" t="s">
        <v>13873</v>
      </c>
      <c r="P29" s="18">
        <v>1351</v>
      </c>
      <c r="T29" s="20"/>
      <c r="U29" s="40"/>
      <c r="Y29" s="10" t="s">
        <v>9395</v>
      </c>
      <c r="Z29" s="18">
        <v>787</v>
      </c>
      <c r="AA29" s="18"/>
      <c r="AE29" s="10" t="s">
        <v>7295</v>
      </c>
      <c r="AF29" s="49">
        <v>0.5</v>
      </c>
      <c r="AI29" s="48"/>
    </row>
    <row r="30" spans="1:38" ht="15.75">
      <c r="A30" s="10" t="s">
        <v>13127</v>
      </c>
      <c r="B30" s="18">
        <v>14208406</v>
      </c>
      <c r="E30" s="10" t="s">
        <v>13127</v>
      </c>
      <c r="F30" s="31">
        <f>GETPIVOTDATA("rating_count",$A$29,"category","Electronics")</f>
        <v>14208406</v>
      </c>
      <c r="N30" s="25"/>
      <c r="T30" s="20"/>
      <c r="U30" s="40"/>
      <c r="Y30" s="10" t="s">
        <v>10680</v>
      </c>
      <c r="Z30" s="18">
        <v>780</v>
      </c>
      <c r="AA30" s="18"/>
      <c r="AE30" s="10" t="s">
        <v>536</v>
      </c>
      <c r="AF30" s="49">
        <v>0.54</v>
      </c>
      <c r="AI30" s="48"/>
    </row>
    <row r="31" spans="1:38" ht="15.75">
      <c r="A31" s="10" t="s">
        <v>13644</v>
      </c>
      <c r="B31" s="18">
        <v>6335177</v>
      </c>
      <c r="E31" s="10" t="s">
        <v>13644</v>
      </c>
      <c r="F31" s="31">
        <f>GETPIVOTDATA("rating_count",$A$29,"category","Computers &amp; Accessories")</f>
        <v>6335177</v>
      </c>
      <c r="N31" s="25"/>
      <c r="O31" s="36" t="s">
        <v>13895</v>
      </c>
      <c r="P31" s="27" t="s">
        <v>13893</v>
      </c>
      <c r="T31" s="20"/>
      <c r="U31" s="40"/>
      <c r="Y31" s="10" t="s">
        <v>12502</v>
      </c>
      <c r="Z31" s="18">
        <v>777</v>
      </c>
      <c r="AA31" s="18"/>
      <c r="AE31" s="10" t="s">
        <v>96</v>
      </c>
      <c r="AF31" s="49">
        <v>0.5</v>
      </c>
      <c r="AI31" s="48"/>
    </row>
    <row r="32" spans="1:38" ht="15.75">
      <c r="A32" s="10" t="s">
        <v>13645</v>
      </c>
      <c r="B32" s="18">
        <v>2991069</v>
      </c>
      <c r="E32" s="10" t="s">
        <v>13645</v>
      </c>
      <c r="F32" s="31">
        <f>GETPIVOTDATA("rating_count",$A$29,"category","Home &amp; Kitchen")</f>
        <v>2991069</v>
      </c>
      <c r="N32" s="25"/>
      <c r="O32" s="10" t="s">
        <v>13907</v>
      </c>
      <c r="P32">
        <f>GETPIVOTDATA("product_id",$O$23,"Distribution_Rating","1.0")</f>
        <v>1</v>
      </c>
      <c r="T32" s="20"/>
      <c r="U32" s="40"/>
      <c r="Y32" s="10" t="s">
        <v>12663</v>
      </c>
      <c r="Z32" s="18">
        <v>771</v>
      </c>
      <c r="AA32" s="18"/>
      <c r="AE32" s="10" t="s">
        <v>4970</v>
      </c>
      <c r="AF32" s="49">
        <v>0.59</v>
      </c>
      <c r="AI32" s="48"/>
    </row>
    <row r="33" spans="1:35" ht="15.75">
      <c r="A33" s="10" t="s">
        <v>13646</v>
      </c>
      <c r="B33" s="18">
        <v>149675</v>
      </c>
      <c r="E33" s="10" t="s">
        <v>13646</v>
      </c>
      <c r="F33" s="31">
        <f>GETPIVOTDATA("rating_count",$A$29,"category","Office Products")</f>
        <v>149675</v>
      </c>
      <c r="N33" s="25"/>
      <c r="O33" s="10" t="s">
        <v>13908</v>
      </c>
      <c r="P33">
        <f>GETPIVOTDATA("product_id",$O$23,"Distribution_Rating","2.0")</f>
        <v>1</v>
      </c>
      <c r="T33" s="20"/>
      <c r="U33" s="40"/>
      <c r="Y33" s="10" t="s">
        <v>4776</v>
      </c>
      <c r="Z33" s="18">
        <v>768</v>
      </c>
      <c r="AA33" s="18"/>
      <c r="AE33" s="10" t="s">
        <v>8327</v>
      </c>
      <c r="AF33" s="49">
        <v>0.5</v>
      </c>
      <c r="AI33" s="48"/>
    </row>
    <row r="34" spans="1:35" ht="15.75">
      <c r="A34" s="10" t="s">
        <v>13648</v>
      </c>
      <c r="B34" s="18">
        <v>88882</v>
      </c>
      <c r="E34" s="10" t="s">
        <v>13648</v>
      </c>
      <c r="F34" s="31">
        <f>GETPIVOTDATA("rating_count",$A$29,"category","Musical Instruments")</f>
        <v>88882</v>
      </c>
      <c r="N34" s="25"/>
      <c r="O34" s="10" t="s">
        <v>13909</v>
      </c>
      <c r="P34">
        <f>GETPIVOTDATA("product_id",$O$23,"Distribution_Rating","3.0")</f>
        <v>9</v>
      </c>
      <c r="T34" s="20"/>
      <c r="U34" s="40"/>
      <c r="Y34" s="10" t="s">
        <v>975</v>
      </c>
      <c r="Z34" s="18">
        <v>766</v>
      </c>
      <c r="AA34" s="18"/>
      <c r="AE34" s="10" t="s">
        <v>8346</v>
      </c>
      <c r="AF34" s="49">
        <v>0.56000000000000005</v>
      </c>
      <c r="AI34" s="48"/>
    </row>
    <row r="35" spans="1:35" ht="15.75">
      <c r="A35" s="10" t="s">
        <v>13647</v>
      </c>
      <c r="B35" s="18">
        <v>15867</v>
      </c>
      <c r="E35" s="10" t="s">
        <v>13647</v>
      </c>
      <c r="F35" s="31">
        <f>GETPIVOTDATA("rating_count",$A$29,"category","Toys &amp; Games")</f>
        <v>15867</v>
      </c>
      <c r="N35" s="25"/>
      <c r="O35" s="10" t="s">
        <v>13910</v>
      </c>
      <c r="P35">
        <f>GETPIVOTDATA("product_id",$O$23,"Distribution_Rating","4.0")</f>
        <v>489</v>
      </c>
      <c r="T35" s="20"/>
      <c r="U35" s="40"/>
      <c r="Y35" s="10" t="s">
        <v>4239</v>
      </c>
      <c r="Z35" s="18">
        <v>758</v>
      </c>
      <c r="AA35" s="18"/>
      <c r="AE35" s="10" t="s">
        <v>1606</v>
      </c>
      <c r="AF35" s="49">
        <v>0.56999999999999995</v>
      </c>
      <c r="AI35" s="48"/>
    </row>
    <row r="36" spans="1:35" ht="15.75">
      <c r="A36" s="10" t="s">
        <v>13650</v>
      </c>
      <c r="B36" s="18">
        <v>8566</v>
      </c>
      <c r="E36" s="10" t="s">
        <v>13650</v>
      </c>
      <c r="F36" s="31">
        <f>GETPIVOTDATA("rating_count",$A$29,"category","Home Improvement")</f>
        <v>8566</v>
      </c>
      <c r="N36" s="25"/>
      <c r="O36" s="10" t="s">
        <v>13911</v>
      </c>
      <c r="P36">
        <f>GETPIVOTDATA("product_id",$O$23,"Distribution_Rating","5.0")</f>
        <v>851</v>
      </c>
      <c r="T36" s="20"/>
      <c r="U36" s="40"/>
      <c r="Y36" s="10" t="s">
        <v>10930</v>
      </c>
      <c r="Z36" s="18">
        <v>743</v>
      </c>
      <c r="AA36" s="18"/>
      <c r="AE36" s="10" t="s">
        <v>1764</v>
      </c>
      <c r="AF36" s="49">
        <v>0.63</v>
      </c>
      <c r="AI36" s="48"/>
    </row>
    <row r="37" spans="1:35" ht="15.75">
      <c r="A37" s="10" t="s">
        <v>13649</v>
      </c>
      <c r="B37" s="18">
        <v>3663</v>
      </c>
      <c r="E37" s="10" t="s">
        <v>13649</v>
      </c>
      <c r="F37" s="31">
        <f>GETPIVOTDATA("rating_count",$A$29,"category","Health &amp; Personal Care")</f>
        <v>3663</v>
      </c>
      <c r="N37" s="25"/>
      <c r="O37" s="10" t="s">
        <v>13902</v>
      </c>
      <c r="P37">
        <f>SUM(P32:P36)</f>
        <v>1351</v>
      </c>
      <c r="T37" s="20"/>
      <c r="U37" s="40"/>
      <c r="Y37" s="10" t="s">
        <v>11978</v>
      </c>
      <c r="Z37" s="18">
        <v>727</v>
      </c>
      <c r="AA37" s="18"/>
      <c r="AE37" s="10" t="s">
        <v>2841</v>
      </c>
      <c r="AF37" s="49">
        <v>0.56999999999999995</v>
      </c>
      <c r="AI37" s="48"/>
    </row>
    <row r="38" spans="1:35" ht="15.75">
      <c r="A38" s="10" t="s">
        <v>13651</v>
      </c>
      <c r="B38" s="18">
        <v>1118</v>
      </c>
      <c r="E38" s="10" t="s">
        <v>13651</v>
      </c>
      <c r="F38" s="31">
        <f>GETPIVOTDATA("rating_count",$A$29,"category","Car &amp; Motorbike")</f>
        <v>1118</v>
      </c>
      <c r="N38" s="25"/>
      <c r="T38" s="20"/>
      <c r="U38" s="40"/>
      <c r="Y38" s="10" t="s">
        <v>4645</v>
      </c>
      <c r="Z38" s="18">
        <v>714</v>
      </c>
      <c r="AA38" s="18"/>
      <c r="AE38" s="10" t="s">
        <v>6338</v>
      </c>
      <c r="AF38" s="49">
        <v>0.66</v>
      </c>
      <c r="AI38" s="48"/>
    </row>
    <row r="39" spans="1:35" ht="15.75">
      <c r="A39" s="10" t="s">
        <v>13873</v>
      </c>
      <c r="B39" s="18">
        <v>23802423</v>
      </c>
      <c r="E39" s="36" t="s">
        <v>13902</v>
      </c>
      <c r="F39" s="32">
        <f>GETPIVOTDATA("rating_count",$A$29)</f>
        <v>23802423</v>
      </c>
      <c r="N39" s="25"/>
      <c r="T39" s="20"/>
      <c r="U39" s="40"/>
      <c r="Y39" s="10" t="s">
        <v>12633</v>
      </c>
      <c r="Z39" s="18">
        <v>710</v>
      </c>
      <c r="AA39" s="18"/>
      <c r="AE39" s="10" t="s">
        <v>9345</v>
      </c>
      <c r="AF39" s="49">
        <v>0.5</v>
      </c>
      <c r="AI39" s="48"/>
    </row>
    <row r="40" spans="1:35">
      <c r="N40" s="25"/>
      <c r="T40" s="20"/>
      <c r="U40" s="40"/>
      <c r="Y40" s="10" t="s">
        <v>2447</v>
      </c>
      <c r="Z40" s="18">
        <v>708</v>
      </c>
      <c r="AA40" s="18"/>
      <c r="AE40" s="10" t="s">
        <v>5221</v>
      </c>
      <c r="AF40" s="49">
        <v>0.66</v>
      </c>
      <c r="AI40" s="48"/>
    </row>
    <row r="41" spans="1:35">
      <c r="A41">
        <v>4</v>
      </c>
      <c r="N41" s="25"/>
      <c r="T41" s="20"/>
      <c r="U41" s="40"/>
      <c r="Y41" s="10" t="s">
        <v>12090</v>
      </c>
      <c r="Z41" s="18">
        <v>693</v>
      </c>
      <c r="AA41" s="18"/>
      <c r="AE41" s="10" t="s">
        <v>5273</v>
      </c>
      <c r="AF41" s="49">
        <v>0.87</v>
      </c>
      <c r="AI41" s="48"/>
    </row>
    <row r="42" spans="1:35" ht="15.75">
      <c r="A42" s="17" t="s">
        <v>13872</v>
      </c>
      <c r="B42" t="s">
        <v>13878</v>
      </c>
      <c r="D42" s="25">
        <v>4</v>
      </c>
      <c r="E42" s="21" t="s">
        <v>13894</v>
      </c>
      <c r="F42" s="27" t="s">
        <v>13895</v>
      </c>
      <c r="N42" s="25"/>
      <c r="T42" s="20"/>
      <c r="U42" s="40"/>
      <c r="Y42" s="10" t="s">
        <v>8262</v>
      </c>
      <c r="Z42" s="18">
        <v>691</v>
      </c>
      <c r="AA42" s="18"/>
      <c r="AE42" s="10" t="s">
        <v>396</v>
      </c>
      <c r="AF42" s="49">
        <v>0.7</v>
      </c>
      <c r="AI42" s="48"/>
    </row>
    <row r="43" spans="1:35">
      <c r="A43" s="10" t="s">
        <v>6388</v>
      </c>
      <c r="B43" s="18">
        <v>5</v>
      </c>
      <c r="E43" t="str">
        <f>A43</f>
        <v>B09ZHCJDP1</v>
      </c>
      <c r="F43" s="25">
        <f>GETPIVOTDATA("rating",$A$42,"product_id","B09ZHCJDP1")</f>
        <v>5</v>
      </c>
      <c r="N43" s="25"/>
      <c r="T43" s="20"/>
      <c r="U43" s="40"/>
      <c r="Y43" s="10" t="s">
        <v>4874</v>
      </c>
      <c r="Z43" s="18">
        <v>690</v>
      </c>
      <c r="AA43" s="18"/>
      <c r="AB43" s="18"/>
      <c r="AC43" s="18"/>
      <c r="AE43" s="10" t="s">
        <v>302</v>
      </c>
      <c r="AF43" s="49">
        <v>0.73</v>
      </c>
      <c r="AI43" s="48"/>
    </row>
    <row r="44" spans="1:35">
      <c r="A44" s="10" t="s">
        <v>1550</v>
      </c>
      <c r="B44" s="18">
        <v>5</v>
      </c>
      <c r="E44" t="str">
        <f>A44</f>
        <v>B0BP7XLX48</v>
      </c>
      <c r="F44" s="25">
        <f>GETPIVOTDATA("rating",$A$42,"product_id","B0BQRJ3C47")</f>
        <v>5</v>
      </c>
      <c r="N44" s="25"/>
      <c r="T44" s="20"/>
      <c r="U44" s="40"/>
      <c r="Y44" s="10" t="s">
        <v>11596</v>
      </c>
      <c r="Z44" s="18">
        <v>687</v>
      </c>
      <c r="AA44" s="18"/>
      <c r="AB44" s="18"/>
      <c r="AC44" s="18"/>
      <c r="AE44" s="10" t="s">
        <v>1873</v>
      </c>
      <c r="AF44" s="49">
        <v>0.63</v>
      </c>
      <c r="AI44" s="48"/>
    </row>
    <row r="45" spans="1:35">
      <c r="A45" s="10" t="s">
        <v>2861</v>
      </c>
      <c r="B45" s="18">
        <v>5</v>
      </c>
      <c r="E45" t="str">
        <f>A45</f>
        <v>B0BQRJ3C47</v>
      </c>
      <c r="F45" s="25">
        <f>GETPIVOTDATA("rating",$A$42,"product_id","B0BP7XLX48")</f>
        <v>5</v>
      </c>
      <c r="N45" s="25"/>
      <c r="T45" s="20"/>
      <c r="U45" s="40"/>
      <c r="Y45" s="10" t="s">
        <v>4551</v>
      </c>
      <c r="Z45" s="18">
        <v>681</v>
      </c>
      <c r="AA45" s="18"/>
      <c r="AB45" s="18"/>
      <c r="AC45" s="18"/>
      <c r="AE45" s="10" t="s">
        <v>2936</v>
      </c>
      <c r="AF45" s="49">
        <v>0.63</v>
      </c>
      <c r="AI45" s="48"/>
    </row>
    <row r="46" spans="1:35">
      <c r="A46" s="10" t="s">
        <v>11355</v>
      </c>
      <c r="B46" s="18">
        <v>4.8</v>
      </c>
      <c r="N46" s="25"/>
      <c r="T46" s="20"/>
      <c r="U46" s="40"/>
      <c r="Y46" s="10" t="s">
        <v>7152</v>
      </c>
      <c r="Z46" s="18">
        <v>676</v>
      </c>
      <c r="AA46" s="18"/>
      <c r="AB46" s="18"/>
      <c r="AC46" s="18"/>
      <c r="AE46" s="10" t="s">
        <v>1302</v>
      </c>
      <c r="AF46" s="49">
        <v>0.61</v>
      </c>
      <c r="AI46" s="48"/>
    </row>
    <row r="47" spans="1:35">
      <c r="A47" s="10" t="s">
        <v>9804</v>
      </c>
      <c r="B47" s="18">
        <v>4.8</v>
      </c>
      <c r="N47" s="25"/>
      <c r="T47" s="20"/>
      <c r="U47" s="40"/>
      <c r="Y47" s="10" t="s">
        <v>7920</v>
      </c>
      <c r="Z47" s="18">
        <v>670</v>
      </c>
      <c r="AA47" s="18"/>
      <c r="AB47" s="18"/>
      <c r="AC47" s="18"/>
      <c r="AE47" s="10" t="s">
        <v>5753</v>
      </c>
      <c r="AF47" s="49">
        <v>0.75</v>
      </c>
      <c r="AI47" s="48"/>
    </row>
    <row r="48" spans="1:35">
      <c r="A48" s="10" t="s">
        <v>10367</v>
      </c>
      <c r="B48" s="18">
        <v>4.8</v>
      </c>
      <c r="N48" s="25"/>
      <c r="T48" s="20"/>
      <c r="U48" s="40"/>
      <c r="Y48" s="10" t="s">
        <v>546</v>
      </c>
      <c r="Z48" s="18">
        <v>656</v>
      </c>
      <c r="AA48" s="18"/>
      <c r="AB48" s="18"/>
      <c r="AC48" s="18"/>
      <c r="AE48" s="10" t="s">
        <v>5004</v>
      </c>
      <c r="AF48" s="49">
        <v>0.69</v>
      </c>
      <c r="AI48" s="48"/>
    </row>
    <row r="49" spans="1:35">
      <c r="A49" s="10" t="s">
        <v>10590</v>
      </c>
      <c r="B49" s="18">
        <v>4.7</v>
      </c>
      <c r="N49" s="25"/>
      <c r="T49" s="20"/>
      <c r="U49" s="40"/>
      <c r="Y49" s="10" t="s">
        <v>10651</v>
      </c>
      <c r="Z49" s="18">
        <v>646</v>
      </c>
      <c r="AA49" s="18"/>
      <c r="AB49" s="18"/>
      <c r="AC49" s="18"/>
      <c r="AE49" s="10" t="s">
        <v>828</v>
      </c>
      <c r="AF49" s="49">
        <v>0.66</v>
      </c>
      <c r="AI49" s="48"/>
    </row>
    <row r="50" spans="1:35" ht="15.75">
      <c r="A50" s="10" t="s">
        <v>10621</v>
      </c>
      <c r="B50" s="18">
        <v>4.7</v>
      </c>
      <c r="N50" s="25"/>
      <c r="T50" s="21"/>
      <c r="U50" s="41"/>
      <c r="Y50" s="10" t="s">
        <v>5324</v>
      </c>
      <c r="Z50" s="18">
        <v>644</v>
      </c>
      <c r="AA50" s="18"/>
      <c r="AB50" s="18"/>
      <c r="AC50" s="18"/>
      <c r="AE50" s="10" t="s">
        <v>616</v>
      </c>
      <c r="AF50" s="49">
        <v>0.78</v>
      </c>
      <c r="AI50" s="48"/>
    </row>
    <row r="51" spans="1:35">
      <c r="A51" s="10" t="s">
        <v>11114</v>
      </c>
      <c r="B51" s="18">
        <v>4.7</v>
      </c>
      <c r="N51" s="25"/>
      <c r="Y51" s="10" t="s">
        <v>11477</v>
      </c>
      <c r="Z51" s="18">
        <v>638</v>
      </c>
      <c r="AA51" s="18"/>
      <c r="AB51" s="18"/>
      <c r="AC51" s="18"/>
      <c r="AE51" s="10" t="s">
        <v>12714</v>
      </c>
      <c r="AF51" s="49">
        <v>0.5</v>
      </c>
      <c r="AI51" s="48"/>
    </row>
    <row r="52" spans="1:35">
      <c r="A52" s="10" t="s">
        <v>3855</v>
      </c>
      <c r="B52" s="18">
        <v>4.7</v>
      </c>
      <c r="N52" s="25"/>
      <c r="Y52" s="10" t="s">
        <v>10840</v>
      </c>
      <c r="Z52" s="18">
        <v>638</v>
      </c>
      <c r="AA52" s="18"/>
      <c r="AB52" s="18"/>
      <c r="AC52" s="18"/>
      <c r="AE52" s="10" t="s">
        <v>1131</v>
      </c>
      <c r="AF52" s="49">
        <v>0.53</v>
      </c>
      <c r="AI52" s="48"/>
    </row>
    <row r="53" spans="1:35" ht="15.75">
      <c r="A53" s="10" t="s">
        <v>12251</v>
      </c>
      <c r="B53" s="18">
        <v>4.7</v>
      </c>
      <c r="N53" s="25">
        <v>9</v>
      </c>
      <c r="O53" s="17" t="s">
        <v>13872</v>
      </c>
      <c r="P53" t="s">
        <v>13882</v>
      </c>
      <c r="S53" s="27">
        <v>9</v>
      </c>
      <c r="T53" s="21" t="s">
        <v>13891</v>
      </c>
      <c r="U53" s="27" t="s">
        <v>13881</v>
      </c>
      <c r="V53" s="27" t="s">
        <v>13881</v>
      </c>
      <c r="Y53" s="10" t="s">
        <v>9416</v>
      </c>
      <c r="Z53" s="18">
        <v>629</v>
      </c>
      <c r="AA53" s="18"/>
      <c r="AB53" s="18"/>
      <c r="AC53" s="18"/>
      <c r="AE53" s="10" t="s">
        <v>2024</v>
      </c>
      <c r="AF53" s="49">
        <v>0.54</v>
      </c>
      <c r="AI53" s="48"/>
    </row>
    <row r="54" spans="1:35" ht="15.75">
      <c r="A54" s="10" t="s">
        <v>2201</v>
      </c>
      <c r="B54" s="18">
        <v>4.7</v>
      </c>
      <c r="N54" s="25"/>
      <c r="O54" s="10" t="s">
        <v>13651</v>
      </c>
      <c r="P54" s="18">
        <v>4472000</v>
      </c>
      <c r="T54" s="10" t="s">
        <v>13651</v>
      </c>
      <c r="U54" s="23">
        <f>GETPIVOTDATA("Revenue",$O$53,"category","Car &amp; Motorbike")</f>
        <v>4472000</v>
      </c>
      <c r="V54" s="24">
        <f>GETPIVOTDATA("Revenue",$O$53,"category","Car &amp; Motorbike")</f>
        <v>4472000</v>
      </c>
      <c r="Y54" s="10" t="s">
        <v>2741</v>
      </c>
      <c r="Z54" s="18">
        <v>621</v>
      </c>
      <c r="AA54" s="18"/>
      <c r="AB54" s="18"/>
      <c r="AC54" s="18"/>
      <c r="AE54" s="10" t="s">
        <v>2647</v>
      </c>
      <c r="AF54" s="49">
        <v>0.63</v>
      </c>
      <c r="AI54" s="48"/>
    </row>
    <row r="55" spans="1:35" ht="15.75">
      <c r="A55" s="10" t="s">
        <v>11255</v>
      </c>
      <c r="B55" s="18">
        <v>4.5999999999999996</v>
      </c>
      <c r="N55" s="25"/>
      <c r="O55" s="10" t="s">
        <v>13644</v>
      </c>
      <c r="P55" s="18">
        <v>11628233809</v>
      </c>
      <c r="T55" s="10" t="s">
        <v>13644</v>
      </c>
      <c r="U55" s="23">
        <f>GETPIVOTDATA("Revenue",$O$53,"category","Computers &amp; Accessories")</f>
        <v>11628233809</v>
      </c>
      <c r="V55" s="24">
        <f>GETPIVOTDATA("Revenue",$O$53,"category","Computers &amp; Accessories")</f>
        <v>11628233809</v>
      </c>
      <c r="Y55" s="10" t="s">
        <v>11265</v>
      </c>
      <c r="Z55" s="18">
        <v>618</v>
      </c>
      <c r="AA55" s="18"/>
      <c r="AB55" s="18"/>
      <c r="AC55" s="18"/>
      <c r="AE55" s="10" t="s">
        <v>6658</v>
      </c>
      <c r="AF55" s="49">
        <v>0.7</v>
      </c>
      <c r="AI55" s="48"/>
    </row>
    <row r="56" spans="1:35" ht="15.75">
      <c r="A56" s="10" t="s">
        <v>8163</v>
      </c>
      <c r="B56" s="18">
        <v>4.5999999999999996</v>
      </c>
      <c r="N56" s="25"/>
      <c r="O56" s="10" t="s">
        <v>13127</v>
      </c>
      <c r="P56" s="18">
        <v>91323918321</v>
      </c>
      <c r="T56" s="10" t="s">
        <v>13127</v>
      </c>
      <c r="U56" s="23">
        <f>GETPIVOTDATA("Revenue",$O$53,"category","Electronics")</f>
        <v>91323918321</v>
      </c>
      <c r="V56" s="24">
        <f>GETPIVOTDATA("Revenue",$O$53,"category","Electronics")</f>
        <v>91323918321</v>
      </c>
      <c r="Y56" s="10" t="s">
        <v>11516</v>
      </c>
      <c r="Z56" s="18">
        <v>617</v>
      </c>
      <c r="AA56" s="18"/>
      <c r="AB56" s="18"/>
      <c r="AC56" s="18"/>
      <c r="AE56" s="10" t="s">
        <v>9663</v>
      </c>
      <c r="AF56" s="49">
        <v>0.62</v>
      </c>
      <c r="AI56" s="48"/>
    </row>
    <row r="57" spans="1:35" ht="15.75">
      <c r="A57" s="10" t="s">
        <v>10519</v>
      </c>
      <c r="B57" s="18">
        <v>4.5999999999999996</v>
      </c>
      <c r="N57" s="25"/>
      <c r="O57" s="10" t="s">
        <v>13649</v>
      </c>
      <c r="P57" s="18">
        <v>6959700</v>
      </c>
      <c r="T57" s="10" t="s">
        <v>13649</v>
      </c>
      <c r="U57" s="23">
        <f>GETPIVOTDATA("Revenue",$O$53,"category","Health &amp; Personal Care")</f>
        <v>6959700</v>
      </c>
      <c r="V57" s="24">
        <f>GETPIVOTDATA("Revenue",$O$53,"category","Health &amp; Personal Care")</f>
        <v>6959700</v>
      </c>
      <c r="Y57" s="10" t="s">
        <v>1560</v>
      </c>
      <c r="Z57" s="18">
        <v>612</v>
      </c>
      <c r="AA57" s="18"/>
      <c r="AB57" s="18"/>
      <c r="AC57" s="18"/>
      <c r="AE57" s="10" t="s">
        <v>8697</v>
      </c>
      <c r="AF57" s="49">
        <v>0.55000000000000004</v>
      </c>
      <c r="AI57" s="48"/>
    </row>
    <row r="58" spans="1:35" ht="15.75">
      <c r="A58" s="10" t="s">
        <v>3924</v>
      </c>
      <c r="B58" s="18">
        <v>4.5999999999999996</v>
      </c>
      <c r="N58" s="25"/>
      <c r="O58" s="10" t="s">
        <v>13645</v>
      </c>
      <c r="P58" s="18">
        <v>10459722337</v>
      </c>
      <c r="T58" s="10" t="s">
        <v>13645</v>
      </c>
      <c r="U58" s="23">
        <f>GETPIVOTDATA("Revenue",$O$53,"category","Home &amp; Kitchen")</f>
        <v>10459722337</v>
      </c>
      <c r="V58" s="24">
        <f>GETPIVOTDATA("Revenue",$O$53,"category","Home &amp; Kitchen")</f>
        <v>10459722337</v>
      </c>
      <c r="Y58" s="10" t="s">
        <v>11666</v>
      </c>
      <c r="Z58" s="18">
        <v>611</v>
      </c>
      <c r="AA58" s="18"/>
      <c r="AB58" s="18"/>
      <c r="AC58" s="18"/>
      <c r="AE58" s="10" t="s">
        <v>12593</v>
      </c>
      <c r="AF58" s="49">
        <v>0.59</v>
      </c>
      <c r="AI58" s="48"/>
    </row>
    <row r="59" spans="1:35" ht="15.75">
      <c r="A59" s="10" t="s">
        <v>4701</v>
      </c>
      <c r="B59" s="18">
        <v>4.5999999999999996</v>
      </c>
      <c r="N59" s="25"/>
      <c r="O59" s="10" t="s">
        <v>13650</v>
      </c>
      <c r="P59" s="18">
        <v>6163434</v>
      </c>
      <c r="T59" s="10" t="s">
        <v>13650</v>
      </c>
      <c r="U59" s="23">
        <f>GETPIVOTDATA("Revenue",$O$53,"category","Home Improvement")</f>
        <v>6163434</v>
      </c>
      <c r="V59" s="24">
        <f>GETPIVOTDATA("Revenue",$O$53,"category","Home Improvement")</f>
        <v>6163434</v>
      </c>
      <c r="Y59" s="10" t="s">
        <v>9774</v>
      </c>
      <c r="Z59" s="18">
        <v>610</v>
      </c>
      <c r="AA59" s="18"/>
      <c r="AB59" s="18"/>
      <c r="AC59" s="18"/>
      <c r="AE59" s="10" t="s">
        <v>1171</v>
      </c>
      <c r="AF59" s="49">
        <v>0.59</v>
      </c>
      <c r="AI59" s="48"/>
    </row>
    <row r="60" spans="1:35" ht="15.75">
      <c r="A60" s="10" t="s">
        <v>3775</v>
      </c>
      <c r="B60" s="18">
        <v>4.5999999999999996</v>
      </c>
      <c r="N60" s="25"/>
      <c r="O60" s="10" t="s">
        <v>13648</v>
      </c>
      <c r="P60" s="18">
        <v>151117062</v>
      </c>
      <c r="T60" s="10" t="s">
        <v>13648</v>
      </c>
      <c r="U60" s="23">
        <f>GETPIVOTDATA("Revenue",$O$53,"category","Musical Instruments")</f>
        <v>151117062</v>
      </c>
      <c r="V60" s="24">
        <f>GETPIVOTDATA("Revenue",$O$53,"category","Musical Instruments")</f>
        <v>151117062</v>
      </c>
      <c r="Y60" s="10" t="s">
        <v>9100</v>
      </c>
      <c r="Z60" s="18">
        <v>604</v>
      </c>
      <c r="AA60" s="18"/>
      <c r="AB60" s="18"/>
      <c r="AC60" s="18"/>
      <c r="AE60" s="10" t="s">
        <v>1141</v>
      </c>
      <c r="AF60" s="49">
        <v>0.62</v>
      </c>
      <c r="AI60" s="48"/>
    </row>
    <row r="61" spans="1:35" ht="15.75">
      <c r="A61" s="10" t="s">
        <v>11295</v>
      </c>
      <c r="B61" s="18">
        <v>4.5999999999999996</v>
      </c>
      <c r="N61" s="25"/>
      <c r="O61" s="10" t="s">
        <v>13646</v>
      </c>
      <c r="P61" s="18">
        <v>60778817</v>
      </c>
      <c r="T61" s="10" t="s">
        <v>13646</v>
      </c>
      <c r="U61" s="23">
        <f>GETPIVOTDATA("Revenue",$O$53,"category","Office Products")</f>
        <v>60778817</v>
      </c>
      <c r="V61" s="24">
        <f>GETPIVOTDATA("Revenue",$O$53,"category","Office Products")</f>
        <v>60778817</v>
      </c>
      <c r="Y61" s="10" t="s">
        <v>707</v>
      </c>
      <c r="Z61" s="18">
        <v>602</v>
      </c>
      <c r="AA61" s="18"/>
      <c r="AB61" s="18"/>
      <c r="AC61" s="18"/>
      <c r="AE61" s="10" t="s">
        <v>2289</v>
      </c>
      <c r="AF61" s="49">
        <v>0.56999999999999995</v>
      </c>
      <c r="AI61" s="48"/>
    </row>
    <row r="62" spans="1:35" ht="15.75">
      <c r="A62" s="10" t="s">
        <v>9539</v>
      </c>
      <c r="B62" s="18">
        <v>4.5999999999999996</v>
      </c>
      <c r="N62" s="25"/>
      <c r="O62" s="10" t="s">
        <v>13647</v>
      </c>
      <c r="P62" s="18">
        <v>2380050</v>
      </c>
      <c r="T62" s="10" t="s">
        <v>13647</v>
      </c>
      <c r="U62" s="23">
        <f>GETPIVOTDATA("Revenue",$O$53,"category","Toys &amp; Games")</f>
        <v>2380050</v>
      </c>
      <c r="V62" s="24">
        <f>GETPIVOTDATA("Revenue",$O$53,"category","Toys &amp; Games")</f>
        <v>2380050</v>
      </c>
      <c r="Y62" s="10" t="s">
        <v>4283</v>
      </c>
      <c r="Z62" s="18">
        <v>596</v>
      </c>
      <c r="AA62" s="18"/>
      <c r="AB62" s="18"/>
      <c r="AC62" s="18"/>
      <c r="AE62" s="10" t="s">
        <v>4004</v>
      </c>
      <c r="AF62" s="49">
        <v>0.54</v>
      </c>
      <c r="AI62" s="48"/>
    </row>
    <row r="63" spans="1:35" ht="15.75">
      <c r="A63" s="10" t="s">
        <v>1237</v>
      </c>
      <c r="B63" s="18">
        <v>4.5999999999999996</v>
      </c>
      <c r="N63" s="25"/>
      <c r="O63" s="10" t="s">
        <v>13873</v>
      </c>
      <c r="P63" s="18">
        <v>113643745530</v>
      </c>
      <c r="T63" s="36" t="s">
        <v>13902</v>
      </c>
      <c r="U63" s="23">
        <f>GETPIVOTDATA("Revenue",$O$53)</f>
        <v>113643745530</v>
      </c>
      <c r="V63" s="24">
        <f>GETPIVOTDATA("Revenue",$O$53)</f>
        <v>113643745530</v>
      </c>
      <c r="Y63" s="10" t="s">
        <v>7690</v>
      </c>
      <c r="Z63" s="18">
        <v>594</v>
      </c>
      <c r="AA63" s="18"/>
      <c r="AB63" s="18"/>
      <c r="AC63" s="18"/>
      <c r="AE63" s="10" t="s">
        <v>6302</v>
      </c>
      <c r="AF63" s="49">
        <v>0.56000000000000005</v>
      </c>
      <c r="AI63" s="48"/>
    </row>
    <row r="64" spans="1:35">
      <c r="A64" s="10" t="s">
        <v>7101</v>
      </c>
      <c r="B64" s="18">
        <v>4.5999999999999996</v>
      </c>
      <c r="N64" s="25"/>
      <c r="Y64" s="10" t="s">
        <v>1106</v>
      </c>
      <c r="Z64" s="18">
        <v>592</v>
      </c>
      <c r="AA64" s="18"/>
      <c r="AB64" s="18"/>
      <c r="AC64" s="18"/>
      <c r="AE64" s="10" t="s">
        <v>12573</v>
      </c>
      <c r="AF64" s="49">
        <v>0.59</v>
      </c>
      <c r="AI64" s="48"/>
    </row>
    <row r="65" spans="1:35">
      <c r="A65" s="10" t="s">
        <v>6823</v>
      </c>
      <c r="B65" s="18">
        <v>4.5999999999999996</v>
      </c>
      <c r="Y65" s="10" t="s">
        <v>1051</v>
      </c>
      <c r="Z65" s="18">
        <v>590</v>
      </c>
      <c r="AA65" s="18"/>
      <c r="AB65" s="18"/>
      <c r="AC65" s="18"/>
      <c r="AE65" s="10" t="s">
        <v>4423</v>
      </c>
      <c r="AF65" s="49">
        <v>0.53</v>
      </c>
      <c r="AI65" s="48"/>
    </row>
    <row r="66" spans="1:35" ht="15.75">
      <c r="A66" s="10" t="s">
        <v>9621</v>
      </c>
      <c r="B66" s="18">
        <v>4.5999999999999996</v>
      </c>
      <c r="N66">
        <v>10</v>
      </c>
      <c r="O66" s="17" t="s">
        <v>13872</v>
      </c>
      <c r="P66" t="s">
        <v>13876</v>
      </c>
      <c r="S66" s="25">
        <v>10</v>
      </c>
      <c r="T66" s="42" t="s">
        <v>13903</v>
      </c>
      <c r="U66" s="45" t="s">
        <v>13893</v>
      </c>
      <c r="Y66" s="10" t="s">
        <v>12059</v>
      </c>
      <c r="Z66" s="18">
        <v>590</v>
      </c>
      <c r="AA66" s="18"/>
      <c r="AB66" s="18"/>
      <c r="AC66" s="18"/>
      <c r="AE66" s="10" t="s">
        <v>652</v>
      </c>
      <c r="AF66" s="49">
        <v>0.69</v>
      </c>
      <c r="AI66" s="48"/>
    </row>
    <row r="67" spans="1:35">
      <c r="A67" s="10" t="s">
        <v>12653</v>
      </c>
      <c r="B67" s="18">
        <v>4.5999999999999996</v>
      </c>
      <c r="O67" s="10" t="s">
        <v>13884</v>
      </c>
      <c r="P67" s="18">
        <v>34</v>
      </c>
      <c r="T67" s="43" t="s">
        <v>13884</v>
      </c>
      <c r="U67" s="44">
        <f>GETPIVOTDATA("product_id",$O$66,"Price Bucket","&lt;200")</f>
        <v>34</v>
      </c>
      <c r="Y67" s="10" t="s">
        <v>11866</v>
      </c>
      <c r="Z67" s="18">
        <v>588</v>
      </c>
      <c r="AA67" s="18"/>
      <c r="AB67" s="18"/>
      <c r="AC67" s="18"/>
      <c r="AE67" s="10" t="s">
        <v>596</v>
      </c>
      <c r="AF67" s="49">
        <v>0.61</v>
      </c>
      <c r="AI67" s="48"/>
    </row>
    <row r="68" spans="1:35">
      <c r="A68" s="10" t="s">
        <v>12181</v>
      </c>
      <c r="B68" s="18">
        <v>4.5999999999999996</v>
      </c>
      <c r="O68" s="10" t="s">
        <v>13885</v>
      </c>
      <c r="P68" s="18">
        <v>1166</v>
      </c>
      <c r="T68" s="43" t="s">
        <v>13885</v>
      </c>
      <c r="U68" s="44">
        <f>GETPIVOTDATA("product_id",$O$66,"Price Bucket","&gt;500")</f>
        <v>1166</v>
      </c>
      <c r="Y68" s="10" t="s">
        <v>10154</v>
      </c>
      <c r="Z68" s="18">
        <v>578</v>
      </c>
      <c r="AA68" s="18"/>
      <c r="AB68" s="18"/>
      <c r="AC68" s="18"/>
      <c r="AE68" s="10" t="s">
        <v>5022</v>
      </c>
      <c r="AF68" s="49">
        <v>0.54</v>
      </c>
      <c r="AI68" s="48"/>
    </row>
    <row r="69" spans="1:35">
      <c r="A69" s="10" t="s">
        <v>8061</v>
      </c>
      <c r="B69" s="18">
        <v>4.5999999999999996</v>
      </c>
      <c r="O69" s="10" t="s">
        <v>13886</v>
      </c>
      <c r="P69" s="18">
        <v>151</v>
      </c>
      <c r="T69" s="43" t="s">
        <v>13886</v>
      </c>
      <c r="U69" s="44">
        <f>GETPIVOTDATA("product_id",$O$66,"Price Bucket","200–500")</f>
        <v>151</v>
      </c>
      <c r="Y69" s="10" t="s">
        <v>1466</v>
      </c>
      <c r="Z69" s="18">
        <v>577</v>
      </c>
      <c r="AA69" s="18"/>
      <c r="AB69" s="18"/>
      <c r="AC69" s="18"/>
      <c r="AE69" s="10" t="s">
        <v>6906</v>
      </c>
      <c r="AF69" s="49">
        <v>0.64</v>
      </c>
      <c r="AI69" s="48"/>
    </row>
    <row r="70" spans="1:35" ht="15.75">
      <c r="A70" s="10" t="s">
        <v>7397</v>
      </c>
      <c r="B70" s="18">
        <v>4.5999999999999996</v>
      </c>
      <c r="O70" s="10" t="s">
        <v>13873</v>
      </c>
      <c r="P70" s="18">
        <v>1351</v>
      </c>
      <c r="T70" s="46" t="s">
        <v>13902</v>
      </c>
      <c r="U70" s="45">
        <f>SUM(U67:U69)</f>
        <v>1351</v>
      </c>
      <c r="Y70" s="10" t="s">
        <v>366</v>
      </c>
      <c r="Z70" s="18">
        <v>576</v>
      </c>
      <c r="AA70" s="18"/>
      <c r="AB70" s="18"/>
      <c r="AC70" s="18"/>
      <c r="AE70" s="10" t="s">
        <v>2044</v>
      </c>
      <c r="AF70" s="49">
        <v>0.55000000000000004</v>
      </c>
      <c r="AI70" s="48"/>
    </row>
    <row r="71" spans="1:35">
      <c r="A71" s="10" t="s">
        <v>7203</v>
      </c>
      <c r="B71" s="18">
        <v>4.5</v>
      </c>
      <c r="Y71" s="10" t="s">
        <v>1586</v>
      </c>
      <c r="Z71" s="18">
        <v>576</v>
      </c>
      <c r="AA71" s="18"/>
      <c r="AB71" s="18"/>
      <c r="AC71" s="18"/>
      <c r="AE71" s="10" t="s">
        <v>4960</v>
      </c>
      <c r="AF71" s="49">
        <v>0.68</v>
      </c>
      <c r="AI71" s="48"/>
    </row>
    <row r="72" spans="1:35">
      <c r="A72" s="10" t="s">
        <v>6168</v>
      </c>
      <c r="B72" s="18">
        <v>4.5</v>
      </c>
      <c r="Y72" s="10" t="s">
        <v>2065</v>
      </c>
      <c r="Z72" s="18">
        <v>567</v>
      </c>
      <c r="AA72" s="18"/>
      <c r="AB72" s="18"/>
      <c r="AC72" s="18"/>
      <c r="AE72" s="10" t="s">
        <v>2580</v>
      </c>
      <c r="AF72" s="49">
        <v>0.61</v>
      </c>
      <c r="AI72" s="48"/>
    </row>
    <row r="73" spans="1:35">
      <c r="A73" s="10" t="s">
        <v>9932</v>
      </c>
      <c r="B73" s="18">
        <v>4.5</v>
      </c>
      <c r="Y73" s="10" t="s">
        <v>11205</v>
      </c>
      <c r="Z73" s="18">
        <v>562</v>
      </c>
      <c r="AA73" s="18"/>
      <c r="AB73" s="18"/>
      <c r="AC73" s="18"/>
      <c r="AE73" s="10" t="s">
        <v>8604</v>
      </c>
      <c r="AF73" s="49">
        <v>0.6</v>
      </c>
      <c r="AI73" s="48"/>
    </row>
    <row r="74" spans="1:35">
      <c r="A74" s="10" t="s">
        <v>662</v>
      </c>
      <c r="B74" s="18">
        <v>4.5</v>
      </c>
      <c r="O74" s="17" t="s">
        <v>13872</v>
      </c>
      <c r="Y74" s="10" t="s">
        <v>11626</v>
      </c>
      <c r="Z74" s="18">
        <v>561</v>
      </c>
      <c r="AA74" s="18"/>
      <c r="AB74" s="18"/>
      <c r="AC74" s="18"/>
      <c r="AE74" s="10" t="s">
        <v>8453</v>
      </c>
      <c r="AF74" s="49">
        <v>0.65</v>
      </c>
      <c r="AI74" s="48"/>
    </row>
    <row r="75" spans="1:35">
      <c r="A75" s="10" t="s">
        <v>9814</v>
      </c>
      <c r="B75" s="18">
        <v>4.5</v>
      </c>
      <c r="O75" s="10" t="s">
        <v>14539</v>
      </c>
      <c r="Y75" s="10" t="s">
        <v>11716</v>
      </c>
      <c r="Z75" s="18">
        <v>557</v>
      </c>
      <c r="AA75" s="18"/>
      <c r="AB75" s="18"/>
      <c r="AC75" s="18"/>
      <c r="AE75" s="10" t="s">
        <v>252</v>
      </c>
      <c r="AF75" s="49">
        <v>0.72</v>
      </c>
      <c r="AI75" s="48"/>
    </row>
    <row r="76" spans="1:35">
      <c r="A76" s="10" t="s">
        <v>4283</v>
      </c>
      <c r="B76" s="18">
        <v>4.5</v>
      </c>
      <c r="O76" s="10" t="s">
        <v>14443</v>
      </c>
      <c r="Y76" s="10" t="s">
        <v>12954</v>
      </c>
      <c r="Z76" s="18">
        <v>550</v>
      </c>
      <c r="AA76" s="18"/>
      <c r="AB76" s="18"/>
      <c r="AC76" s="18"/>
      <c r="AE76" s="10" t="s">
        <v>2642</v>
      </c>
      <c r="AF76" s="49">
        <v>0.62</v>
      </c>
      <c r="AI76" s="48"/>
    </row>
    <row r="77" spans="1:35">
      <c r="A77" s="10" t="s">
        <v>4521</v>
      </c>
      <c r="B77" s="18">
        <v>4.5</v>
      </c>
      <c r="O77" s="10" t="s">
        <v>14900</v>
      </c>
      <c r="Y77" s="10" t="s">
        <v>10356</v>
      </c>
      <c r="Z77" s="18">
        <v>550</v>
      </c>
      <c r="AA77" s="18"/>
      <c r="AB77" s="18"/>
      <c r="AC77" s="18"/>
      <c r="AE77" s="10" t="s">
        <v>8730</v>
      </c>
      <c r="AF77" s="49">
        <v>0.53</v>
      </c>
      <c r="AI77" s="48"/>
    </row>
    <row r="78" spans="1:35">
      <c r="A78" s="10" t="s">
        <v>2622</v>
      </c>
      <c r="B78" s="18">
        <v>4.5</v>
      </c>
      <c r="O78" s="10" t="s">
        <v>14905</v>
      </c>
      <c r="Y78" s="10" t="s">
        <v>9814</v>
      </c>
      <c r="Z78" s="18">
        <v>546</v>
      </c>
      <c r="AA78" s="18"/>
      <c r="AB78" s="18"/>
      <c r="AC78" s="18"/>
      <c r="AE78" s="10" t="s">
        <v>12773</v>
      </c>
      <c r="AF78" s="49">
        <v>0.5</v>
      </c>
      <c r="AI78" s="48"/>
    </row>
    <row r="79" spans="1:35">
      <c r="A79" s="10" t="s">
        <v>813</v>
      </c>
      <c r="B79" s="18">
        <v>4.5</v>
      </c>
      <c r="O79" s="10" t="s">
        <v>14689</v>
      </c>
      <c r="Y79" s="10" t="s">
        <v>2811</v>
      </c>
      <c r="Z79" s="18">
        <v>538</v>
      </c>
      <c r="AA79" s="18"/>
      <c r="AB79" s="18"/>
      <c r="AC79" s="18"/>
      <c r="AE79" s="10" t="s">
        <v>9070</v>
      </c>
      <c r="AF79" s="49">
        <v>0.5</v>
      </c>
      <c r="AI79" s="48"/>
    </row>
    <row r="80" spans="1:35">
      <c r="A80" s="10" t="s">
        <v>7429</v>
      </c>
      <c r="B80" s="18">
        <v>4.5</v>
      </c>
      <c r="O80" s="10" t="s">
        <v>14537</v>
      </c>
      <c r="Y80" s="10" t="s">
        <v>736</v>
      </c>
      <c r="Z80" s="18">
        <v>536</v>
      </c>
      <c r="AA80" s="18"/>
      <c r="AB80" s="18"/>
      <c r="AC80" s="18"/>
      <c r="AE80" s="10" t="s">
        <v>5892</v>
      </c>
      <c r="AF80" s="49">
        <v>0.59</v>
      </c>
      <c r="AI80" s="48"/>
    </row>
    <row r="81" spans="1:35">
      <c r="A81" s="10" t="s">
        <v>11032</v>
      </c>
      <c r="B81" s="18">
        <v>4.5</v>
      </c>
      <c r="O81" s="10" t="s">
        <v>15163</v>
      </c>
      <c r="Y81" s="10" t="s">
        <v>11536</v>
      </c>
      <c r="Z81" s="18">
        <v>535</v>
      </c>
      <c r="AA81" s="18"/>
      <c r="AB81" s="18"/>
      <c r="AC81" s="18"/>
      <c r="AE81" s="10" t="s">
        <v>526</v>
      </c>
      <c r="AF81" s="49">
        <v>0.54</v>
      </c>
      <c r="AI81" s="48"/>
    </row>
    <row r="82" spans="1:35">
      <c r="A82" s="10" t="s">
        <v>12532</v>
      </c>
      <c r="B82" s="18">
        <v>4.5</v>
      </c>
      <c r="O82" s="10" t="s">
        <v>14603</v>
      </c>
      <c r="Y82" s="10" t="s">
        <v>12693</v>
      </c>
      <c r="Z82" s="18">
        <v>534</v>
      </c>
      <c r="AA82" s="18"/>
      <c r="AB82" s="18"/>
      <c r="AC82" s="18"/>
      <c r="AE82" s="10" t="s">
        <v>8197</v>
      </c>
      <c r="AF82" s="49">
        <v>0.5</v>
      </c>
      <c r="AI82" s="48"/>
    </row>
    <row r="83" spans="1:35">
      <c r="A83" s="10" t="s">
        <v>4804</v>
      </c>
      <c r="B83" s="18">
        <v>4.5</v>
      </c>
      <c r="O83" s="10" t="s">
        <v>14491</v>
      </c>
      <c r="Y83" s="10" t="s">
        <v>12261</v>
      </c>
      <c r="Z83" s="18">
        <v>532</v>
      </c>
      <c r="AA83" s="18"/>
      <c r="AB83" s="18"/>
      <c r="AC83" s="18"/>
      <c r="AE83" s="10" t="s">
        <v>8666</v>
      </c>
      <c r="AF83" s="49">
        <v>0.5</v>
      </c>
      <c r="AI83" s="48"/>
    </row>
    <row r="84" spans="1:35">
      <c r="A84" s="10" t="s">
        <v>2319</v>
      </c>
      <c r="B84" s="18">
        <v>4.5</v>
      </c>
      <c r="O84" s="10" t="s">
        <v>14959</v>
      </c>
      <c r="Y84" s="10" t="s">
        <v>2467</v>
      </c>
      <c r="Z84" s="18">
        <v>523</v>
      </c>
      <c r="AA84" s="18"/>
      <c r="AB84" s="18"/>
      <c r="AC84" s="18"/>
      <c r="AE84" s="10" t="s">
        <v>2526</v>
      </c>
      <c r="AF84" s="49">
        <v>0.5</v>
      </c>
      <c r="AI84" s="48"/>
    </row>
    <row r="85" spans="1:35">
      <c r="A85" s="10" t="s">
        <v>1031</v>
      </c>
      <c r="B85" s="18">
        <v>4.5</v>
      </c>
      <c r="O85" s="10" t="s">
        <v>14649</v>
      </c>
      <c r="Y85" s="10" t="s">
        <v>2382</v>
      </c>
      <c r="Z85" s="18">
        <v>513</v>
      </c>
      <c r="AA85" s="18"/>
      <c r="AB85" s="18"/>
      <c r="AC85" s="18"/>
      <c r="AE85" s="10" t="s">
        <v>1928</v>
      </c>
      <c r="AF85" s="49">
        <v>0.65</v>
      </c>
      <c r="AI85" s="48"/>
    </row>
    <row r="86" spans="1:35">
      <c r="A86" s="10" t="s">
        <v>7580</v>
      </c>
      <c r="B86" s="18">
        <v>4.5</v>
      </c>
      <c r="O86" s="10" t="s">
        <v>14743</v>
      </c>
      <c r="Y86" s="10" t="s">
        <v>1031</v>
      </c>
      <c r="Z86" s="18">
        <v>505</v>
      </c>
      <c r="AA86" s="18"/>
      <c r="AB86" s="18"/>
      <c r="AC86" s="18"/>
      <c r="AE86" s="10" t="s">
        <v>12462</v>
      </c>
      <c r="AF86" s="49">
        <v>0.5</v>
      </c>
      <c r="AI86" s="48"/>
    </row>
    <row r="87" spans="1:35">
      <c r="A87" s="10" t="s">
        <v>203</v>
      </c>
      <c r="B87" s="18">
        <v>4.5</v>
      </c>
      <c r="O87" s="10" t="s">
        <v>14600</v>
      </c>
      <c r="Y87" s="10" t="s">
        <v>460</v>
      </c>
      <c r="Z87" s="18">
        <v>493</v>
      </c>
      <c r="AA87" s="18"/>
      <c r="AB87" s="18"/>
      <c r="AC87" s="18"/>
      <c r="AE87" s="10" t="s">
        <v>491</v>
      </c>
      <c r="AF87" s="49">
        <v>0.64</v>
      </c>
      <c r="AI87" s="48"/>
    </row>
    <row r="88" spans="1:35">
      <c r="A88" s="10" t="s">
        <v>7846</v>
      </c>
      <c r="B88" s="18">
        <v>4.5</v>
      </c>
      <c r="O88" s="10" t="s">
        <v>14881</v>
      </c>
      <c r="Y88" s="10" t="s">
        <v>5356</v>
      </c>
      <c r="Z88" s="18">
        <v>491</v>
      </c>
      <c r="AA88" s="18"/>
      <c r="AB88" s="18"/>
      <c r="AC88" s="18"/>
      <c r="AE88" s="10" t="s">
        <v>2014</v>
      </c>
      <c r="AF88" s="49">
        <v>0.88</v>
      </c>
      <c r="AI88" s="48"/>
    </row>
    <row r="89" spans="1:35">
      <c r="A89" s="10" t="s">
        <v>12752</v>
      </c>
      <c r="B89" s="18">
        <v>4.5</v>
      </c>
      <c r="O89" s="10" t="s">
        <v>14904</v>
      </c>
      <c r="Y89" s="10" t="s">
        <v>1704</v>
      </c>
      <c r="Z89" s="18">
        <v>491</v>
      </c>
      <c r="AA89" s="18"/>
      <c r="AB89" s="18"/>
      <c r="AC89" s="18"/>
      <c r="AE89" s="10" t="s">
        <v>1257</v>
      </c>
      <c r="AF89" s="49">
        <v>0.5</v>
      </c>
      <c r="AI89" s="48"/>
    </row>
    <row r="90" spans="1:35">
      <c r="A90" s="10" t="s">
        <v>7491</v>
      </c>
      <c r="B90" s="18">
        <v>4.5</v>
      </c>
      <c r="O90" s="10" t="s">
        <v>14820</v>
      </c>
      <c r="Y90" s="10" t="s">
        <v>1694</v>
      </c>
      <c r="Z90" s="18">
        <v>490</v>
      </c>
      <c r="AA90" s="18"/>
      <c r="AB90" s="18"/>
      <c r="AC90" s="18"/>
      <c r="AE90" s="10" t="s">
        <v>4814</v>
      </c>
      <c r="AF90" s="49">
        <v>0.63</v>
      </c>
      <c r="AI90" s="48"/>
    </row>
    <row r="91" spans="1:35">
      <c r="A91" s="10" t="s">
        <v>1466</v>
      </c>
      <c r="B91" s="18">
        <v>4.5</v>
      </c>
      <c r="O91" s="10" t="s">
        <v>14842</v>
      </c>
      <c r="Y91" s="10" t="s">
        <v>12614</v>
      </c>
      <c r="Z91" s="18">
        <v>490</v>
      </c>
      <c r="AA91" s="18"/>
      <c r="AB91" s="18"/>
      <c r="AC91" s="18"/>
      <c r="AE91" s="10" t="s">
        <v>471</v>
      </c>
      <c r="AF91" s="49">
        <v>0.5</v>
      </c>
      <c r="AI91" s="48"/>
    </row>
    <row r="92" spans="1:35">
      <c r="A92" s="10" t="s">
        <v>7305</v>
      </c>
      <c r="B92" s="18">
        <v>4.5</v>
      </c>
      <c r="O92" s="10" t="s">
        <v>14843</v>
      </c>
      <c r="Y92" s="10" t="s">
        <v>7629</v>
      </c>
      <c r="Z92" s="18">
        <v>485</v>
      </c>
      <c r="AA92" s="18"/>
      <c r="AB92" s="18"/>
      <c r="AC92" s="18"/>
      <c r="AE92" s="10" t="s">
        <v>6545</v>
      </c>
      <c r="AF92" s="49">
        <v>0.51</v>
      </c>
      <c r="AI92" s="48"/>
    </row>
    <row r="93" spans="1:35">
      <c r="A93" s="10" t="s">
        <v>8122</v>
      </c>
      <c r="B93" s="18">
        <v>4.5</v>
      </c>
      <c r="O93" s="10" t="s">
        <v>14492</v>
      </c>
      <c r="Y93" s="10" t="s">
        <v>2004</v>
      </c>
      <c r="Z93" s="18">
        <v>479</v>
      </c>
      <c r="AA93" s="18"/>
      <c r="AB93" s="18"/>
      <c r="AC93" s="18"/>
      <c r="AE93" s="10" t="s">
        <v>3149</v>
      </c>
      <c r="AF93" s="49">
        <v>0.65</v>
      </c>
      <c r="AI93" s="48"/>
    </row>
    <row r="94" spans="1:35">
      <c r="A94" s="10" t="s">
        <v>5120</v>
      </c>
      <c r="B94" s="18">
        <v>4.5</v>
      </c>
      <c r="O94" s="10" t="s">
        <v>14163</v>
      </c>
      <c r="Y94" s="10" t="s">
        <v>9518</v>
      </c>
      <c r="Z94" s="18">
        <v>478</v>
      </c>
      <c r="AA94" s="18"/>
      <c r="AB94" s="18"/>
      <c r="AC94" s="18"/>
      <c r="AE94" s="10" t="s">
        <v>6005</v>
      </c>
      <c r="AF94" s="49">
        <v>0.57999999999999996</v>
      </c>
      <c r="AI94" s="48"/>
    </row>
    <row r="95" spans="1:35">
      <c r="A95" s="10" t="s">
        <v>8377</v>
      </c>
      <c r="B95" s="18">
        <v>4.5</v>
      </c>
      <c r="O95" s="10" t="s">
        <v>14300</v>
      </c>
      <c r="Y95" s="10" t="s">
        <v>2089</v>
      </c>
      <c r="Z95" s="18">
        <v>474</v>
      </c>
      <c r="AA95" s="18"/>
      <c r="AB95" s="18"/>
      <c r="AC95" s="18"/>
      <c r="AE95" s="10" t="s">
        <v>2147</v>
      </c>
      <c r="AF95" s="49">
        <v>0.6</v>
      </c>
      <c r="AI95" s="48"/>
    </row>
    <row r="96" spans="1:35">
      <c r="A96" s="10" t="s">
        <v>7223</v>
      </c>
      <c r="B96" s="18">
        <v>4.5</v>
      </c>
      <c r="O96" s="10" t="s">
        <v>14560</v>
      </c>
      <c r="Y96" s="10" t="s">
        <v>12994</v>
      </c>
      <c r="Z96" s="18">
        <v>468</v>
      </c>
      <c r="AA96" s="18"/>
      <c r="AB96" s="18"/>
      <c r="AC96" s="18"/>
      <c r="AE96" s="10" t="s">
        <v>2407</v>
      </c>
      <c r="AF96" s="49">
        <v>0.6</v>
      </c>
      <c r="AI96" s="48"/>
    </row>
    <row r="97" spans="1:35">
      <c r="A97" s="10" t="s">
        <v>12361</v>
      </c>
      <c r="B97" s="18">
        <v>4.5</v>
      </c>
      <c r="O97" s="10" t="s">
        <v>15127</v>
      </c>
      <c r="Y97" s="10" t="s">
        <v>2075</v>
      </c>
      <c r="Z97" s="18">
        <v>466</v>
      </c>
      <c r="AA97" s="18"/>
      <c r="AB97" s="18"/>
      <c r="AC97" s="18"/>
      <c r="AE97" s="10" t="s">
        <v>2345</v>
      </c>
      <c r="AF97" s="49">
        <v>0.59</v>
      </c>
      <c r="AI97" s="48"/>
    </row>
    <row r="98" spans="1:35">
      <c r="A98" s="10" t="s">
        <v>2089</v>
      </c>
      <c r="B98" s="18">
        <v>4.5</v>
      </c>
      <c r="O98" s="10" t="s">
        <v>14999</v>
      </c>
      <c r="Y98" s="10" t="s">
        <v>4677</v>
      </c>
      <c r="Z98" s="18">
        <v>465</v>
      </c>
      <c r="AA98" s="18"/>
      <c r="AB98" s="18"/>
      <c r="AC98" s="18"/>
      <c r="AE98" s="10" t="s">
        <v>5367</v>
      </c>
      <c r="AF98" s="49">
        <v>0.67</v>
      </c>
      <c r="AI98" s="48"/>
    </row>
    <row r="99" spans="1:35">
      <c r="A99" s="10" t="s">
        <v>9992</v>
      </c>
      <c r="B99" s="18">
        <v>4.5</v>
      </c>
      <c r="O99" s="10" t="s">
        <v>15104</v>
      </c>
      <c r="Y99" s="10" t="s">
        <v>10611</v>
      </c>
      <c r="Z99" s="18">
        <v>463</v>
      </c>
      <c r="AA99" s="18"/>
      <c r="AB99" s="18"/>
      <c r="AC99" s="18"/>
      <c r="AE99" s="10" t="s">
        <v>5032</v>
      </c>
      <c r="AF99" s="49">
        <v>0.6</v>
      </c>
      <c r="AI99" s="48"/>
    </row>
    <row r="100" spans="1:35">
      <c r="A100" s="10" t="s">
        <v>4785</v>
      </c>
      <c r="B100" s="18">
        <v>4.5</v>
      </c>
      <c r="O100" s="10" t="s">
        <v>15114</v>
      </c>
      <c r="Y100" s="10" t="s">
        <v>386</v>
      </c>
      <c r="Z100" s="18">
        <v>462</v>
      </c>
      <c r="AA100" s="18"/>
      <c r="AB100" s="18"/>
      <c r="AC100" s="18"/>
      <c r="AE100" s="10" t="s">
        <v>292</v>
      </c>
      <c r="AF100" s="49">
        <v>0.7</v>
      </c>
      <c r="AI100" s="48"/>
    </row>
    <row r="101" spans="1:35">
      <c r="A101" s="10" t="s">
        <v>7367</v>
      </c>
      <c r="B101" s="18">
        <v>4.5</v>
      </c>
      <c r="O101" s="10" t="s">
        <v>15000</v>
      </c>
      <c r="Y101" s="10" t="s">
        <v>10900</v>
      </c>
      <c r="Z101" s="18">
        <v>461</v>
      </c>
      <c r="AA101" s="18"/>
      <c r="AB101" s="18"/>
      <c r="AC101" s="18"/>
      <c r="AE101" s="10" t="s">
        <v>122</v>
      </c>
      <c r="AF101" s="49">
        <v>0.63</v>
      </c>
      <c r="AI101" s="48"/>
    </row>
    <row r="102" spans="1:35">
      <c r="A102" s="10" t="s">
        <v>6398</v>
      </c>
      <c r="B102" s="18">
        <v>4.5</v>
      </c>
      <c r="O102" s="10" t="s">
        <v>15002</v>
      </c>
      <c r="Y102" s="10" t="s">
        <v>631</v>
      </c>
      <c r="Z102" s="18">
        <v>457</v>
      </c>
      <c r="AA102" s="18"/>
      <c r="AB102" s="18"/>
      <c r="AC102" s="18"/>
      <c r="AE102" s="10" t="s">
        <v>8494</v>
      </c>
      <c r="AF102" s="49">
        <v>0.66</v>
      </c>
      <c r="AI102" s="48"/>
    </row>
    <row r="103" spans="1:35">
      <c r="A103" s="10" t="s">
        <v>6782</v>
      </c>
      <c r="B103" s="18">
        <v>4.5</v>
      </c>
      <c r="O103" s="10" t="s">
        <v>15001</v>
      </c>
      <c r="Y103" s="10" t="s">
        <v>12854</v>
      </c>
      <c r="Z103" s="18">
        <v>451</v>
      </c>
      <c r="AA103" s="18"/>
      <c r="AB103" s="18"/>
      <c r="AC103" s="18"/>
      <c r="AE103" s="10" t="s">
        <v>2231</v>
      </c>
      <c r="AF103" s="49">
        <v>0.63</v>
      </c>
      <c r="AI103" s="48"/>
    </row>
    <row r="104" spans="1:35">
      <c r="A104" s="10" t="s">
        <v>1312</v>
      </c>
      <c r="B104" s="18">
        <v>4.5</v>
      </c>
      <c r="O104" s="10" t="s">
        <v>15105</v>
      </c>
      <c r="Y104" s="10" t="s">
        <v>621</v>
      </c>
      <c r="Z104" s="18">
        <v>450</v>
      </c>
      <c r="AA104" s="18"/>
      <c r="AB104" s="18"/>
      <c r="AC104" s="18"/>
      <c r="AE104" s="10" t="s">
        <v>5493</v>
      </c>
      <c r="AF104" s="49">
        <v>0.54</v>
      </c>
      <c r="AI104" s="48"/>
    </row>
    <row r="105" spans="1:35">
      <c r="A105" s="10" t="s">
        <v>11245</v>
      </c>
      <c r="B105" s="18">
        <v>4.5</v>
      </c>
      <c r="O105" s="10" t="s">
        <v>14390</v>
      </c>
      <c r="Y105" s="10" t="s">
        <v>9833</v>
      </c>
      <c r="Z105" s="18">
        <v>444</v>
      </c>
      <c r="AA105" s="18"/>
      <c r="AB105" s="18"/>
      <c r="AC105" s="18"/>
      <c r="AE105" s="10" t="s">
        <v>566</v>
      </c>
      <c r="AF105" s="49">
        <v>0.78</v>
      </c>
      <c r="AI105" s="48"/>
    </row>
    <row r="106" spans="1:35">
      <c r="A106" s="10" t="s">
        <v>7962</v>
      </c>
      <c r="B106" s="18">
        <v>4.5</v>
      </c>
      <c r="O106" s="10" t="s">
        <v>15135</v>
      </c>
      <c r="Y106" s="10" t="s">
        <v>11134</v>
      </c>
      <c r="Z106" s="18">
        <v>441</v>
      </c>
      <c r="AA106" s="18"/>
      <c r="AB106" s="18"/>
      <c r="AC106" s="18"/>
      <c r="AE106" s="10" t="s">
        <v>12402</v>
      </c>
      <c r="AF106" s="49">
        <v>0.54</v>
      </c>
      <c r="AI106" s="48"/>
    </row>
    <row r="107" spans="1:35">
      <c r="A107" s="10" t="s">
        <v>3982</v>
      </c>
      <c r="B107" s="18">
        <v>4.5</v>
      </c>
      <c r="O107" s="10" t="s">
        <v>14339</v>
      </c>
      <c r="Y107" s="10" t="s">
        <v>9693</v>
      </c>
      <c r="Z107" s="18">
        <v>441</v>
      </c>
      <c r="AA107" s="18"/>
      <c r="AB107" s="18"/>
      <c r="AC107" s="18"/>
      <c r="AE107" s="10" t="s">
        <v>10829</v>
      </c>
      <c r="AF107" s="49">
        <v>0.53</v>
      </c>
      <c r="AI107" s="48"/>
    </row>
    <row r="108" spans="1:35">
      <c r="A108" s="10" t="s">
        <v>6721</v>
      </c>
      <c r="B108" s="18">
        <v>4.5</v>
      </c>
      <c r="O108" s="10" t="s">
        <v>15138</v>
      </c>
      <c r="Y108" s="10" t="s">
        <v>7429</v>
      </c>
      <c r="Z108" s="18">
        <v>434</v>
      </c>
      <c r="AA108" s="18"/>
      <c r="AB108" s="18"/>
      <c r="AC108" s="18"/>
      <c r="AE108" s="10" t="s">
        <v>2274</v>
      </c>
      <c r="AF108" s="49">
        <v>0.63</v>
      </c>
      <c r="AI108" s="48"/>
    </row>
    <row r="109" spans="1:35">
      <c r="A109" s="10" t="s">
        <v>8217</v>
      </c>
      <c r="B109" s="18">
        <v>4.5</v>
      </c>
      <c r="O109" s="10" t="s">
        <v>14439</v>
      </c>
      <c r="Y109" s="10" t="s">
        <v>2098</v>
      </c>
      <c r="Z109" s="18">
        <v>431</v>
      </c>
      <c r="AA109" s="18"/>
      <c r="AB109" s="18"/>
      <c r="AC109" s="18"/>
      <c r="AE109" s="10" t="s">
        <v>2536</v>
      </c>
      <c r="AF109" s="49">
        <v>0.59</v>
      </c>
      <c r="AI109" s="48"/>
    </row>
    <row r="110" spans="1:35">
      <c r="A110" s="10" t="s">
        <v>8741</v>
      </c>
      <c r="B110" s="18">
        <v>4.5</v>
      </c>
      <c r="O110" s="10" t="s">
        <v>14140</v>
      </c>
      <c r="Y110" s="10" t="s">
        <v>7863</v>
      </c>
      <c r="Z110" s="18">
        <v>427</v>
      </c>
      <c r="AA110" s="18"/>
      <c r="AB110" s="18"/>
      <c r="AC110" s="18"/>
      <c r="AE110" s="10" t="s">
        <v>1631</v>
      </c>
      <c r="AF110" s="49">
        <v>0.57999999999999996</v>
      </c>
      <c r="AI110" s="48"/>
    </row>
    <row r="111" spans="1:35">
      <c r="A111" s="10" t="s">
        <v>7668</v>
      </c>
      <c r="B111" s="18">
        <v>4.5</v>
      </c>
      <c r="O111" s="10" t="s">
        <v>14417</v>
      </c>
      <c r="Y111" s="10" t="s">
        <v>847</v>
      </c>
      <c r="Z111" s="18">
        <v>425</v>
      </c>
      <c r="AA111" s="18"/>
      <c r="AB111" s="18"/>
      <c r="AC111" s="18"/>
      <c r="AE111" s="10" t="s">
        <v>1681</v>
      </c>
      <c r="AF111" s="49">
        <v>0.65</v>
      </c>
      <c r="AI111" s="48"/>
    </row>
    <row r="112" spans="1:35">
      <c r="A112" s="10" t="s">
        <v>6731</v>
      </c>
      <c r="B112" s="18">
        <v>4.5</v>
      </c>
      <c r="O112" s="10" t="s">
        <v>14314</v>
      </c>
      <c r="Y112" s="10" t="s">
        <v>1954</v>
      </c>
      <c r="Z112" s="18">
        <v>425</v>
      </c>
      <c r="AA112" s="18"/>
      <c r="AB112" s="18"/>
      <c r="AC112" s="18"/>
      <c r="AE112" s="10" t="s">
        <v>7559</v>
      </c>
      <c r="AF112" s="49">
        <v>0.55000000000000004</v>
      </c>
      <c r="AI112" s="48"/>
    </row>
    <row r="113" spans="1:35">
      <c r="A113" s="10" t="s">
        <v>5211</v>
      </c>
      <c r="B113" s="18">
        <v>4.5</v>
      </c>
      <c r="O113" s="10" t="s">
        <v>15037</v>
      </c>
      <c r="Y113" s="10" t="s">
        <v>11826</v>
      </c>
      <c r="Z113" s="18">
        <v>422</v>
      </c>
      <c r="AA113" s="18"/>
      <c r="AB113" s="18"/>
      <c r="AC113" s="18"/>
      <c r="AE113" s="10" t="s">
        <v>3693</v>
      </c>
      <c r="AF113" s="49">
        <v>0.77</v>
      </c>
      <c r="AI113" s="48"/>
    </row>
    <row r="114" spans="1:35">
      <c r="A114" s="10" t="s">
        <v>2550</v>
      </c>
      <c r="B114" s="18">
        <v>4.5</v>
      </c>
      <c r="O114" s="10" t="s">
        <v>14359</v>
      </c>
      <c r="Y114" s="10" t="s">
        <v>7952</v>
      </c>
      <c r="Z114" s="18">
        <v>419</v>
      </c>
      <c r="AA114" s="18"/>
      <c r="AB114" s="18"/>
      <c r="AC114" s="18"/>
      <c r="AE114" s="10" t="s">
        <v>6502</v>
      </c>
      <c r="AF114" s="49">
        <v>0.76</v>
      </c>
      <c r="AI114" s="48"/>
    </row>
    <row r="115" spans="1:35">
      <c r="A115" s="10" t="s">
        <v>8229</v>
      </c>
      <c r="B115" s="18">
        <v>4.5</v>
      </c>
      <c r="O115" s="10" t="s">
        <v>14298</v>
      </c>
      <c r="Y115" s="10" t="s">
        <v>8504</v>
      </c>
      <c r="Z115" s="18">
        <v>418</v>
      </c>
      <c r="AA115" s="18"/>
      <c r="AB115" s="18"/>
      <c r="AC115" s="18"/>
      <c r="AE115" s="10" t="s">
        <v>935</v>
      </c>
      <c r="AF115" s="49">
        <v>0.67</v>
      </c>
      <c r="AI115" s="48"/>
    </row>
    <row r="116" spans="1:35">
      <c r="A116" s="10" t="s">
        <v>3673</v>
      </c>
      <c r="B116" s="18">
        <v>4.5</v>
      </c>
      <c r="O116" s="10" t="s">
        <v>14274</v>
      </c>
      <c r="Y116" s="10" t="s">
        <v>4541</v>
      </c>
      <c r="Z116" s="18">
        <v>412</v>
      </c>
      <c r="AA116" s="18"/>
      <c r="AB116" s="18"/>
      <c r="AC116" s="18"/>
      <c r="AE116" s="10" t="s">
        <v>2279</v>
      </c>
      <c r="AF116" s="49">
        <v>0.61</v>
      </c>
      <c r="AI116" s="48"/>
    </row>
    <row r="117" spans="1:35">
      <c r="A117" s="10" t="s">
        <v>6271</v>
      </c>
      <c r="B117" s="18">
        <v>4.5</v>
      </c>
      <c r="O117" s="10" t="s">
        <v>14783</v>
      </c>
      <c r="Y117" s="10" t="s">
        <v>8387</v>
      </c>
      <c r="Z117" s="18">
        <v>408</v>
      </c>
      <c r="AA117" s="18"/>
      <c r="AB117" s="18"/>
      <c r="AC117" s="18"/>
      <c r="AE117" s="10" t="s">
        <v>2299</v>
      </c>
      <c r="AF117" s="49">
        <v>0.7</v>
      </c>
      <c r="AI117" s="48"/>
    </row>
    <row r="118" spans="1:35">
      <c r="A118" s="10" t="s">
        <v>5621</v>
      </c>
      <c r="B118" s="18">
        <v>4.5</v>
      </c>
      <c r="O118" s="10" t="s">
        <v>15153</v>
      </c>
      <c r="Y118" s="10" t="s">
        <v>1754</v>
      </c>
      <c r="Z118" s="18">
        <v>407</v>
      </c>
      <c r="AA118" s="18"/>
      <c r="AB118" s="18"/>
      <c r="AC118" s="18"/>
      <c r="AE118" s="10" t="s">
        <v>11856</v>
      </c>
      <c r="AF118" s="49">
        <v>0.6</v>
      </c>
      <c r="AI118" s="48"/>
    </row>
    <row r="119" spans="1:35">
      <c r="A119" s="10" t="s">
        <v>5796</v>
      </c>
      <c r="B119" s="18">
        <v>4.5</v>
      </c>
      <c r="O119" s="10" t="s">
        <v>14958</v>
      </c>
      <c r="Y119" s="10" t="s">
        <v>6091</v>
      </c>
      <c r="Z119" s="18">
        <v>401</v>
      </c>
      <c r="AA119" s="18"/>
      <c r="AB119" s="18"/>
      <c r="AC119" s="18"/>
      <c r="AE119" s="10" t="s">
        <v>9028</v>
      </c>
      <c r="AF119" s="49">
        <v>0.62</v>
      </c>
      <c r="AI119" s="48"/>
    </row>
    <row r="120" spans="1:35">
      <c r="A120" s="10" t="s">
        <v>8111</v>
      </c>
      <c r="B120" s="18">
        <v>4.5</v>
      </c>
      <c r="O120" s="10" t="s">
        <v>14711</v>
      </c>
      <c r="Y120" s="10" t="s">
        <v>726</v>
      </c>
      <c r="Z120" s="18">
        <v>398</v>
      </c>
      <c r="AA120" s="18"/>
      <c r="AB120" s="18"/>
      <c r="AC120" s="18"/>
      <c r="AE120" s="10" t="s">
        <v>3116</v>
      </c>
      <c r="AF120" s="49">
        <v>0.65</v>
      </c>
      <c r="AI120" s="48"/>
    </row>
    <row r="121" spans="1:35">
      <c r="A121" s="10" t="s">
        <v>7407</v>
      </c>
      <c r="B121" s="18">
        <v>4.5</v>
      </c>
      <c r="O121" s="10" t="s">
        <v>14286</v>
      </c>
      <c r="Y121" s="10" t="s">
        <v>11486</v>
      </c>
      <c r="Z121" s="18">
        <v>397</v>
      </c>
      <c r="AA121" s="18"/>
      <c r="AB121" s="18"/>
      <c r="AC121" s="18"/>
      <c r="AE121" s="10" t="s">
        <v>3466</v>
      </c>
      <c r="AF121" s="49">
        <v>0.62</v>
      </c>
      <c r="AI121" s="48"/>
    </row>
    <row r="122" spans="1:35">
      <c r="A122" s="10" t="s">
        <v>396</v>
      </c>
      <c r="B122" s="18">
        <v>4.5</v>
      </c>
      <c r="O122" s="10" t="s">
        <v>14287</v>
      </c>
      <c r="Y122" s="10" t="s">
        <v>2731</v>
      </c>
      <c r="Z122" s="18">
        <v>390</v>
      </c>
      <c r="AA122" s="18"/>
      <c r="AB122" s="18"/>
      <c r="AC122" s="18"/>
      <c r="AE122" s="10" t="s">
        <v>788</v>
      </c>
      <c r="AF122" s="49">
        <v>0.75</v>
      </c>
      <c r="AI122" s="48"/>
    </row>
    <row r="123" spans="1:35">
      <c r="A123" s="10" t="s">
        <v>897</v>
      </c>
      <c r="B123" s="18">
        <v>4.5</v>
      </c>
      <c r="O123" s="10" t="s">
        <v>14875</v>
      </c>
      <c r="Y123" s="10" t="s">
        <v>12552</v>
      </c>
      <c r="Z123" s="18">
        <v>388</v>
      </c>
      <c r="AA123" s="18"/>
      <c r="AB123" s="18"/>
      <c r="AC123" s="18"/>
      <c r="AE123" s="10" t="s">
        <v>5441</v>
      </c>
      <c r="AF123" s="49">
        <v>0.5</v>
      </c>
      <c r="AI123" s="48"/>
    </row>
    <row r="124" spans="1:35">
      <c r="A124" s="10" t="s">
        <v>6016</v>
      </c>
      <c r="B124" s="18">
        <v>4.5</v>
      </c>
      <c r="O124" s="10" t="s">
        <v>14384</v>
      </c>
      <c r="Y124" s="10" t="s">
        <v>6710</v>
      </c>
      <c r="Z124" s="18">
        <v>388</v>
      </c>
      <c r="AA124" s="18"/>
      <c r="AB124" s="18"/>
      <c r="AC124" s="18"/>
      <c r="AE124" s="10" t="s">
        <v>3493</v>
      </c>
      <c r="AF124" s="49">
        <v>0.8</v>
      </c>
      <c r="AI124" s="48"/>
    </row>
    <row r="125" spans="1:35">
      <c r="A125" s="10" t="s">
        <v>5045</v>
      </c>
      <c r="B125" s="18">
        <v>4.5</v>
      </c>
      <c r="O125" s="10" t="s">
        <v>14386</v>
      </c>
      <c r="Y125" s="10" t="s">
        <v>1342</v>
      </c>
      <c r="Z125" s="18">
        <v>387</v>
      </c>
      <c r="AA125" s="18"/>
      <c r="AB125" s="18"/>
      <c r="AC125" s="18"/>
      <c r="AE125" s="10" t="s">
        <v>8686</v>
      </c>
      <c r="AF125" s="49">
        <v>0.5</v>
      </c>
      <c r="AI125" s="48"/>
    </row>
    <row r="126" spans="1:35">
      <c r="A126" s="10" t="s">
        <v>11947</v>
      </c>
      <c r="B126" s="18">
        <v>4.5</v>
      </c>
      <c r="O126" s="10" t="s">
        <v>14385</v>
      </c>
      <c r="Y126" s="10" t="s">
        <v>11706</v>
      </c>
      <c r="Z126" s="18">
        <v>386</v>
      </c>
      <c r="AA126" s="18"/>
      <c r="AB126" s="18"/>
      <c r="AC126" s="18"/>
      <c r="AE126" s="10" t="s">
        <v>4765</v>
      </c>
      <c r="AF126" s="49">
        <v>0.82</v>
      </c>
      <c r="AI126" s="48"/>
    </row>
    <row r="127" spans="1:35">
      <c r="A127" s="10" t="s">
        <v>5022</v>
      </c>
      <c r="B127" s="18">
        <v>4.5</v>
      </c>
      <c r="O127" s="10" t="s">
        <v>14005</v>
      </c>
      <c r="Y127" s="10" t="s">
        <v>7192</v>
      </c>
      <c r="Z127" s="18">
        <v>362</v>
      </c>
      <c r="AA127" s="18"/>
      <c r="AB127" s="18"/>
      <c r="AC127" s="18"/>
      <c r="AE127" s="10" t="s">
        <v>9221</v>
      </c>
      <c r="AF127" s="49">
        <v>0.65</v>
      </c>
      <c r="AI127" s="48"/>
    </row>
    <row r="128" spans="1:35">
      <c r="A128" s="10" t="s">
        <v>9456</v>
      </c>
      <c r="B128" s="18">
        <v>4.5</v>
      </c>
      <c r="O128" s="10" t="s">
        <v>14546</v>
      </c>
      <c r="Y128" s="10" t="s">
        <v>7539</v>
      </c>
      <c r="Z128" s="18">
        <v>357</v>
      </c>
      <c r="AA128" s="18"/>
      <c r="AB128" s="18"/>
      <c r="AC128" s="18"/>
      <c r="AE128" s="10" t="s">
        <v>10670</v>
      </c>
      <c r="AF128" s="49">
        <v>0.62</v>
      </c>
      <c r="AI128" s="48"/>
    </row>
    <row r="129" spans="1:35">
      <c r="A129" s="10" t="s">
        <v>12472</v>
      </c>
      <c r="B129" s="18">
        <v>4.5</v>
      </c>
      <c r="O129" s="10" t="s">
        <v>14853</v>
      </c>
      <c r="Y129" s="10" t="s">
        <v>1939</v>
      </c>
      <c r="Z129" s="18">
        <v>356</v>
      </c>
      <c r="AA129" s="18"/>
      <c r="AB129" s="18"/>
      <c r="AC129" s="18"/>
      <c r="AE129" s="10" t="s">
        <v>7264</v>
      </c>
      <c r="AF129" s="49">
        <v>0.65</v>
      </c>
      <c r="AI129" s="48"/>
    </row>
    <row r="130" spans="1:35">
      <c r="A130" s="10" t="s">
        <v>302</v>
      </c>
      <c r="B130" s="18">
        <v>4.5</v>
      </c>
      <c r="O130" s="10" t="s">
        <v>14883</v>
      </c>
      <c r="Y130" s="10" t="s">
        <v>11022</v>
      </c>
      <c r="Z130" s="18">
        <v>356</v>
      </c>
      <c r="AA130" s="18"/>
      <c r="AB130" s="18"/>
      <c r="AC130" s="18"/>
      <c r="AE130" s="10" t="s">
        <v>12301</v>
      </c>
      <c r="AF130" s="49">
        <v>0.53</v>
      </c>
      <c r="AI130" s="48"/>
    </row>
    <row r="131" spans="1:35">
      <c r="A131" s="10" t="s">
        <v>10799</v>
      </c>
      <c r="B131" s="18">
        <v>4.5</v>
      </c>
      <c r="O131" s="10" t="s">
        <v>14182</v>
      </c>
      <c r="Y131" s="10" t="s">
        <v>330</v>
      </c>
      <c r="Z131" s="18">
        <v>355</v>
      </c>
      <c r="AA131" s="18"/>
      <c r="AB131" s="18"/>
      <c r="AC131" s="18"/>
      <c r="AE131" s="10" t="s">
        <v>12291</v>
      </c>
      <c r="AF131" s="49">
        <v>0.5</v>
      </c>
      <c r="AI131" s="48"/>
    </row>
    <row r="132" spans="1:35">
      <c r="A132" s="10" t="s">
        <v>1873</v>
      </c>
      <c r="B132" s="18">
        <v>4.5</v>
      </c>
      <c r="O132" s="10" t="s">
        <v>14553</v>
      </c>
      <c r="Y132" s="10" t="s">
        <v>7004</v>
      </c>
      <c r="Z132" s="18">
        <v>352</v>
      </c>
      <c r="AA132" s="18"/>
      <c r="AB132" s="18"/>
      <c r="AC132" s="18"/>
      <c r="AE132" s="10" t="s">
        <v>6833</v>
      </c>
      <c r="AF132" s="49">
        <v>0.55000000000000004</v>
      </c>
      <c r="AI132" s="48"/>
    </row>
    <row r="133" spans="1:35">
      <c r="A133" s="10" t="s">
        <v>6058</v>
      </c>
      <c r="B133" s="18">
        <v>4.5</v>
      </c>
      <c r="O133" s="10" t="s">
        <v>14154</v>
      </c>
      <c r="Y133" s="10" t="s">
        <v>1661</v>
      </c>
      <c r="Z133" s="18">
        <v>350</v>
      </c>
      <c r="AA133" s="18"/>
      <c r="AB133" s="18"/>
      <c r="AC133" s="18"/>
      <c r="AE133" s="10" t="s">
        <v>12954</v>
      </c>
      <c r="AF133" s="49">
        <v>0.59</v>
      </c>
      <c r="AI133" s="48"/>
    </row>
    <row r="134" spans="1:35">
      <c r="A134" s="10" t="s">
        <v>5963</v>
      </c>
      <c r="B134" s="18">
        <v>4.5</v>
      </c>
      <c r="O134" s="10" t="s">
        <v>14585</v>
      </c>
      <c r="Y134" s="10" t="s">
        <v>1491</v>
      </c>
      <c r="Z134" s="18">
        <v>343</v>
      </c>
      <c r="AA134" s="18"/>
      <c r="AB134" s="18"/>
      <c r="AC134" s="18"/>
      <c r="AE134" s="10" t="s">
        <v>971</v>
      </c>
      <c r="AF134" s="49">
        <v>0.65</v>
      </c>
      <c r="AI134" s="48"/>
    </row>
    <row r="135" spans="1:35">
      <c r="A135" s="10" t="s">
        <v>5367</v>
      </c>
      <c r="B135" s="18">
        <v>4.5</v>
      </c>
      <c r="O135" s="10" t="s">
        <v>15098</v>
      </c>
      <c r="Y135" s="10" t="s">
        <v>11958</v>
      </c>
      <c r="Z135" s="18">
        <v>340</v>
      </c>
      <c r="AA135" s="18"/>
      <c r="AB135" s="18"/>
      <c r="AC135" s="18"/>
      <c r="AE135" s="10" t="s">
        <v>823</v>
      </c>
      <c r="AF135" s="49">
        <v>0.68</v>
      </c>
      <c r="AI135" s="48"/>
    </row>
    <row r="136" spans="1:35">
      <c r="A136" s="10" t="s">
        <v>7242</v>
      </c>
      <c r="B136" s="18">
        <v>4.5</v>
      </c>
      <c r="O136" s="10" t="s">
        <v>14647</v>
      </c>
      <c r="Y136" s="10" t="s">
        <v>1843</v>
      </c>
      <c r="Z136" s="18">
        <v>339</v>
      </c>
      <c r="AA136" s="18"/>
      <c r="AB136" s="18"/>
      <c r="AC136" s="18"/>
      <c r="AE136" s="10" t="s">
        <v>1949</v>
      </c>
      <c r="AF136" s="49">
        <v>0.68</v>
      </c>
      <c r="AI136" s="48"/>
    </row>
    <row r="137" spans="1:35">
      <c r="A137" s="10" t="s">
        <v>5764</v>
      </c>
      <c r="B137" s="18">
        <v>4.5</v>
      </c>
      <c r="O137" s="10" t="s">
        <v>14898</v>
      </c>
      <c r="Y137" s="10" t="s">
        <v>11395</v>
      </c>
      <c r="Z137" s="18">
        <v>330</v>
      </c>
      <c r="AA137" s="18"/>
      <c r="AB137" s="18"/>
      <c r="AC137" s="18"/>
      <c r="AE137" s="10" t="s">
        <v>5284</v>
      </c>
      <c r="AF137" s="49">
        <v>0.64</v>
      </c>
      <c r="AI137" s="48"/>
    </row>
    <row r="138" spans="1:35">
      <c r="A138" s="10" t="s">
        <v>8081</v>
      </c>
      <c r="B138" s="18">
        <v>4.5</v>
      </c>
      <c r="O138" s="10" t="s">
        <v>14669</v>
      </c>
      <c r="Y138" s="10" t="s">
        <v>10940</v>
      </c>
      <c r="Z138" s="18">
        <v>328</v>
      </c>
      <c r="AA138" s="18"/>
      <c r="AB138" s="18"/>
      <c r="AC138" s="18"/>
      <c r="AE138" s="10" t="s">
        <v>951</v>
      </c>
      <c r="AF138" s="49">
        <v>0.65</v>
      </c>
      <c r="AI138" s="48"/>
    </row>
    <row r="139" spans="1:35">
      <c r="A139" s="10" t="s">
        <v>4776</v>
      </c>
      <c r="B139" s="18">
        <v>4.4000000000000004</v>
      </c>
      <c r="O139" s="10" t="s">
        <v>14105</v>
      </c>
      <c r="Y139" s="10" t="s">
        <v>11496</v>
      </c>
      <c r="Z139" s="18">
        <v>326</v>
      </c>
      <c r="AA139" s="18"/>
      <c r="AB139" s="18"/>
      <c r="AC139" s="18"/>
      <c r="AE139" s="10" t="s">
        <v>1486</v>
      </c>
      <c r="AF139" s="49">
        <v>0.69</v>
      </c>
      <c r="AI139" s="48"/>
    </row>
    <row r="140" spans="1:35">
      <c r="A140" s="10" t="s">
        <v>3022</v>
      </c>
      <c r="B140" s="18">
        <v>4.4000000000000004</v>
      </c>
      <c r="O140" s="10" t="s">
        <v>14464</v>
      </c>
      <c r="Y140" s="10" t="s">
        <v>8483</v>
      </c>
      <c r="Z140" s="18">
        <v>323</v>
      </c>
      <c r="AA140" s="18"/>
      <c r="AB140" s="18"/>
      <c r="AC140" s="18"/>
      <c r="AE140" s="10" t="s">
        <v>5304</v>
      </c>
      <c r="AF140" s="49">
        <v>0.56000000000000005</v>
      </c>
      <c r="AI140" s="48"/>
    </row>
    <row r="141" spans="1:35">
      <c r="A141" s="10" t="s">
        <v>4609</v>
      </c>
      <c r="B141" s="18">
        <v>4.4000000000000004</v>
      </c>
      <c r="O141" s="10" t="s">
        <v>14291</v>
      </c>
      <c r="Y141" s="10" t="s">
        <v>2211</v>
      </c>
      <c r="Z141" s="18">
        <v>323</v>
      </c>
      <c r="AA141" s="18"/>
      <c r="AB141" s="18"/>
      <c r="AC141" s="18"/>
      <c r="AE141" s="10" t="s">
        <v>4939</v>
      </c>
      <c r="AF141" s="49">
        <v>0.5</v>
      </c>
      <c r="AI141" s="48"/>
    </row>
    <row r="142" spans="1:35">
      <c r="A142" s="10" t="s">
        <v>3126</v>
      </c>
      <c r="B142" s="18">
        <v>4.4000000000000004</v>
      </c>
      <c r="O142" s="10" t="s">
        <v>14406</v>
      </c>
      <c r="Y142" s="10" t="s">
        <v>10439</v>
      </c>
      <c r="Z142" s="18">
        <v>322</v>
      </c>
      <c r="AA142" s="18"/>
      <c r="AB142" s="18"/>
      <c r="AC142" s="18"/>
      <c r="AE142" s="10" t="s">
        <v>415</v>
      </c>
      <c r="AF142" s="49">
        <v>0.64</v>
      </c>
      <c r="AI142" s="48"/>
    </row>
    <row r="143" spans="1:35">
      <c r="A143" s="10" t="s">
        <v>11566</v>
      </c>
      <c r="B143" s="18">
        <v>4.4000000000000004</v>
      </c>
      <c r="O143" s="10" t="s">
        <v>14921</v>
      </c>
      <c r="Y143" s="10" t="s">
        <v>516</v>
      </c>
      <c r="Z143" s="18">
        <v>314</v>
      </c>
      <c r="AA143" s="18"/>
      <c r="AB143" s="18"/>
      <c r="AC143" s="18"/>
      <c r="AE143" s="10" t="s">
        <v>16</v>
      </c>
      <c r="AF143" s="49">
        <v>0.64</v>
      </c>
      <c r="AI143" s="48"/>
    </row>
    <row r="144" spans="1:35">
      <c r="A144" s="10" t="s">
        <v>4203</v>
      </c>
      <c r="B144" s="18">
        <v>4.4000000000000004</v>
      </c>
      <c r="O144" s="10" t="s">
        <v>14458</v>
      </c>
      <c r="Y144" s="10" t="s">
        <v>11526</v>
      </c>
      <c r="Z144" s="18">
        <v>314</v>
      </c>
      <c r="AA144" s="18"/>
      <c r="AB144" s="18"/>
      <c r="AC144" s="18"/>
      <c r="AE144" s="10" t="s">
        <v>127</v>
      </c>
      <c r="AF144" s="49">
        <v>0.69</v>
      </c>
      <c r="AI144" s="48"/>
    </row>
    <row r="145" spans="1:35">
      <c r="A145" s="10" t="s">
        <v>11426</v>
      </c>
      <c r="B145" s="18">
        <v>4.4000000000000004</v>
      </c>
      <c r="O145" s="10" t="s">
        <v>13920</v>
      </c>
      <c r="Y145" s="10" t="s">
        <v>11175</v>
      </c>
      <c r="Z145" s="18">
        <v>313</v>
      </c>
      <c r="AA145" s="18"/>
      <c r="AB145" s="18"/>
      <c r="AC145" s="18"/>
      <c r="AE145" s="10" t="s">
        <v>5078</v>
      </c>
      <c r="AF145" s="49">
        <v>0.65</v>
      </c>
      <c r="AI145" s="48"/>
    </row>
    <row r="146" spans="1:35">
      <c r="A146" s="10" t="s">
        <v>3476</v>
      </c>
      <c r="B146" s="18">
        <v>4.4000000000000004</v>
      </c>
      <c r="O146" s="10" t="s">
        <v>14062</v>
      </c>
      <c r="Y146" s="10" t="s">
        <v>1596</v>
      </c>
      <c r="Z146" s="18">
        <v>313</v>
      </c>
      <c r="AA146" s="18"/>
      <c r="AB146" s="18"/>
      <c r="AC146" s="18"/>
      <c r="AE146" s="10" t="s">
        <v>8132</v>
      </c>
      <c r="AF146" s="49">
        <v>0.51</v>
      </c>
      <c r="AI146" s="48"/>
    </row>
    <row r="147" spans="1:35">
      <c r="A147" s="10" t="s">
        <v>12734</v>
      </c>
      <c r="B147" s="18">
        <v>4.4000000000000004</v>
      </c>
      <c r="O147" s="10" t="s">
        <v>14280</v>
      </c>
      <c r="Y147" s="10" t="s">
        <v>9600</v>
      </c>
      <c r="Z147" s="18">
        <v>311</v>
      </c>
      <c r="AA147" s="18"/>
      <c r="AB147" s="18"/>
      <c r="AC147" s="18"/>
      <c r="AE147" s="10" t="s">
        <v>5581</v>
      </c>
      <c r="AF147" s="49">
        <v>0.56999999999999995</v>
      </c>
      <c r="AI147" s="48"/>
    </row>
    <row r="148" spans="1:35">
      <c r="A148" s="10" t="s">
        <v>1626</v>
      </c>
      <c r="B148" s="18">
        <v>4.4000000000000004</v>
      </c>
      <c r="O148" s="10" t="s">
        <v>14048</v>
      </c>
      <c r="Y148" s="10" t="s">
        <v>10061</v>
      </c>
      <c r="Z148" s="18">
        <v>305</v>
      </c>
      <c r="AA148" s="18"/>
      <c r="AB148" s="18"/>
      <c r="AC148" s="18"/>
      <c r="AE148" s="10" t="s">
        <v>7985</v>
      </c>
      <c r="AF148" s="49">
        <v>0.76</v>
      </c>
      <c r="AI148" s="48"/>
    </row>
    <row r="149" spans="1:35">
      <c r="A149" s="10" t="s">
        <v>1651</v>
      </c>
      <c r="B149" s="18">
        <v>4.4000000000000004</v>
      </c>
      <c r="O149" s="10" t="s">
        <v>15120</v>
      </c>
      <c r="Y149" s="10" t="s">
        <v>4609</v>
      </c>
      <c r="Z149" s="18">
        <v>305</v>
      </c>
      <c r="AA149" s="18"/>
      <c r="AB149" s="18"/>
      <c r="AC149" s="18"/>
      <c r="AE149" s="10" t="s">
        <v>5388</v>
      </c>
      <c r="AF149" s="49">
        <v>0.8</v>
      </c>
      <c r="AI149" s="48"/>
    </row>
    <row r="150" spans="1:35">
      <c r="A150" s="10" t="s">
        <v>11536</v>
      </c>
      <c r="B150" s="18">
        <v>4.4000000000000004</v>
      </c>
      <c r="O150" s="10" t="s">
        <v>14988</v>
      </c>
      <c r="Y150" s="10" t="s">
        <v>11195</v>
      </c>
      <c r="Z150" s="18">
        <v>303</v>
      </c>
      <c r="AA150" s="18"/>
      <c r="AB150" s="18"/>
      <c r="AC150" s="18"/>
      <c r="AE150" s="10" t="s">
        <v>756</v>
      </c>
      <c r="AF150" s="49">
        <v>0.64</v>
      </c>
      <c r="AI150" s="48"/>
    </row>
    <row r="151" spans="1:35">
      <c r="A151" s="10" t="s">
        <v>8284</v>
      </c>
      <c r="B151" s="18">
        <v>4.4000000000000004</v>
      </c>
      <c r="O151" s="10" t="s">
        <v>14366</v>
      </c>
      <c r="Y151" s="10" t="s">
        <v>2906</v>
      </c>
      <c r="Z151" s="18">
        <v>301</v>
      </c>
      <c r="AA151" s="18"/>
      <c r="AB151" s="18"/>
      <c r="AC151" s="18"/>
      <c r="AE151" s="10" t="s">
        <v>6460</v>
      </c>
      <c r="AF151" s="49">
        <v>0.73</v>
      </c>
      <c r="AI151" s="48"/>
    </row>
    <row r="152" spans="1:35">
      <c r="A152" s="10" t="s">
        <v>10900</v>
      </c>
      <c r="B152" s="18">
        <v>4.4000000000000004</v>
      </c>
      <c r="O152" s="10" t="s">
        <v>14125</v>
      </c>
      <c r="Y152" s="10" t="s">
        <v>12422</v>
      </c>
      <c r="Z152" s="18">
        <v>297</v>
      </c>
      <c r="AA152" s="18"/>
      <c r="AB152" s="18"/>
      <c r="AC152" s="18"/>
      <c r="AE152" s="10" t="s">
        <v>5164</v>
      </c>
      <c r="AF152" s="49">
        <v>0.8</v>
      </c>
      <c r="AI152" s="48"/>
    </row>
    <row r="153" spans="1:35">
      <c r="A153" s="10" t="s">
        <v>2731</v>
      </c>
      <c r="B153" s="18">
        <v>4.4000000000000004</v>
      </c>
      <c r="O153" s="10" t="s">
        <v>14155</v>
      </c>
      <c r="Y153" s="10" t="s">
        <v>11052</v>
      </c>
      <c r="Z153" s="18">
        <v>296</v>
      </c>
      <c r="AA153" s="18"/>
      <c r="AB153" s="18"/>
      <c r="AC153" s="18"/>
      <c r="AE153" s="10" t="s">
        <v>3725</v>
      </c>
      <c r="AF153" s="49">
        <v>0.81</v>
      </c>
      <c r="AI153" s="48"/>
    </row>
    <row r="154" spans="1:35">
      <c r="A154" s="10" t="s">
        <v>6772</v>
      </c>
      <c r="B154" s="18">
        <v>4.4000000000000004</v>
      </c>
      <c r="O154" s="10" t="s">
        <v>14200</v>
      </c>
      <c r="Y154" s="10" t="s">
        <v>2191</v>
      </c>
      <c r="Z154" s="18">
        <v>295</v>
      </c>
      <c r="AA154" s="18"/>
      <c r="AB154" s="18"/>
      <c r="AC154" s="18"/>
      <c r="AE154" s="10" t="s">
        <v>6669</v>
      </c>
      <c r="AF154" s="49">
        <v>0.64</v>
      </c>
      <c r="AI154" s="48"/>
    </row>
    <row r="155" spans="1:35">
      <c r="A155" s="10" t="s">
        <v>10840</v>
      </c>
      <c r="B155" s="18">
        <v>4.4000000000000004</v>
      </c>
      <c r="O155" s="10" t="s">
        <v>14193</v>
      </c>
      <c r="Y155" s="10" t="s">
        <v>9080</v>
      </c>
      <c r="Z155" s="18">
        <v>291</v>
      </c>
      <c r="AA155" s="18"/>
      <c r="AB155" s="18"/>
      <c r="AC155" s="18"/>
      <c r="AE155" s="10" t="s">
        <v>8572</v>
      </c>
      <c r="AF155" s="49">
        <v>0.54</v>
      </c>
      <c r="AI155" s="48"/>
    </row>
    <row r="156" spans="1:35">
      <c r="A156" s="10" t="s">
        <v>10124</v>
      </c>
      <c r="B156" s="18">
        <v>4.4000000000000004</v>
      </c>
      <c r="O156" s="10" t="s">
        <v>14934</v>
      </c>
      <c r="Y156" s="10" t="s">
        <v>12211</v>
      </c>
      <c r="Z156" s="18">
        <v>290</v>
      </c>
      <c r="AA156" s="18"/>
      <c r="AB156" s="18"/>
      <c r="AC156" s="18"/>
      <c r="AE156" s="10" t="s">
        <v>7753</v>
      </c>
      <c r="AF156" s="49">
        <v>0.56000000000000005</v>
      </c>
      <c r="AI156" s="48"/>
    </row>
    <row r="157" spans="1:35">
      <c r="A157" s="10" t="s">
        <v>778</v>
      </c>
      <c r="B157" s="18">
        <v>4.4000000000000004</v>
      </c>
      <c r="O157" s="10" t="s">
        <v>14253</v>
      </c>
      <c r="Y157" s="10" t="s">
        <v>10124</v>
      </c>
      <c r="Z157" s="18">
        <v>290</v>
      </c>
      <c r="AA157" s="18"/>
      <c r="AB157" s="18"/>
      <c r="AC157" s="18"/>
      <c r="AE157" s="10" t="s">
        <v>7873</v>
      </c>
      <c r="AF157" s="49">
        <v>0.73</v>
      </c>
      <c r="AI157" s="48"/>
    </row>
    <row r="158" spans="1:35">
      <c r="A158" s="10" t="s">
        <v>9436</v>
      </c>
      <c r="B158" s="18">
        <v>4.4000000000000004</v>
      </c>
      <c r="O158" s="10" t="s">
        <v>14190</v>
      </c>
      <c r="Y158" s="10" t="s">
        <v>12532</v>
      </c>
      <c r="Z158" s="18">
        <v>287</v>
      </c>
      <c r="AA158" s="18"/>
      <c r="AB158" s="18"/>
      <c r="AC158" s="18"/>
      <c r="AE158" s="10" t="s">
        <v>2034</v>
      </c>
      <c r="AF158" s="49">
        <v>0.73</v>
      </c>
      <c r="AI158" s="48"/>
    </row>
    <row r="159" spans="1:35">
      <c r="A159" s="10" t="s">
        <v>7449</v>
      </c>
      <c r="B159" s="18">
        <v>4.4000000000000004</v>
      </c>
      <c r="O159" s="10" t="s">
        <v>14450</v>
      </c>
      <c r="Y159" s="10" t="s">
        <v>12542</v>
      </c>
      <c r="Z159" s="18">
        <v>287</v>
      </c>
      <c r="AA159" s="18"/>
      <c r="AB159" s="18"/>
      <c r="AC159" s="18"/>
      <c r="AE159" s="10" t="s">
        <v>3273</v>
      </c>
      <c r="AF159" s="49">
        <v>0.72</v>
      </c>
      <c r="AI159" s="48"/>
    </row>
    <row r="160" spans="1:35">
      <c r="A160" s="10" t="s">
        <v>10720</v>
      </c>
      <c r="B160" s="18">
        <v>4.4000000000000004</v>
      </c>
      <c r="O160" s="10" t="s">
        <v>15019</v>
      </c>
      <c r="Y160" s="10" t="s">
        <v>1277</v>
      </c>
      <c r="Z160" s="18">
        <v>285</v>
      </c>
      <c r="AA160" s="18"/>
      <c r="AB160" s="18"/>
      <c r="AC160" s="18"/>
      <c r="AE160" s="10" t="s">
        <v>5472</v>
      </c>
      <c r="AF160" s="49">
        <v>0.8</v>
      </c>
      <c r="AI160" s="48"/>
    </row>
    <row r="161" spans="1:35">
      <c r="A161" s="10" t="s">
        <v>4735</v>
      </c>
      <c r="B161" s="18">
        <v>4.4000000000000004</v>
      </c>
      <c r="O161" s="10" t="s">
        <v>14003</v>
      </c>
      <c r="Y161" s="10" t="s">
        <v>3130</v>
      </c>
      <c r="Z161" s="18">
        <v>284</v>
      </c>
      <c r="AA161" s="18"/>
      <c r="AB161" s="18"/>
      <c r="AC161" s="18"/>
      <c r="AE161" s="10" t="s">
        <v>4922</v>
      </c>
      <c r="AF161" s="49">
        <v>0.69</v>
      </c>
      <c r="AI161" s="48"/>
    </row>
    <row r="162" spans="1:35">
      <c r="A162" s="10" t="s">
        <v>3323</v>
      </c>
      <c r="B162" s="18">
        <v>4.4000000000000004</v>
      </c>
      <c r="O162" s="10" t="s">
        <v>14001</v>
      </c>
      <c r="Y162" s="10" t="s">
        <v>1161</v>
      </c>
      <c r="Z162" s="18">
        <v>284</v>
      </c>
      <c r="AA162" s="18"/>
      <c r="AB162" s="18"/>
      <c r="AC162" s="18"/>
      <c r="AE162" s="10" t="s">
        <v>12009</v>
      </c>
      <c r="AF162" s="49">
        <v>0.51</v>
      </c>
      <c r="AI162" s="48"/>
    </row>
    <row r="163" spans="1:35">
      <c r="A163" s="10" t="s">
        <v>282</v>
      </c>
      <c r="B163" s="18">
        <v>4.4000000000000004</v>
      </c>
      <c r="O163" s="10" t="s">
        <v>14086</v>
      </c>
      <c r="Y163" s="10" t="s">
        <v>3075</v>
      </c>
      <c r="Z163" s="18">
        <v>284</v>
      </c>
      <c r="AA163" s="18"/>
      <c r="AB163" s="18"/>
      <c r="AC163" s="18"/>
      <c r="AE163" s="10" t="s">
        <v>3982</v>
      </c>
      <c r="AF163" s="49">
        <v>0.82</v>
      </c>
      <c r="AI163" s="48"/>
    </row>
    <row r="164" spans="1:35">
      <c r="A164" s="10" t="s">
        <v>3160</v>
      </c>
      <c r="B164" s="18">
        <v>4.4000000000000004</v>
      </c>
      <c r="O164" s="10" t="s">
        <v>14254</v>
      </c>
      <c r="Y164" s="10" t="s">
        <v>3933</v>
      </c>
      <c r="Z164" s="18">
        <v>284</v>
      </c>
      <c r="AA164" s="18"/>
      <c r="AB164" s="18"/>
      <c r="AC164" s="18"/>
      <c r="AE164" s="10" t="s">
        <v>4745</v>
      </c>
      <c r="AF164" s="49">
        <v>0.56999999999999995</v>
      </c>
      <c r="AI164" s="48"/>
    </row>
    <row r="165" spans="1:35">
      <c r="A165" s="10" t="s">
        <v>11365</v>
      </c>
      <c r="B165" s="18">
        <v>4.4000000000000004</v>
      </c>
      <c r="O165" s="10" t="s">
        <v>14304</v>
      </c>
      <c r="Y165" s="10" t="s">
        <v>2366</v>
      </c>
      <c r="Z165" s="18">
        <v>282</v>
      </c>
      <c r="AA165" s="18"/>
      <c r="AB165" s="18"/>
      <c r="AC165" s="18"/>
      <c r="AE165" s="10" t="s">
        <v>8853</v>
      </c>
      <c r="AF165" s="49">
        <v>0.56000000000000005</v>
      </c>
      <c r="AI165" s="48"/>
    </row>
    <row r="166" spans="1:35">
      <c r="A166" s="10" t="s">
        <v>10254</v>
      </c>
      <c r="B166" s="18">
        <v>4.4000000000000004</v>
      </c>
      <c r="O166" s="10" t="s">
        <v>14302</v>
      </c>
      <c r="Y166" s="10" t="s">
        <v>10910</v>
      </c>
      <c r="Z166" s="18">
        <v>282</v>
      </c>
      <c r="AA166" s="18"/>
      <c r="AB166" s="18"/>
      <c r="AC166" s="18"/>
      <c r="AE166" s="10" t="s">
        <v>8519</v>
      </c>
      <c r="AF166" s="49">
        <v>0.7</v>
      </c>
      <c r="AI166" s="48"/>
    </row>
    <row r="167" spans="1:35">
      <c r="A167" s="10" t="s">
        <v>7825</v>
      </c>
      <c r="B167" s="18">
        <v>4.4000000000000004</v>
      </c>
      <c r="O167" s="10" t="s">
        <v>14045</v>
      </c>
      <c r="Y167" s="10" t="s">
        <v>4711</v>
      </c>
      <c r="Z167" s="18">
        <v>276</v>
      </c>
      <c r="AA167" s="18"/>
      <c r="AB167" s="18"/>
      <c r="AC167" s="18"/>
      <c r="AE167" s="10" t="s">
        <v>5090</v>
      </c>
      <c r="AF167" s="49">
        <v>0.69</v>
      </c>
      <c r="AI167" s="48"/>
    </row>
    <row r="168" spans="1:35">
      <c r="A168" s="10" t="s">
        <v>1272</v>
      </c>
      <c r="B168" s="18">
        <v>4.4000000000000004</v>
      </c>
      <c r="O168" s="10" t="s">
        <v>14064</v>
      </c>
      <c r="Y168" s="10" t="s">
        <v>2752</v>
      </c>
      <c r="Z168" s="18">
        <v>265</v>
      </c>
      <c r="AA168" s="18"/>
      <c r="AB168" s="18"/>
      <c r="AC168" s="18"/>
      <c r="AE168" s="10" t="s">
        <v>8217</v>
      </c>
      <c r="AF168" s="49">
        <v>0.57999999999999996</v>
      </c>
      <c r="AI168" s="48"/>
    </row>
    <row r="169" spans="1:35">
      <c r="A169" s="10" t="s">
        <v>1734</v>
      </c>
      <c r="B169" s="18">
        <v>4.4000000000000004</v>
      </c>
      <c r="O169" s="10" t="s">
        <v>14044</v>
      </c>
      <c r="Y169" s="10" t="s">
        <v>12271</v>
      </c>
      <c r="Z169" s="18">
        <v>260</v>
      </c>
      <c r="AA169" s="18"/>
      <c r="AB169" s="18"/>
      <c r="AC169" s="18"/>
      <c r="AE169" s="10" t="s">
        <v>2550</v>
      </c>
      <c r="AF169" s="49">
        <v>0.59</v>
      </c>
      <c r="AI169" s="48"/>
    </row>
    <row r="170" spans="1:35">
      <c r="A170" s="10" t="s">
        <v>8307</v>
      </c>
      <c r="B170" s="18">
        <v>4.4000000000000004</v>
      </c>
      <c r="O170" s="10" t="s">
        <v>14372</v>
      </c>
      <c r="Y170" s="10" t="s">
        <v>8832</v>
      </c>
      <c r="Z170" s="18">
        <v>257</v>
      </c>
      <c r="AA170" s="18"/>
      <c r="AB170" s="18"/>
      <c r="AC170" s="18"/>
      <c r="AE170" s="10" t="s">
        <v>8038</v>
      </c>
      <c r="AF170" s="49">
        <v>0.59</v>
      </c>
      <c r="AI170" s="48"/>
    </row>
    <row r="171" spans="1:35">
      <c r="A171" s="10" t="s">
        <v>4434</v>
      </c>
      <c r="B171" s="18">
        <v>4.4000000000000004</v>
      </c>
      <c r="O171" s="10" t="s">
        <v>15096</v>
      </c>
      <c r="Y171" s="10" t="s">
        <v>6615</v>
      </c>
      <c r="Z171" s="18">
        <v>255</v>
      </c>
      <c r="AA171" s="18"/>
      <c r="AB171" s="18"/>
      <c r="AC171" s="18"/>
      <c r="AE171" s="10" t="s">
        <v>7172</v>
      </c>
      <c r="AF171" s="49">
        <v>0.6</v>
      </c>
      <c r="AI171" s="48"/>
    </row>
    <row r="172" spans="1:35">
      <c r="A172" s="10" t="s">
        <v>7539</v>
      </c>
      <c r="B172" s="18">
        <v>4.4000000000000004</v>
      </c>
      <c r="O172" s="10" t="s">
        <v>15097</v>
      </c>
      <c r="Y172" s="10" t="s">
        <v>1423</v>
      </c>
      <c r="Z172" s="18">
        <v>254</v>
      </c>
      <c r="AA172" s="18"/>
      <c r="AB172" s="18"/>
      <c r="AC172" s="18"/>
      <c r="AE172" s="10" t="s">
        <v>3715</v>
      </c>
      <c r="AF172" s="49">
        <v>0.6</v>
      </c>
      <c r="AI172" s="48"/>
    </row>
    <row r="173" spans="1:35">
      <c r="A173" s="10" t="s">
        <v>6555</v>
      </c>
      <c r="B173" s="18">
        <v>4.4000000000000004</v>
      </c>
      <c r="O173" s="10" t="s">
        <v>14409</v>
      </c>
      <c r="Y173" s="10" t="s">
        <v>10670</v>
      </c>
      <c r="Z173" s="18">
        <v>252</v>
      </c>
      <c r="AA173" s="18"/>
      <c r="AB173" s="18"/>
      <c r="AC173" s="18"/>
      <c r="AE173" s="10" t="s">
        <v>5187</v>
      </c>
      <c r="AF173" s="49">
        <v>0.62</v>
      </c>
      <c r="AI173" s="48"/>
    </row>
    <row r="174" spans="1:35">
      <c r="A174" s="10" t="s">
        <v>10600</v>
      </c>
      <c r="B174" s="18">
        <v>4.4000000000000004</v>
      </c>
      <c r="O174" s="10" t="s">
        <v>14129</v>
      </c>
      <c r="Y174" s="10" t="s">
        <v>10499</v>
      </c>
      <c r="Z174" s="18">
        <v>250</v>
      </c>
      <c r="AA174" s="18"/>
      <c r="AB174" s="18"/>
      <c r="AC174" s="18"/>
      <c r="AE174" s="10" t="s">
        <v>11215</v>
      </c>
      <c r="AF174" s="49">
        <v>0.63</v>
      </c>
      <c r="AI174" s="48"/>
    </row>
    <row r="175" spans="1:35">
      <c r="A175" s="10" t="s">
        <v>1397</v>
      </c>
      <c r="B175" s="18">
        <v>4.4000000000000004</v>
      </c>
      <c r="O175" s="10" t="s">
        <v>14978</v>
      </c>
      <c r="Y175" s="10" t="s">
        <v>1994</v>
      </c>
      <c r="Z175" s="18">
        <v>246</v>
      </c>
      <c r="AA175" s="18"/>
      <c r="AB175" s="18"/>
      <c r="AC175" s="18"/>
      <c r="AE175" s="10" t="s">
        <v>12633</v>
      </c>
      <c r="AF175" s="49">
        <v>0.59</v>
      </c>
      <c r="AI175" s="48"/>
    </row>
    <row r="176" spans="1:35">
      <c r="A176" s="10" t="s">
        <v>3378</v>
      </c>
      <c r="B176" s="18">
        <v>4.4000000000000004</v>
      </c>
      <c r="O176" s="10" t="s">
        <v>14410</v>
      </c>
      <c r="Y176" s="10" t="s">
        <v>4701</v>
      </c>
      <c r="Z176" s="18">
        <v>245</v>
      </c>
      <c r="AA176" s="18"/>
      <c r="AB176" s="18"/>
      <c r="AC176" s="18"/>
      <c r="AE176" s="10" t="s">
        <v>10234</v>
      </c>
      <c r="AF176" s="49">
        <v>0.55000000000000004</v>
      </c>
      <c r="AI176" s="48"/>
    </row>
    <row r="177" spans="1:35">
      <c r="A177" s="10" t="s">
        <v>1086</v>
      </c>
      <c r="B177" s="18">
        <v>4.4000000000000004</v>
      </c>
      <c r="O177" s="10" t="s">
        <v>14063</v>
      </c>
      <c r="Y177" s="10" t="s">
        <v>2108</v>
      </c>
      <c r="Z177" s="18">
        <v>242</v>
      </c>
      <c r="AA177" s="18"/>
      <c r="AB177" s="18"/>
      <c r="AC177" s="18"/>
      <c r="AE177" s="10" t="s">
        <v>4910</v>
      </c>
      <c r="AF177" s="49">
        <v>0.63</v>
      </c>
      <c r="AI177" s="48"/>
    </row>
    <row r="178" spans="1:35">
      <c r="A178" s="10" t="s">
        <v>2916</v>
      </c>
      <c r="B178" s="18">
        <v>4.4000000000000004</v>
      </c>
      <c r="O178" s="10" t="s">
        <v>14076</v>
      </c>
      <c r="Y178" s="10" t="s">
        <v>6470</v>
      </c>
      <c r="Z178" s="18">
        <v>241</v>
      </c>
      <c r="AA178" s="18"/>
      <c r="AB178" s="18"/>
      <c r="AC178" s="18"/>
      <c r="AE178" s="10" t="s">
        <v>7884</v>
      </c>
      <c r="AF178" s="49">
        <v>0.57999999999999996</v>
      </c>
      <c r="AI178" s="48"/>
    </row>
    <row r="179" spans="1:35">
      <c r="A179" s="10" t="s">
        <v>2304</v>
      </c>
      <c r="B179" s="18">
        <v>4.4000000000000004</v>
      </c>
      <c r="O179" s="10" t="s">
        <v>14000</v>
      </c>
      <c r="Y179" s="10" t="s">
        <v>4229</v>
      </c>
      <c r="Z179" s="18">
        <v>240</v>
      </c>
      <c r="AA179" s="18"/>
      <c r="AB179" s="18"/>
      <c r="AC179" s="18"/>
      <c r="AE179" s="10" t="s">
        <v>4994</v>
      </c>
      <c r="AF179" s="49">
        <v>0.67</v>
      </c>
      <c r="AI179" s="48"/>
    </row>
    <row r="180" spans="1:35">
      <c r="A180" s="10" t="s">
        <v>10174</v>
      </c>
      <c r="B180" s="18">
        <v>4.4000000000000004</v>
      </c>
      <c r="O180" s="10" t="s">
        <v>14002</v>
      </c>
      <c r="Y180" s="10" t="s">
        <v>9529</v>
      </c>
      <c r="Z180" s="18">
        <v>237</v>
      </c>
      <c r="AA180" s="18"/>
      <c r="AB180" s="18"/>
      <c r="AC180" s="18"/>
      <c r="AE180" s="10" t="s">
        <v>5540</v>
      </c>
      <c r="AF180" s="49">
        <v>0.56000000000000005</v>
      </c>
      <c r="AI180" s="48"/>
    </row>
    <row r="181" spans="1:35">
      <c r="A181" s="10" t="s">
        <v>2177</v>
      </c>
      <c r="B181" s="18">
        <v>4.4000000000000004</v>
      </c>
      <c r="O181" s="10" t="s">
        <v>14077</v>
      </c>
      <c r="Y181" s="10" t="s">
        <v>12583</v>
      </c>
      <c r="Z181" s="18">
        <v>229</v>
      </c>
      <c r="AA181" s="18"/>
      <c r="AB181" s="18"/>
      <c r="AC181" s="18"/>
      <c r="AE181" s="10" t="s">
        <v>2075</v>
      </c>
      <c r="AF181" s="49">
        <v>0.75</v>
      </c>
      <c r="AI181" s="48"/>
    </row>
    <row r="182" spans="1:35">
      <c r="A182" s="10" t="s">
        <v>2590</v>
      </c>
      <c r="B182" s="18">
        <v>4.4000000000000004</v>
      </c>
      <c r="O182" s="10" t="s">
        <v>14093</v>
      </c>
      <c r="Y182" s="10" t="s">
        <v>2801</v>
      </c>
      <c r="Z182" s="18">
        <v>227</v>
      </c>
      <c r="AA182" s="18"/>
      <c r="AB182" s="18"/>
      <c r="AC182" s="18"/>
      <c r="AE182" s="10" t="s">
        <v>2821</v>
      </c>
      <c r="AF182" s="49">
        <v>0.5</v>
      </c>
      <c r="AI182" s="48"/>
    </row>
    <row r="183" spans="1:35">
      <c r="A183" s="10" t="s">
        <v>6282</v>
      </c>
      <c r="B183" s="18">
        <v>4.4000000000000004</v>
      </c>
      <c r="O183" s="10" t="s">
        <v>14224</v>
      </c>
      <c r="Y183" s="10" t="s">
        <v>11566</v>
      </c>
      <c r="Z183" s="18">
        <v>227</v>
      </c>
      <c r="AA183" s="18"/>
      <c r="AB183" s="18"/>
      <c r="AC183" s="18"/>
      <c r="AE183" s="10" t="s">
        <v>1413</v>
      </c>
      <c r="AF183" s="49">
        <v>0.57999999999999996</v>
      </c>
      <c r="AI183" s="48"/>
    </row>
    <row r="184" spans="1:35">
      <c r="A184" s="10" t="s">
        <v>10011</v>
      </c>
      <c r="B184" s="18">
        <v>4.4000000000000004</v>
      </c>
      <c r="O184" s="10" t="s">
        <v>15112</v>
      </c>
      <c r="Y184" s="10" t="s">
        <v>2319</v>
      </c>
      <c r="Z184" s="18">
        <v>224</v>
      </c>
      <c r="AA184" s="18"/>
      <c r="AB184" s="18"/>
      <c r="AC184" s="18"/>
      <c r="AE184" s="10" t="s">
        <v>2246</v>
      </c>
      <c r="AF184" s="49">
        <v>0.76</v>
      </c>
      <c r="AI184" s="48"/>
    </row>
    <row r="185" spans="1:35">
      <c r="A185" s="10" t="s">
        <v>5561</v>
      </c>
      <c r="B185" s="18">
        <v>4.4000000000000004</v>
      </c>
      <c r="O185" s="10" t="s">
        <v>14909</v>
      </c>
      <c r="Y185" s="10" t="s">
        <v>12894</v>
      </c>
      <c r="Z185" s="18">
        <v>222</v>
      </c>
      <c r="AA185" s="18"/>
      <c r="AB185" s="18"/>
      <c r="AC185" s="18"/>
      <c r="AE185" s="10" t="s">
        <v>8418</v>
      </c>
      <c r="AF185" s="49">
        <v>0.75</v>
      </c>
      <c r="AI185" s="48"/>
    </row>
    <row r="186" spans="1:35">
      <c r="A186" s="10" t="s">
        <v>6513</v>
      </c>
      <c r="B186" s="18">
        <v>4.4000000000000004</v>
      </c>
      <c r="O186" s="10" t="s">
        <v>14335</v>
      </c>
      <c r="Y186" s="10" t="s">
        <v>2602</v>
      </c>
      <c r="Z186" s="18">
        <v>214</v>
      </c>
      <c r="AA186" s="18"/>
      <c r="AB186" s="18"/>
      <c r="AC186" s="18"/>
      <c r="AE186" s="10" t="s">
        <v>10641</v>
      </c>
      <c r="AF186" s="49">
        <v>0.5</v>
      </c>
      <c r="AI186" s="48"/>
    </row>
    <row r="187" spans="1:35">
      <c r="A187" s="10" t="s">
        <v>3201</v>
      </c>
      <c r="B187" s="18">
        <v>4.4000000000000004</v>
      </c>
      <c r="O187" s="10" t="s">
        <v>14936</v>
      </c>
      <c r="Y187" s="10" t="s">
        <v>12321</v>
      </c>
      <c r="Z187" s="18">
        <v>212</v>
      </c>
      <c r="AA187" s="18"/>
      <c r="AB187" s="18"/>
      <c r="AC187" s="18"/>
      <c r="AE187" s="10" t="s">
        <v>6187</v>
      </c>
      <c r="AF187" s="49">
        <v>0.55000000000000004</v>
      </c>
      <c r="AI187" s="48"/>
    </row>
    <row r="188" spans="1:35">
      <c r="A188" s="10" t="s">
        <v>5324</v>
      </c>
      <c r="B188" s="18">
        <v>4.4000000000000004</v>
      </c>
      <c r="O188" s="10" t="s">
        <v>14301</v>
      </c>
      <c r="Y188" s="10" t="s">
        <v>12824</v>
      </c>
      <c r="Z188" s="18">
        <v>212</v>
      </c>
      <c r="AA188" s="18"/>
      <c r="AB188" s="18"/>
      <c r="AC188" s="18"/>
      <c r="AE188" s="10" t="s">
        <v>8529</v>
      </c>
      <c r="AF188" s="49">
        <v>0.5</v>
      </c>
      <c r="AI188" s="48"/>
    </row>
    <row r="189" spans="1:35">
      <c r="A189" s="10" t="s">
        <v>6198</v>
      </c>
      <c r="B189" s="18">
        <v>4.4000000000000004</v>
      </c>
      <c r="O189" s="10" t="s">
        <v>14761</v>
      </c>
      <c r="Y189" s="10" t="s">
        <v>1352</v>
      </c>
      <c r="Z189" s="18">
        <v>211</v>
      </c>
      <c r="AA189" s="18"/>
      <c r="AB189" s="18"/>
      <c r="AC189" s="18"/>
      <c r="AE189" s="10" t="s">
        <v>3105</v>
      </c>
      <c r="AF189" s="49">
        <v>0.73</v>
      </c>
      <c r="AI189" s="48"/>
    </row>
    <row r="190" spans="1:35">
      <c r="A190" s="10" t="s">
        <v>6565</v>
      </c>
      <c r="B190" s="18">
        <v>4.4000000000000004</v>
      </c>
      <c r="O190" s="10" t="s">
        <v>14985</v>
      </c>
      <c r="Y190" s="10" t="s">
        <v>672</v>
      </c>
      <c r="Z190" s="18">
        <v>210</v>
      </c>
      <c r="AA190" s="18"/>
      <c r="AB190" s="18"/>
      <c r="AC190" s="18"/>
      <c r="AE190" s="10" t="s">
        <v>9824</v>
      </c>
      <c r="AF190" s="49">
        <v>0.62</v>
      </c>
      <c r="AI190" s="48"/>
    </row>
    <row r="191" spans="1:35">
      <c r="A191" s="10" t="s">
        <v>10890</v>
      </c>
      <c r="B191" s="18">
        <v>4.4000000000000004</v>
      </c>
      <c r="O191" s="10" t="s">
        <v>15035</v>
      </c>
      <c r="Y191" s="10" t="s">
        <v>5090</v>
      </c>
      <c r="Z191" s="18">
        <v>206</v>
      </c>
      <c r="AA191" s="18"/>
      <c r="AB191" s="18"/>
      <c r="AC191" s="18"/>
      <c r="AE191" s="10" t="s">
        <v>6679</v>
      </c>
      <c r="AF191" s="49">
        <v>0.56999999999999995</v>
      </c>
      <c r="AI191" s="48"/>
    </row>
    <row r="192" spans="1:35">
      <c r="A192" s="10" t="s">
        <v>12231</v>
      </c>
      <c r="B192" s="18">
        <v>4.4000000000000004</v>
      </c>
      <c r="O192" s="10" t="s">
        <v>14762</v>
      </c>
      <c r="Y192" s="10" t="s">
        <v>11124</v>
      </c>
      <c r="Z192" s="18">
        <v>203</v>
      </c>
      <c r="AA192" s="18"/>
      <c r="AB192" s="18"/>
      <c r="AC192" s="18"/>
      <c r="AE192" s="10" t="s">
        <v>7524</v>
      </c>
      <c r="AF192" s="49">
        <v>0.64</v>
      </c>
      <c r="AI192" s="48"/>
    </row>
    <row r="193" spans="1:35">
      <c r="A193" s="10" t="s">
        <v>12341</v>
      </c>
      <c r="B193" s="18">
        <v>4.4000000000000004</v>
      </c>
      <c r="O193" s="10" t="s">
        <v>14973</v>
      </c>
      <c r="Y193" s="10" t="s">
        <v>2792</v>
      </c>
      <c r="Z193" s="18">
        <v>200</v>
      </c>
      <c r="AA193" s="18"/>
      <c r="AB193" s="18"/>
      <c r="AC193" s="18"/>
      <c r="AE193" s="10" t="s">
        <v>4899</v>
      </c>
      <c r="AF193" s="49">
        <v>0.77</v>
      </c>
      <c r="AI193" s="48"/>
    </row>
    <row r="194" spans="1:35">
      <c r="A194" s="10" t="s">
        <v>2677</v>
      </c>
      <c r="B194" s="18">
        <v>4.4000000000000004</v>
      </c>
      <c r="O194" s="10" t="s">
        <v>14972</v>
      </c>
      <c r="Y194" s="10" t="s">
        <v>1863</v>
      </c>
      <c r="Z194" s="18">
        <v>197</v>
      </c>
      <c r="AA194" s="18"/>
      <c r="AB194" s="18"/>
      <c r="AC194" s="18"/>
      <c r="AE194" s="10" t="s">
        <v>435</v>
      </c>
      <c r="AF194" s="49">
        <v>0.67</v>
      </c>
      <c r="AI194" s="48"/>
    </row>
    <row r="195" spans="1:35">
      <c r="A195" s="10" t="s">
        <v>7559</v>
      </c>
      <c r="B195" s="18">
        <v>4.4000000000000004</v>
      </c>
      <c r="O195" s="10" t="s">
        <v>14760</v>
      </c>
      <c r="Y195" s="10" t="s">
        <v>2167</v>
      </c>
      <c r="Z195" s="18">
        <v>197</v>
      </c>
      <c r="AA195" s="18"/>
      <c r="AB195" s="18"/>
      <c r="AC195" s="18"/>
      <c r="AE195" s="10" t="s">
        <v>356</v>
      </c>
      <c r="AF195" s="49">
        <v>0.53</v>
      </c>
      <c r="AI195" s="48"/>
    </row>
    <row r="196" spans="1:35">
      <c r="A196" s="10" t="s">
        <v>3411</v>
      </c>
      <c r="B196" s="18">
        <v>4.4000000000000004</v>
      </c>
      <c r="O196" s="10" t="s">
        <v>14729</v>
      </c>
      <c r="Y196" s="10" t="s">
        <v>12904</v>
      </c>
      <c r="Z196" s="18">
        <v>195</v>
      </c>
      <c r="AA196" s="18"/>
      <c r="AB196" s="18"/>
      <c r="AC196" s="18"/>
      <c r="AE196" s="10" t="s">
        <v>12161</v>
      </c>
      <c r="AF196" s="49">
        <v>0.53</v>
      </c>
      <c r="AI196" s="48"/>
    </row>
    <row r="197" spans="1:35">
      <c r="A197" s="10" t="s">
        <v>5441</v>
      </c>
      <c r="B197" s="18">
        <v>4.4000000000000004</v>
      </c>
      <c r="O197" s="10" t="s">
        <v>14734</v>
      </c>
      <c r="Y197" s="10" t="s">
        <v>2221</v>
      </c>
      <c r="Z197" s="18">
        <v>185</v>
      </c>
      <c r="AA197" s="18"/>
      <c r="AB197" s="18"/>
      <c r="AC197" s="18"/>
      <c r="AE197" s="10" t="s">
        <v>8142</v>
      </c>
      <c r="AF197" s="49">
        <v>0.69</v>
      </c>
      <c r="AI197" s="48"/>
    </row>
    <row r="198" spans="1:35">
      <c r="A198" s="10" t="s">
        <v>5334</v>
      </c>
      <c r="B198" s="18">
        <v>4.4000000000000004</v>
      </c>
      <c r="O198" s="10" t="s">
        <v>14408</v>
      </c>
      <c r="Y198" s="10" t="s">
        <v>9953</v>
      </c>
      <c r="Z198" s="18">
        <v>185</v>
      </c>
      <c r="AA198" s="18"/>
      <c r="AB198" s="18"/>
      <c r="AC198" s="18"/>
      <c r="AE198" s="10" t="s">
        <v>7386</v>
      </c>
      <c r="AF198" s="49">
        <v>0.78</v>
      </c>
      <c r="AI198" s="48"/>
    </row>
    <row r="199" spans="1:35">
      <c r="A199" s="10" t="s">
        <v>6833</v>
      </c>
      <c r="B199" s="18">
        <v>4.4000000000000004</v>
      </c>
      <c r="O199" s="10" t="s">
        <v>14407</v>
      </c>
      <c r="Y199" s="10" t="s">
        <v>11062</v>
      </c>
      <c r="Z199" s="18">
        <v>185</v>
      </c>
      <c r="AA199" s="18"/>
      <c r="AB199" s="18"/>
      <c r="AC199" s="18"/>
      <c r="AE199" s="10" t="s">
        <v>11526</v>
      </c>
      <c r="AF199" s="49">
        <v>0.5</v>
      </c>
      <c r="AI199" s="48"/>
    </row>
    <row r="200" spans="1:35">
      <c r="A200" s="10" t="s">
        <v>481</v>
      </c>
      <c r="B200" s="18">
        <v>4.4000000000000004</v>
      </c>
      <c r="O200" s="10" t="s">
        <v>14691</v>
      </c>
      <c r="Y200" s="10" t="s">
        <v>2612</v>
      </c>
      <c r="Z200" s="18">
        <v>184</v>
      </c>
      <c r="AA200" s="18"/>
      <c r="AB200" s="18"/>
      <c r="AC200" s="18"/>
      <c r="AE200" s="10" t="s">
        <v>1372</v>
      </c>
      <c r="AF200" s="49">
        <v>0.62</v>
      </c>
      <c r="AI200" s="48"/>
    </row>
    <row r="201" spans="1:35">
      <c r="A201" s="10" t="s">
        <v>7470</v>
      </c>
      <c r="B201" s="18">
        <v>4.4000000000000004</v>
      </c>
      <c r="O201" s="10" t="s">
        <v>15141</v>
      </c>
      <c r="Y201" s="10" t="s">
        <v>282</v>
      </c>
      <c r="Z201" s="18">
        <v>184</v>
      </c>
      <c r="AA201" s="18"/>
      <c r="AB201" s="18"/>
      <c r="AC201" s="18"/>
      <c r="AE201" s="10" t="s">
        <v>6112</v>
      </c>
      <c r="AF201" s="49">
        <v>0.7</v>
      </c>
      <c r="AI201" s="48"/>
    </row>
    <row r="202" spans="1:35">
      <c r="A202" s="10" t="s">
        <v>11727</v>
      </c>
      <c r="B202" s="18">
        <v>4.4000000000000004</v>
      </c>
      <c r="O202" s="10" t="s">
        <v>14138</v>
      </c>
      <c r="Y202" s="10" t="s">
        <v>12803</v>
      </c>
      <c r="Z202" s="18">
        <v>178</v>
      </c>
      <c r="AA202" s="18"/>
      <c r="AB202" s="18"/>
      <c r="AC202" s="18"/>
      <c r="AE202" s="10" t="s">
        <v>6198</v>
      </c>
      <c r="AF202" s="49">
        <v>0.55000000000000004</v>
      </c>
      <c r="AI202" s="48"/>
    </row>
    <row r="203" spans="1:35">
      <c r="A203" s="10" t="s">
        <v>5304</v>
      </c>
      <c r="B203" s="18">
        <v>4.4000000000000004</v>
      </c>
      <c r="O203" s="10" t="s">
        <v>14015</v>
      </c>
      <c r="Y203" s="10" t="s">
        <v>2821</v>
      </c>
      <c r="Z203" s="18">
        <v>171</v>
      </c>
      <c r="AA203" s="18"/>
      <c r="AB203" s="18"/>
      <c r="AC203" s="18"/>
      <c r="AE203" s="10" t="s">
        <v>6595</v>
      </c>
      <c r="AF203" s="49">
        <v>0.55000000000000004</v>
      </c>
      <c r="AI203" s="48"/>
    </row>
    <row r="204" spans="1:35">
      <c r="A204" s="10" t="s">
        <v>7593</v>
      </c>
      <c r="B204" s="18">
        <v>4.4000000000000004</v>
      </c>
      <c r="O204" s="10" t="s">
        <v>14804</v>
      </c>
      <c r="Y204" s="10" t="s">
        <v>11325</v>
      </c>
      <c r="Z204" s="18">
        <v>170</v>
      </c>
      <c r="AA204" s="18"/>
      <c r="AB204" s="18"/>
      <c r="AC204" s="18"/>
      <c r="AE204" s="10" t="s">
        <v>7722</v>
      </c>
      <c r="AF204" s="49">
        <v>0.55000000000000004</v>
      </c>
      <c r="AI204" s="48"/>
    </row>
    <row r="205" spans="1:35">
      <c r="A205" s="10" t="s">
        <v>10750</v>
      </c>
      <c r="B205" s="18">
        <v>4.4000000000000004</v>
      </c>
      <c r="O205" s="10" t="s">
        <v>14850</v>
      </c>
      <c r="Y205" s="10" t="s">
        <v>12442</v>
      </c>
      <c r="Z205" s="18">
        <v>168</v>
      </c>
      <c r="AA205" s="18"/>
      <c r="AB205" s="18"/>
      <c r="AC205" s="18"/>
      <c r="AE205" s="10" t="s">
        <v>5994</v>
      </c>
      <c r="AF205" s="49">
        <v>0.73</v>
      </c>
      <c r="AI205" s="48"/>
    </row>
    <row r="206" spans="1:35">
      <c r="A206" s="10" t="s">
        <v>8005</v>
      </c>
      <c r="B206" s="18">
        <v>4.4000000000000004</v>
      </c>
      <c r="O206" s="10" t="s">
        <v>14980</v>
      </c>
      <c r="Y206" s="10" t="s">
        <v>11185</v>
      </c>
      <c r="Z206" s="18">
        <v>166</v>
      </c>
      <c r="AA206" s="18"/>
      <c r="AB206" s="18"/>
      <c r="AC206" s="18"/>
      <c r="AE206" s="10" t="s">
        <v>7066</v>
      </c>
      <c r="AF206" s="49">
        <v>0.63</v>
      </c>
      <c r="AI206" s="48"/>
    </row>
    <row r="207" spans="1:35">
      <c r="A207" s="10" t="s">
        <v>127</v>
      </c>
      <c r="B207" s="18">
        <v>4.4000000000000004</v>
      </c>
      <c r="O207" s="10" t="s">
        <v>14495</v>
      </c>
      <c r="Y207" s="10" t="s">
        <v>2657</v>
      </c>
      <c r="Z207" s="18">
        <v>163</v>
      </c>
      <c r="AA207" s="18"/>
      <c r="AB207" s="18"/>
      <c r="AC207" s="18"/>
      <c r="AE207" s="10" t="s">
        <v>6721</v>
      </c>
      <c r="AF207" s="49">
        <v>0.5</v>
      </c>
      <c r="AI207" s="48"/>
    </row>
    <row r="208" spans="1:35">
      <c r="A208" s="10" t="s">
        <v>356</v>
      </c>
      <c r="B208" s="18">
        <v>4.4000000000000004</v>
      </c>
      <c r="O208" s="10" t="s">
        <v>14058</v>
      </c>
      <c r="Y208" s="10" t="s">
        <v>12864</v>
      </c>
      <c r="Z208" s="18">
        <v>159</v>
      </c>
      <c r="AA208" s="18"/>
      <c r="AB208" s="18"/>
      <c r="AC208" s="18"/>
      <c r="AE208" s="10" t="s">
        <v>1774</v>
      </c>
      <c r="AF208" s="49">
        <v>0.66</v>
      </c>
      <c r="AI208" s="48"/>
    </row>
    <row r="209" spans="1:35">
      <c r="A209" s="10" t="s">
        <v>5571</v>
      </c>
      <c r="B209" s="18">
        <v>4.4000000000000004</v>
      </c>
      <c r="O209" s="10" t="s">
        <v>14053</v>
      </c>
      <c r="Y209" s="10" t="s">
        <v>11766</v>
      </c>
      <c r="Z209" s="18">
        <v>157</v>
      </c>
      <c r="AA209" s="18"/>
      <c r="AB209" s="18"/>
      <c r="AC209" s="18"/>
      <c r="AE209" s="10" t="s">
        <v>10819</v>
      </c>
      <c r="AF209" s="49">
        <v>0.68</v>
      </c>
      <c r="AI209" s="48"/>
    </row>
    <row r="210" spans="1:35">
      <c r="A210" s="10" t="s">
        <v>1774</v>
      </c>
      <c r="B210" s="18">
        <v>4.4000000000000004</v>
      </c>
      <c r="O210" s="10" t="s">
        <v>14027</v>
      </c>
      <c r="Y210" s="10" t="s">
        <v>12604</v>
      </c>
      <c r="Z210" s="18">
        <v>156</v>
      </c>
      <c r="AA210" s="18"/>
      <c r="AB210" s="18"/>
      <c r="AC210" s="18"/>
      <c r="AE210" s="10" t="s">
        <v>8884</v>
      </c>
      <c r="AF210" s="49">
        <v>0.65</v>
      </c>
      <c r="AI210" s="48"/>
    </row>
    <row r="211" spans="1:35">
      <c r="A211" s="10" t="s">
        <v>1521</v>
      </c>
      <c r="B211" s="18">
        <v>4.4000000000000004</v>
      </c>
      <c r="O211" s="10" t="s">
        <v>15151</v>
      </c>
      <c r="Y211" s="10" t="s">
        <v>3886</v>
      </c>
      <c r="Z211" s="18">
        <v>154</v>
      </c>
      <c r="AA211" s="18"/>
      <c r="AB211" s="18"/>
      <c r="AC211" s="18"/>
      <c r="AE211" s="10" t="s">
        <v>5550</v>
      </c>
      <c r="AF211" s="49">
        <v>0.6</v>
      </c>
      <c r="AI211" s="48"/>
    </row>
    <row r="212" spans="1:35">
      <c r="A212" s="10" t="s">
        <v>157</v>
      </c>
      <c r="B212" s="18">
        <v>4.4000000000000004</v>
      </c>
      <c r="O212" s="10" t="s">
        <v>15150</v>
      </c>
      <c r="Y212" s="10" t="s">
        <v>4322</v>
      </c>
      <c r="Z212" s="18">
        <v>154</v>
      </c>
      <c r="AA212" s="18"/>
      <c r="AB212" s="18"/>
      <c r="AC212" s="18"/>
      <c r="AE212" s="10" t="s">
        <v>11477</v>
      </c>
      <c r="AF212" s="49">
        <v>0.57999999999999996</v>
      </c>
      <c r="AI212" s="48"/>
    </row>
    <row r="213" spans="1:35">
      <c r="A213" s="10" t="s">
        <v>9262</v>
      </c>
      <c r="B213" s="18">
        <v>4.4000000000000004</v>
      </c>
      <c r="O213" s="10" t="s">
        <v>14971</v>
      </c>
      <c r="Y213" s="10" t="s">
        <v>2782</v>
      </c>
      <c r="Z213" s="18">
        <v>151</v>
      </c>
      <c r="AA213" s="18"/>
      <c r="AB213" s="18"/>
      <c r="AC213" s="18"/>
      <c r="AE213" s="10" t="s">
        <v>1443</v>
      </c>
      <c r="AF213" s="49">
        <v>0.66</v>
      </c>
      <c r="AI213" s="48"/>
    </row>
    <row r="214" spans="1:35">
      <c r="A214" s="10" t="s">
        <v>8038</v>
      </c>
      <c r="B214" s="18">
        <v>4.4000000000000004</v>
      </c>
      <c r="O214" s="10" t="s">
        <v>14459</v>
      </c>
      <c r="Y214" s="10" t="s">
        <v>662</v>
      </c>
      <c r="Z214" s="18">
        <v>149</v>
      </c>
      <c r="AA214" s="18"/>
      <c r="AB214" s="18"/>
      <c r="AC214" s="18"/>
      <c r="AE214" s="10" t="s">
        <v>2143</v>
      </c>
      <c r="AF214" s="49">
        <v>0.66</v>
      </c>
      <c r="AI214" s="48"/>
    </row>
    <row r="215" spans="1:35">
      <c r="A215" s="10" t="s">
        <v>6545</v>
      </c>
      <c r="B215" s="18">
        <v>4.4000000000000004</v>
      </c>
      <c r="O215" s="10" t="s">
        <v>14256</v>
      </c>
      <c r="Y215" s="10" t="s">
        <v>11968</v>
      </c>
      <c r="Z215" s="18">
        <v>144</v>
      </c>
      <c r="AA215" s="18"/>
      <c r="AB215" s="18"/>
      <c r="AC215" s="18"/>
      <c r="AE215" s="10" t="s">
        <v>1476</v>
      </c>
      <c r="AF215" s="49">
        <v>0.75</v>
      </c>
      <c r="AI215" s="48"/>
    </row>
    <row r="216" spans="1:35">
      <c r="A216" s="10" t="s">
        <v>6937</v>
      </c>
      <c r="B216" s="18">
        <v>4.4000000000000004</v>
      </c>
      <c r="O216" s="10" t="s">
        <v>14670</v>
      </c>
      <c r="Y216" s="10" t="s">
        <v>11937</v>
      </c>
      <c r="Z216" s="18">
        <v>144</v>
      </c>
      <c r="AA216" s="18"/>
      <c r="AB216" s="18"/>
      <c r="AC216" s="18"/>
      <c r="AE216" s="10" t="s">
        <v>6604</v>
      </c>
      <c r="AF216" s="49">
        <v>0.5</v>
      </c>
      <c r="AI216" s="48"/>
    </row>
    <row r="217" spans="1:35">
      <c r="A217" s="10" t="s">
        <v>8463</v>
      </c>
      <c r="B217" s="18">
        <v>4.4000000000000004</v>
      </c>
      <c r="O217" s="10" t="s">
        <v>14621</v>
      </c>
      <c r="Y217" s="10" t="s">
        <v>2772</v>
      </c>
      <c r="Z217" s="18">
        <v>143</v>
      </c>
      <c r="AA217" s="18"/>
      <c r="AB217" s="18"/>
      <c r="AC217" s="18"/>
      <c r="AE217" s="10" t="s">
        <v>1212</v>
      </c>
      <c r="AF217" s="49">
        <v>0.54</v>
      </c>
      <c r="AI217" s="48"/>
    </row>
    <row r="218" spans="1:35">
      <c r="A218" s="10" t="s">
        <v>5400</v>
      </c>
      <c r="B218" s="18">
        <v>4.4000000000000004</v>
      </c>
      <c r="O218" s="10" t="s">
        <v>14659</v>
      </c>
      <c r="Y218" s="10" t="s">
        <v>2896</v>
      </c>
      <c r="Z218" s="18">
        <v>136</v>
      </c>
      <c r="AA218" s="18"/>
      <c r="AB218" s="18"/>
      <c r="AC218" s="18"/>
      <c r="AE218" s="10" t="s">
        <v>927</v>
      </c>
      <c r="AF218" s="49">
        <v>0.53</v>
      </c>
      <c r="AI218" s="48"/>
    </row>
    <row r="219" spans="1:35">
      <c r="A219" s="10" t="s">
        <v>5610</v>
      </c>
      <c r="B219" s="18">
        <v>4.4000000000000004</v>
      </c>
      <c r="O219" s="10" t="s">
        <v>14123</v>
      </c>
      <c r="Y219" s="10" t="s">
        <v>8873</v>
      </c>
      <c r="Z219" s="18">
        <v>136</v>
      </c>
      <c r="AA219" s="18"/>
      <c r="AB219" s="18"/>
      <c r="AC219" s="18"/>
      <c r="AE219" s="10" t="s">
        <v>1312</v>
      </c>
      <c r="AF219" s="49">
        <v>0.52</v>
      </c>
      <c r="AI219" s="48"/>
    </row>
    <row r="220" spans="1:35">
      <c r="A220" s="10" t="s">
        <v>6960</v>
      </c>
      <c r="B220" s="18">
        <v>4.4000000000000004</v>
      </c>
      <c r="O220" s="10" t="s">
        <v>15148</v>
      </c>
      <c r="Y220" s="10" t="s">
        <v>12643</v>
      </c>
      <c r="Z220" s="18">
        <v>133</v>
      </c>
      <c r="AA220" s="18"/>
      <c r="AB220" s="18"/>
      <c r="AC220" s="18"/>
      <c r="AE220" s="10" t="s">
        <v>496</v>
      </c>
      <c r="AF220" s="49">
        <v>0.62</v>
      </c>
      <c r="AI220" s="48"/>
    </row>
    <row r="221" spans="1:35">
      <c r="A221" s="10" t="s">
        <v>2345</v>
      </c>
      <c r="B221" s="18">
        <v>4.4000000000000004</v>
      </c>
      <c r="O221" s="10" t="s">
        <v>13948</v>
      </c>
      <c r="Y221" s="10" t="s">
        <v>1076</v>
      </c>
      <c r="Z221" s="18">
        <v>132</v>
      </c>
      <c r="AA221" s="18"/>
      <c r="AB221" s="18"/>
      <c r="AC221" s="18"/>
      <c r="AE221" s="10" t="s">
        <v>8988</v>
      </c>
      <c r="AF221" s="49">
        <v>0.5</v>
      </c>
      <c r="AI221" s="48"/>
    </row>
    <row r="222" spans="1:35">
      <c r="A222" s="10" t="s">
        <v>1794</v>
      </c>
      <c r="B222" s="18">
        <v>4.4000000000000004</v>
      </c>
      <c r="O222" s="10" t="s">
        <v>13921</v>
      </c>
      <c r="Y222" s="10" t="s">
        <v>9883</v>
      </c>
      <c r="Z222" s="18">
        <v>132</v>
      </c>
      <c r="AA222" s="18"/>
      <c r="AB222" s="18"/>
      <c r="AC222" s="18"/>
      <c r="AE222" s="10" t="s">
        <v>10940</v>
      </c>
      <c r="AF222" s="49">
        <v>0.57999999999999996</v>
      </c>
      <c r="AI222" s="48"/>
    </row>
    <row r="223" spans="1:35">
      <c r="A223" s="10" t="s">
        <v>1171</v>
      </c>
      <c r="B223" s="18">
        <v>4.4000000000000004</v>
      </c>
      <c r="O223" s="10" t="s">
        <v>13942</v>
      </c>
      <c r="Y223" s="10" t="s">
        <v>2706</v>
      </c>
      <c r="Z223" s="18">
        <v>129</v>
      </c>
      <c r="AA223" s="18"/>
      <c r="AB223" s="18"/>
      <c r="AC223" s="18"/>
      <c r="AE223" s="10" t="s">
        <v>1964</v>
      </c>
      <c r="AF223" s="49">
        <v>0.5</v>
      </c>
      <c r="AI223" s="48"/>
    </row>
    <row r="224" spans="1:35">
      <c r="A224" s="10" t="s">
        <v>6338</v>
      </c>
      <c r="B224" s="18">
        <v>4.4000000000000004</v>
      </c>
      <c r="O224" s="10" t="s">
        <v>13938</v>
      </c>
      <c r="Y224" s="10" t="s">
        <v>813</v>
      </c>
      <c r="Z224" s="18">
        <v>127</v>
      </c>
      <c r="AA224" s="18"/>
      <c r="AB224" s="18"/>
      <c r="AC224" s="18"/>
      <c r="AE224" s="10" t="s">
        <v>10346</v>
      </c>
      <c r="AF224" s="49">
        <v>0.6</v>
      </c>
      <c r="AI224" s="48"/>
    </row>
    <row r="225" spans="1:35">
      <c r="A225" s="10" t="s">
        <v>2044</v>
      </c>
      <c r="B225" s="18">
        <v>4.4000000000000004</v>
      </c>
      <c r="O225" s="10" t="s">
        <v>13933</v>
      </c>
      <c r="Y225" s="10" t="s">
        <v>4511</v>
      </c>
      <c r="Z225" s="18">
        <v>125</v>
      </c>
      <c r="AA225" s="18"/>
      <c r="AB225" s="18"/>
      <c r="AC225" s="18"/>
      <c r="AE225" s="10" t="s">
        <v>10113</v>
      </c>
      <c r="AF225" s="49">
        <v>0.6</v>
      </c>
      <c r="AI225" s="48"/>
    </row>
    <row r="226" spans="1:35">
      <c r="A226" s="10" t="s">
        <v>6535</v>
      </c>
      <c r="B226" s="18">
        <v>4.4000000000000004</v>
      </c>
      <c r="O226" s="10" t="s">
        <v>14020</v>
      </c>
      <c r="Y226" s="10" t="s">
        <v>11255</v>
      </c>
      <c r="Z226" s="18">
        <v>124</v>
      </c>
      <c r="AA226" s="18"/>
      <c r="AB226" s="18"/>
      <c r="AC226" s="18"/>
      <c r="AE226" s="10" t="s">
        <v>1888</v>
      </c>
      <c r="AF226" s="49">
        <v>0.7</v>
      </c>
      <c r="AI226" s="48"/>
    </row>
    <row r="227" spans="1:35">
      <c r="A227" s="10" t="s">
        <v>1928</v>
      </c>
      <c r="B227" s="18">
        <v>4.4000000000000004</v>
      </c>
      <c r="O227" s="10" t="s">
        <v>13960</v>
      </c>
      <c r="Y227" s="10" t="s">
        <v>9539</v>
      </c>
      <c r="Z227" s="18">
        <v>124</v>
      </c>
      <c r="AA227" s="18"/>
      <c r="AB227" s="18"/>
      <c r="AC227" s="18"/>
      <c r="AE227" s="10" t="s">
        <v>7962</v>
      </c>
      <c r="AF227" s="49">
        <v>0.5</v>
      </c>
      <c r="AI227" s="48"/>
    </row>
    <row r="228" spans="1:35">
      <c r="A228" s="10" t="s">
        <v>7972</v>
      </c>
      <c r="B228" s="18">
        <v>4.4000000000000004</v>
      </c>
      <c r="O228" s="10" t="s">
        <v>14313</v>
      </c>
      <c r="Y228" s="10" t="s">
        <v>2491</v>
      </c>
      <c r="Z228" s="18">
        <v>121</v>
      </c>
      <c r="AA228" s="18"/>
      <c r="AB228" s="18"/>
      <c r="AC228" s="18"/>
      <c r="AE228" s="10" t="s">
        <v>8387</v>
      </c>
      <c r="AF228" s="49">
        <v>0.56999999999999995</v>
      </c>
      <c r="AI228" s="48"/>
    </row>
    <row r="229" spans="1:35">
      <c r="A229" s="10" t="s">
        <v>5727</v>
      </c>
      <c r="B229" s="18">
        <v>4.4000000000000004</v>
      </c>
      <c r="O229" s="10" t="s">
        <v>14056</v>
      </c>
      <c r="Y229" s="10" t="s">
        <v>4438</v>
      </c>
      <c r="Z229" s="18">
        <v>119</v>
      </c>
      <c r="AA229" s="18"/>
      <c r="AB229" s="18"/>
      <c r="AC229" s="18"/>
      <c r="AE229" s="10" t="s">
        <v>6994</v>
      </c>
      <c r="AF229" s="49">
        <v>0.85</v>
      </c>
      <c r="AI229" s="48"/>
    </row>
    <row r="230" spans="1:35">
      <c r="A230" s="10" t="s">
        <v>6420</v>
      </c>
      <c r="B230" s="18">
        <v>4.4000000000000004</v>
      </c>
      <c r="O230" s="10" t="s">
        <v>14838</v>
      </c>
      <c r="Y230" s="10" t="s">
        <v>9049</v>
      </c>
      <c r="Z230" s="18">
        <v>119</v>
      </c>
      <c r="AA230" s="18"/>
      <c r="AB230" s="18"/>
      <c r="AC230" s="18"/>
      <c r="AE230" s="10" t="s">
        <v>4188</v>
      </c>
      <c r="AF230" s="49">
        <v>0.67</v>
      </c>
      <c r="AI230" s="48"/>
    </row>
    <row r="231" spans="1:35">
      <c r="A231" s="10" t="s">
        <v>10651</v>
      </c>
      <c r="B231" s="18">
        <v>4.4000000000000004</v>
      </c>
      <c r="O231" s="10" t="s">
        <v>14060</v>
      </c>
      <c r="Y231" s="10" t="s">
        <v>12934</v>
      </c>
      <c r="Z231" s="18">
        <v>113</v>
      </c>
      <c r="AA231" s="18"/>
      <c r="AB231" s="18"/>
      <c r="AC231" s="18"/>
      <c r="AE231" s="10" t="s">
        <v>5679</v>
      </c>
      <c r="AF231" s="49">
        <v>0.56999999999999995</v>
      </c>
      <c r="AI231" s="48"/>
    </row>
    <row r="232" spans="1:35">
      <c r="A232" s="10" t="s">
        <v>5529</v>
      </c>
      <c r="B232" s="18">
        <v>4.4000000000000004</v>
      </c>
      <c r="O232" s="10" t="s">
        <v>14043</v>
      </c>
      <c r="Y232" s="10" t="s">
        <v>2516</v>
      </c>
      <c r="Z232" s="18">
        <v>112</v>
      </c>
      <c r="AA232" s="18"/>
      <c r="AB232" s="18"/>
      <c r="AC232" s="18"/>
      <c r="AE232" s="10" t="s">
        <v>5503</v>
      </c>
      <c r="AF232" s="49">
        <v>0.52</v>
      </c>
      <c r="AI232" s="48"/>
    </row>
    <row r="233" spans="1:35">
      <c r="A233" s="10" t="s">
        <v>12552</v>
      </c>
      <c r="B233" s="18">
        <v>4.4000000000000004</v>
      </c>
      <c r="O233" s="10" t="s">
        <v>14113</v>
      </c>
      <c r="Y233" s="10" t="s">
        <v>9231</v>
      </c>
      <c r="Z233" s="18">
        <v>111</v>
      </c>
      <c r="AA233" s="18"/>
      <c r="AB233" s="18"/>
      <c r="AC233" s="18"/>
      <c r="AE233" s="10" t="s">
        <v>5452</v>
      </c>
      <c r="AF233" s="49">
        <v>0.64</v>
      </c>
      <c r="AI233" s="48"/>
    </row>
    <row r="234" spans="1:35">
      <c r="A234" s="10" t="s">
        <v>5345</v>
      </c>
      <c r="B234" s="18">
        <v>4.4000000000000004</v>
      </c>
      <c r="O234" s="10" t="s">
        <v>13941</v>
      </c>
      <c r="Y234" s="10" t="s">
        <v>1898</v>
      </c>
      <c r="Z234" s="18">
        <v>110</v>
      </c>
      <c r="AA234" s="18"/>
      <c r="AB234" s="18"/>
      <c r="AC234" s="18"/>
      <c r="AE234" s="10" t="s">
        <v>138</v>
      </c>
      <c r="AF234" s="49">
        <v>0.61</v>
      </c>
      <c r="AI234" s="48"/>
    </row>
    <row r="235" spans="1:35">
      <c r="A235" s="10" t="s">
        <v>2289</v>
      </c>
      <c r="B235" s="18">
        <v>4.4000000000000004</v>
      </c>
      <c r="O235" s="10" t="s">
        <v>14852</v>
      </c>
      <c r="Y235" s="10" t="s">
        <v>11225</v>
      </c>
      <c r="Z235" s="18">
        <v>109</v>
      </c>
      <c r="AA235" s="18"/>
      <c r="AB235" s="18"/>
      <c r="AC235" s="18"/>
      <c r="AE235" s="10" t="s">
        <v>3517</v>
      </c>
      <c r="AF235" s="49">
        <v>0.9</v>
      </c>
      <c r="AI235" s="48"/>
    </row>
    <row r="236" spans="1:35">
      <c r="A236" s="10" t="s">
        <v>7549</v>
      </c>
      <c r="B236" s="18">
        <v>4.4000000000000004</v>
      </c>
      <c r="O236" s="10" t="s">
        <v>13969</v>
      </c>
      <c r="Y236" s="10" t="s">
        <v>2696</v>
      </c>
      <c r="Z236" s="18">
        <v>106</v>
      </c>
      <c r="AA236" s="18"/>
      <c r="AB236" s="18"/>
      <c r="AC236" s="18"/>
      <c r="AE236" s="10" t="s">
        <v>3578</v>
      </c>
      <c r="AF236" s="49">
        <v>0.67</v>
      </c>
      <c r="AI236" s="48"/>
    </row>
    <row r="237" spans="1:35">
      <c r="A237" s="10" t="s">
        <v>4843</v>
      </c>
      <c r="B237" s="18">
        <v>4.4000000000000004</v>
      </c>
      <c r="O237" s="10" t="s">
        <v>14515</v>
      </c>
      <c r="Y237" s="10" t="s">
        <v>4358</v>
      </c>
      <c r="Z237" s="18">
        <v>104</v>
      </c>
      <c r="AA237" s="18"/>
      <c r="AB237" s="18"/>
      <c r="AC237" s="18"/>
      <c r="AE237" s="10" t="s">
        <v>11265</v>
      </c>
      <c r="AF237" s="49">
        <v>0.5</v>
      </c>
      <c r="AI237" s="48"/>
    </row>
    <row r="238" spans="1:35">
      <c r="A238" s="10" t="s">
        <v>5952</v>
      </c>
      <c r="B238" s="18">
        <v>4.4000000000000004</v>
      </c>
      <c r="O238" s="10" t="s">
        <v>13986</v>
      </c>
      <c r="Y238" s="10" t="s">
        <v>2309</v>
      </c>
      <c r="Z238" s="18">
        <v>103</v>
      </c>
      <c r="AA238" s="18"/>
      <c r="AB238" s="18"/>
      <c r="AC238" s="18"/>
      <c r="AE238" s="10" t="s">
        <v>5913</v>
      </c>
      <c r="AF238" s="49">
        <v>0.8</v>
      </c>
      <c r="AI238" s="48"/>
    </row>
    <row r="239" spans="1:35">
      <c r="A239" s="10" t="s">
        <v>9190</v>
      </c>
      <c r="B239" s="18">
        <v>4.4000000000000004</v>
      </c>
      <c r="O239" s="10" t="s">
        <v>13939</v>
      </c>
      <c r="Y239" s="10" t="s">
        <v>12452</v>
      </c>
      <c r="Z239" s="18">
        <v>101</v>
      </c>
      <c r="AA239" s="18"/>
      <c r="AB239" s="18"/>
      <c r="AC239" s="18"/>
      <c r="AE239" s="10" t="s">
        <v>7377</v>
      </c>
      <c r="AF239" s="49">
        <v>0.63</v>
      </c>
      <c r="AI239" s="48"/>
    </row>
    <row r="240" spans="1:35">
      <c r="A240" s="10" t="s">
        <v>6843</v>
      </c>
      <c r="B240" s="18">
        <v>4.4000000000000004</v>
      </c>
      <c r="O240" s="10" t="s">
        <v>13940</v>
      </c>
      <c r="Y240" s="10" t="s">
        <v>11686</v>
      </c>
      <c r="Z240" s="18">
        <v>97</v>
      </c>
      <c r="AA240" s="18"/>
      <c r="AB240" s="18"/>
      <c r="AC240" s="18"/>
      <c r="AE240" s="10" t="s">
        <v>2876</v>
      </c>
      <c r="AF240" s="49">
        <v>0.51</v>
      </c>
      <c r="AI240" s="48"/>
    </row>
    <row r="241" spans="1:35">
      <c r="A241" s="10" t="s">
        <v>6814</v>
      </c>
      <c r="B241" s="18">
        <v>4.4000000000000004</v>
      </c>
      <c r="O241" s="10" t="s">
        <v>14719</v>
      </c>
      <c r="Y241" s="10" t="s">
        <v>10002</v>
      </c>
      <c r="Z241" s="18">
        <v>97</v>
      </c>
      <c r="AA241" s="18"/>
      <c r="AB241" s="18"/>
      <c r="AC241" s="18"/>
      <c r="AE241" s="10" t="s">
        <v>4785</v>
      </c>
      <c r="AF241" s="49">
        <v>0.79</v>
      </c>
      <c r="AI241" s="48"/>
    </row>
    <row r="242" spans="1:35">
      <c r="A242" s="10" t="s">
        <v>6865</v>
      </c>
      <c r="B242" s="18">
        <v>4.4000000000000004</v>
      </c>
      <c r="O242" s="10" t="s">
        <v>14718</v>
      </c>
      <c r="Y242" s="10" t="s">
        <v>11375</v>
      </c>
      <c r="Z242" s="18">
        <v>97</v>
      </c>
      <c r="AA242" s="18"/>
      <c r="AB242" s="18"/>
      <c r="AC242" s="18"/>
      <c r="AE242" s="10" t="s">
        <v>3663</v>
      </c>
      <c r="AF242" s="49">
        <v>0.62</v>
      </c>
      <c r="AI242" s="48"/>
    </row>
    <row r="243" spans="1:35">
      <c r="A243" s="10" t="s">
        <v>9764</v>
      </c>
      <c r="B243" s="18">
        <v>4.4000000000000004</v>
      </c>
      <c r="O243" s="10" t="s">
        <v>14572</v>
      </c>
      <c r="Y243" s="10" t="s">
        <v>9467</v>
      </c>
      <c r="Z243" s="18">
        <v>95</v>
      </c>
      <c r="AA243" s="18"/>
      <c r="AB243" s="18"/>
      <c r="AC243" s="18"/>
      <c r="AE243" s="10" t="s">
        <v>6927</v>
      </c>
      <c r="AF243" s="49">
        <v>0.65</v>
      </c>
      <c r="AI243" s="48"/>
    </row>
    <row r="244" spans="1:35">
      <c r="A244" s="10" t="s">
        <v>2128</v>
      </c>
      <c r="B244" s="18">
        <v>4.4000000000000004</v>
      </c>
      <c r="O244" s="10" t="s">
        <v>14604</v>
      </c>
      <c r="Y244" s="10" t="s">
        <v>7045</v>
      </c>
      <c r="Z244" s="18">
        <v>93</v>
      </c>
      <c r="AA244" s="18"/>
      <c r="AB244" s="18"/>
      <c r="AC244" s="18"/>
      <c r="AE244" s="10" t="s">
        <v>4571</v>
      </c>
      <c r="AF244" s="49">
        <v>0.88</v>
      </c>
      <c r="AI244" s="48"/>
    </row>
    <row r="245" spans="1:35">
      <c r="A245" s="10" t="s">
        <v>10860</v>
      </c>
      <c r="B245" s="18">
        <v>4.4000000000000004</v>
      </c>
      <c r="O245" s="10" t="s">
        <v>15132</v>
      </c>
      <c r="Y245" s="10" t="s">
        <v>11556</v>
      </c>
      <c r="Z245" s="18">
        <v>91</v>
      </c>
      <c r="AA245" s="18"/>
      <c r="AB245" s="18"/>
      <c r="AC245" s="18"/>
      <c r="AE245" s="10" t="s">
        <v>2811</v>
      </c>
      <c r="AF245" s="49">
        <v>0.6</v>
      </c>
      <c r="AI245" s="48"/>
    </row>
    <row r="246" spans="1:35">
      <c r="A246" s="10" t="s">
        <v>8947</v>
      </c>
      <c r="B246" s="18">
        <v>4.4000000000000004</v>
      </c>
      <c r="O246" s="10" t="s">
        <v>14297</v>
      </c>
      <c r="Y246" s="10" t="s">
        <v>2667</v>
      </c>
      <c r="Z246" s="18">
        <v>87</v>
      </c>
      <c r="AA246" s="18"/>
      <c r="AB246" s="18"/>
      <c r="AC246" s="18"/>
      <c r="AE246" s="10" t="s">
        <v>10981</v>
      </c>
      <c r="AF246" s="49">
        <v>0.55000000000000004</v>
      </c>
      <c r="AI246" s="48"/>
    </row>
    <row r="247" spans="1:35">
      <c r="A247" s="10" t="s">
        <v>8071</v>
      </c>
      <c r="B247" s="18">
        <v>4.4000000000000004</v>
      </c>
      <c r="O247" s="10" t="s">
        <v>14255</v>
      </c>
      <c r="Y247" s="10" t="s">
        <v>4501</v>
      </c>
      <c r="Z247" s="18">
        <v>87</v>
      </c>
      <c r="AA247" s="18"/>
      <c r="AB247" s="18"/>
      <c r="AC247" s="18"/>
      <c r="AE247" s="10" t="s">
        <v>556</v>
      </c>
      <c r="AF247" s="49">
        <v>0.56000000000000005</v>
      </c>
      <c r="AI247" s="48"/>
    </row>
    <row r="248" spans="1:35">
      <c r="A248" s="10" t="s">
        <v>12944</v>
      </c>
      <c r="B248" s="18">
        <v>4.4000000000000004</v>
      </c>
      <c r="O248" s="10" t="s">
        <v>15073</v>
      </c>
      <c r="Y248" s="10" t="s">
        <v>2335</v>
      </c>
      <c r="Z248" s="18">
        <v>85</v>
      </c>
      <c r="AA248" s="18"/>
      <c r="AB248" s="18"/>
      <c r="AC248" s="18"/>
      <c r="AE248" s="10" t="s">
        <v>57</v>
      </c>
      <c r="AF248" s="49">
        <v>0.61</v>
      </c>
      <c r="AI248" s="48"/>
    </row>
    <row r="249" spans="1:35">
      <c r="A249" s="10" t="s">
        <v>7315</v>
      </c>
      <c r="B249" s="18">
        <v>4.4000000000000004</v>
      </c>
      <c r="O249" s="10" t="s">
        <v>14863</v>
      </c>
      <c r="Y249" s="10" t="s">
        <v>12623</v>
      </c>
      <c r="Z249" s="18">
        <v>82</v>
      </c>
      <c r="AA249" s="18"/>
      <c r="AB249" s="18"/>
      <c r="AC249" s="18"/>
      <c r="AE249" s="10" t="s">
        <v>112</v>
      </c>
      <c r="AF249" s="49">
        <v>0.55000000000000004</v>
      </c>
      <c r="AI249" s="48"/>
    </row>
    <row r="250" spans="1:35">
      <c r="A250" s="10" t="s">
        <v>455</v>
      </c>
      <c r="B250" s="18">
        <v>4.4000000000000004</v>
      </c>
      <c r="O250" s="10" t="s">
        <v>14437</v>
      </c>
      <c r="Y250" s="10" t="s">
        <v>1202</v>
      </c>
      <c r="Z250" s="18">
        <v>81</v>
      </c>
      <c r="AA250" s="18"/>
      <c r="AB250" s="18"/>
      <c r="AC250" s="18"/>
      <c r="AE250" s="10" t="s">
        <v>5591</v>
      </c>
      <c r="AF250" s="49">
        <v>0.5</v>
      </c>
      <c r="AI250" s="48"/>
    </row>
    <row r="251" spans="1:35">
      <c r="A251" s="10" t="s">
        <v>616</v>
      </c>
      <c r="B251" s="18">
        <v>4.4000000000000004</v>
      </c>
      <c r="O251" s="10" t="s">
        <v>13922</v>
      </c>
      <c r="Y251" s="10" t="s">
        <v>11836</v>
      </c>
      <c r="Z251" s="18">
        <v>79</v>
      </c>
      <c r="AA251" s="18"/>
      <c r="AB251" s="18"/>
      <c r="AC251" s="18"/>
      <c r="AE251" s="10" t="s">
        <v>6440</v>
      </c>
      <c r="AF251" s="49">
        <v>0.85</v>
      </c>
      <c r="AI251" s="48"/>
    </row>
    <row r="252" spans="1:35">
      <c r="A252" s="10" t="s">
        <v>12884</v>
      </c>
      <c r="B252" s="18">
        <v>4.4000000000000004</v>
      </c>
      <c r="O252" s="10" t="s">
        <v>14433</v>
      </c>
      <c r="Y252" s="10" t="s">
        <v>10519</v>
      </c>
      <c r="Z252" s="18">
        <v>79</v>
      </c>
      <c r="AA252" s="18"/>
      <c r="AB252" s="18"/>
      <c r="AC252" s="18"/>
      <c r="AE252" s="10" t="s">
        <v>11636</v>
      </c>
      <c r="AF252" s="49">
        <v>0.62</v>
      </c>
      <c r="AI252" s="48"/>
    </row>
    <row r="253" spans="1:35">
      <c r="A253" s="10" t="s">
        <v>12351</v>
      </c>
      <c r="B253" s="18">
        <v>4.3</v>
      </c>
      <c r="O253" s="10" t="s">
        <v>14436</v>
      </c>
      <c r="Y253" s="10" t="s">
        <v>8184</v>
      </c>
      <c r="Z253" s="18">
        <v>75</v>
      </c>
      <c r="AA253" s="18"/>
      <c r="AB253" s="18"/>
      <c r="AC253" s="18"/>
      <c r="AE253" s="10" t="s">
        <v>907</v>
      </c>
      <c r="AF253" s="49">
        <v>0.52</v>
      </c>
      <c r="AI253" s="48"/>
    </row>
    <row r="254" spans="1:35">
      <c r="A254" s="10" t="s">
        <v>1182</v>
      </c>
      <c r="B254" s="18">
        <v>4.3</v>
      </c>
      <c r="O254" s="10" t="s">
        <v>14434</v>
      </c>
      <c r="Y254" s="10" t="s">
        <v>10690</v>
      </c>
      <c r="Z254" s="18">
        <v>74</v>
      </c>
      <c r="AA254" s="18"/>
      <c r="AB254" s="18"/>
      <c r="AC254" s="18"/>
      <c r="AE254" s="10" t="s">
        <v>1843</v>
      </c>
      <c r="AF254" s="49">
        <v>0.66</v>
      </c>
      <c r="AI254" s="48"/>
    </row>
    <row r="255" spans="1:35">
      <c r="A255" s="10" t="s">
        <v>1531</v>
      </c>
      <c r="B255" s="18">
        <v>4.3</v>
      </c>
      <c r="O255" s="10" t="s">
        <v>14435</v>
      </c>
      <c r="Y255" s="10" t="s">
        <v>7815</v>
      </c>
      <c r="Z255" s="18">
        <v>74</v>
      </c>
      <c r="AA255" s="18"/>
      <c r="AB255" s="18"/>
      <c r="AC255" s="18"/>
      <c r="AE255" s="10" t="s">
        <v>10971</v>
      </c>
      <c r="AF255" s="49">
        <v>0.5</v>
      </c>
      <c r="AI255" s="48"/>
    </row>
    <row r="256" spans="1:35">
      <c r="A256" s="10" t="s">
        <v>2457</v>
      </c>
      <c r="B256" s="18">
        <v>4.3</v>
      </c>
      <c r="O256" s="10" t="s">
        <v>14797</v>
      </c>
      <c r="Y256" s="10" t="s">
        <v>2541</v>
      </c>
      <c r="Z256" s="18">
        <v>73</v>
      </c>
      <c r="AA256" s="18"/>
      <c r="AB256" s="18"/>
      <c r="AC256" s="18"/>
      <c r="AE256" s="10" t="s">
        <v>7608</v>
      </c>
      <c r="AF256" s="49">
        <v>0.6</v>
      </c>
      <c r="AI256" s="48"/>
    </row>
    <row r="257" spans="1:35">
      <c r="A257" s="10" t="s">
        <v>2957</v>
      </c>
      <c r="B257" s="18">
        <v>4.3</v>
      </c>
      <c r="O257" s="10" t="s">
        <v>14493</v>
      </c>
      <c r="Y257" s="10" t="s">
        <v>3476</v>
      </c>
      <c r="Z257" s="18">
        <v>73</v>
      </c>
      <c r="AA257" s="18"/>
      <c r="AB257" s="18"/>
      <c r="AC257" s="18"/>
      <c r="AE257" s="10" t="s">
        <v>2270</v>
      </c>
      <c r="AF257" s="49">
        <v>0.7</v>
      </c>
      <c r="AI257" s="48"/>
    </row>
    <row r="258" spans="1:35">
      <c r="A258" s="10" t="s">
        <v>4645</v>
      </c>
      <c r="B258" s="18">
        <v>4.3</v>
      </c>
      <c r="O258" s="10" t="s">
        <v>14191</v>
      </c>
      <c r="Y258" s="10" t="s">
        <v>9140</v>
      </c>
      <c r="Z258" s="18">
        <v>70</v>
      </c>
      <c r="AA258" s="18"/>
      <c r="AB258" s="18"/>
      <c r="AC258" s="18"/>
      <c r="AE258" s="10" t="s">
        <v>1540</v>
      </c>
      <c r="AF258" s="49">
        <v>0.67</v>
      </c>
      <c r="AI258" s="48"/>
    </row>
    <row r="259" spans="1:35">
      <c r="A259" s="10" t="s">
        <v>1222</v>
      </c>
      <c r="B259" s="18">
        <v>4.3</v>
      </c>
      <c r="O259" s="10" t="s">
        <v>13918</v>
      </c>
      <c r="Y259" s="10" t="s">
        <v>12331</v>
      </c>
      <c r="Z259" s="18">
        <v>65</v>
      </c>
      <c r="AA259" s="18"/>
      <c r="AB259" s="18"/>
      <c r="AC259" s="18"/>
      <c r="AE259" s="10" t="s">
        <v>7805</v>
      </c>
      <c r="AF259" s="49">
        <v>0.75</v>
      </c>
      <c r="AI259" s="48"/>
    </row>
    <row r="260" spans="1:35">
      <c r="A260" s="10" t="s">
        <v>2667</v>
      </c>
      <c r="B260" s="18">
        <v>4.3</v>
      </c>
      <c r="O260" s="10" t="s">
        <v>13919</v>
      </c>
      <c r="Y260" s="10" t="s">
        <v>1814</v>
      </c>
      <c r="Z260" s="18">
        <v>64</v>
      </c>
      <c r="AA260" s="18"/>
      <c r="AB260" s="18"/>
      <c r="AC260" s="18"/>
      <c r="AE260" s="10" t="s">
        <v>8473</v>
      </c>
      <c r="AF260" s="49">
        <v>0.64</v>
      </c>
      <c r="AI260" s="48"/>
    </row>
    <row r="261" spans="1:35">
      <c r="A261" s="10" t="s">
        <v>2330</v>
      </c>
      <c r="B261" s="18">
        <v>4.3</v>
      </c>
      <c r="O261" s="10" t="s">
        <v>13962</v>
      </c>
      <c r="Y261" s="10" t="s">
        <v>11032</v>
      </c>
      <c r="Z261" s="18">
        <v>63</v>
      </c>
      <c r="AA261" s="18"/>
      <c r="AB261" s="18"/>
      <c r="AC261" s="18"/>
      <c r="AE261" s="10" t="s">
        <v>5314</v>
      </c>
      <c r="AF261" s="49">
        <v>0.83</v>
      </c>
      <c r="AI261" s="48"/>
    </row>
    <row r="262" spans="1:35">
      <c r="A262" s="10" t="s">
        <v>1387</v>
      </c>
      <c r="B262" s="18">
        <v>4.3</v>
      </c>
      <c r="O262" s="10" t="s">
        <v>14712</v>
      </c>
      <c r="Y262" s="10" t="s">
        <v>12151</v>
      </c>
      <c r="Z262" s="18">
        <v>63</v>
      </c>
      <c r="AA262" s="18"/>
      <c r="AB262" s="18"/>
      <c r="AC262" s="18"/>
      <c r="AE262" s="10" t="s">
        <v>7132</v>
      </c>
      <c r="AF262" s="49">
        <v>0.79</v>
      </c>
      <c r="AI262" s="48"/>
    </row>
    <row r="263" spans="1:35">
      <c r="A263" s="10" t="s">
        <v>3280</v>
      </c>
      <c r="B263" s="18">
        <v>4.3</v>
      </c>
      <c r="O263" s="10" t="s">
        <v>14710</v>
      </c>
      <c r="Y263" s="10" t="s">
        <v>11275</v>
      </c>
      <c r="Z263" s="18">
        <v>63</v>
      </c>
      <c r="AA263" s="18"/>
      <c r="AB263" s="18"/>
      <c r="AC263" s="18"/>
      <c r="AE263" s="10" t="s">
        <v>9304</v>
      </c>
      <c r="AF263" s="49">
        <v>0.61</v>
      </c>
      <c r="AI263" s="48"/>
    </row>
    <row r="264" spans="1:35">
      <c r="A264" s="10" t="s">
        <v>1106</v>
      </c>
      <c r="B264" s="18">
        <v>4.3</v>
      </c>
      <c r="O264" s="10" t="s">
        <v>14642</v>
      </c>
      <c r="Y264" s="10" t="s">
        <v>2085</v>
      </c>
      <c r="Z264" s="18">
        <v>61</v>
      </c>
      <c r="AA264" s="18"/>
      <c r="AB264" s="18"/>
      <c r="AC264" s="18"/>
      <c r="AE264" s="10" t="s">
        <v>3528</v>
      </c>
      <c r="AF264" s="49">
        <v>0.84</v>
      </c>
      <c r="AI264" s="48"/>
    </row>
    <row r="265" spans="1:35">
      <c r="A265" s="10" t="s">
        <v>4208</v>
      </c>
      <c r="B265" s="18">
        <v>4.3</v>
      </c>
      <c r="O265" s="10" t="s">
        <v>14907</v>
      </c>
      <c r="Y265" s="10" t="s">
        <v>1714</v>
      </c>
      <c r="Z265" s="18">
        <v>61</v>
      </c>
      <c r="AA265" s="18"/>
      <c r="AB265" s="18"/>
      <c r="AC265" s="18"/>
      <c r="AE265" s="10" t="s">
        <v>3085</v>
      </c>
      <c r="AF265" s="49">
        <v>0.76</v>
      </c>
      <c r="AI265" s="48"/>
    </row>
    <row r="266" spans="1:35">
      <c r="A266" s="10" t="s">
        <v>4594</v>
      </c>
      <c r="B266" s="18">
        <v>4.3</v>
      </c>
      <c r="O266" s="10" t="s">
        <v>14906</v>
      </c>
      <c r="Y266" s="10" t="s">
        <v>1457</v>
      </c>
      <c r="Z266" s="18">
        <v>57</v>
      </c>
      <c r="AA266" s="18"/>
      <c r="AB266" s="18"/>
      <c r="AC266" s="18"/>
      <c r="AE266" s="10" t="s">
        <v>2004</v>
      </c>
      <c r="AF266" s="49">
        <v>0.57999999999999996</v>
      </c>
      <c r="AI266" s="48"/>
    </row>
    <row r="267" spans="1:35">
      <c r="A267" s="10" t="s">
        <v>1690</v>
      </c>
      <c r="B267" s="18">
        <v>4.3</v>
      </c>
      <c r="O267" s="10" t="s">
        <v>14454</v>
      </c>
      <c r="Y267" s="10" t="s">
        <v>11999</v>
      </c>
      <c r="Z267" s="18">
        <v>57</v>
      </c>
      <c r="AA267" s="18"/>
      <c r="AB267" s="18"/>
      <c r="AC267" s="18"/>
      <c r="AE267" s="10" t="s">
        <v>5871</v>
      </c>
      <c r="AF267" s="49">
        <v>0.5</v>
      </c>
      <c r="AI267" s="48"/>
    </row>
    <row r="268" spans="1:35">
      <c r="A268" s="10" t="s">
        <v>9416</v>
      </c>
      <c r="B268" s="18">
        <v>4.3</v>
      </c>
      <c r="O268" s="10" t="s">
        <v>14951</v>
      </c>
      <c r="Y268" s="10" t="s">
        <v>12351</v>
      </c>
      <c r="Z268" s="18">
        <v>55</v>
      </c>
      <c r="AA268" s="18"/>
      <c r="AB268" s="18"/>
      <c r="AC268" s="18"/>
      <c r="AE268" s="10" t="s">
        <v>2851</v>
      </c>
      <c r="AF268" s="49">
        <v>0.52</v>
      </c>
      <c r="AI268" s="48"/>
    </row>
    <row r="269" spans="1:35">
      <c r="A269" s="10" t="s">
        <v>10580</v>
      </c>
      <c r="B269" s="18">
        <v>4.3</v>
      </c>
      <c r="O269" s="10" t="s">
        <v>14135</v>
      </c>
      <c r="Y269" s="10" t="s">
        <v>10621</v>
      </c>
      <c r="Z269" s="18">
        <v>54</v>
      </c>
      <c r="AA269" s="18"/>
      <c r="AB269" s="18"/>
      <c r="AC269" s="18"/>
      <c r="AE269" s="10" t="s">
        <v>7744</v>
      </c>
      <c r="AF269" s="49">
        <v>0.6</v>
      </c>
      <c r="AI269" s="48"/>
    </row>
    <row r="270" spans="1:35">
      <c r="A270" s="10" t="s">
        <v>8441</v>
      </c>
      <c r="B270" s="18">
        <v>4.3</v>
      </c>
      <c r="O270" s="10" t="s">
        <v>14217</v>
      </c>
      <c r="Y270" s="10" t="s">
        <v>10469</v>
      </c>
      <c r="Z270" s="18">
        <v>53</v>
      </c>
      <c r="AA270" s="18"/>
      <c r="AB270" s="18"/>
      <c r="AC270" s="18"/>
      <c r="AE270" s="10" t="s">
        <v>3503</v>
      </c>
      <c r="AF270" s="49">
        <v>0.7</v>
      </c>
      <c r="AI270" s="48"/>
    </row>
    <row r="271" spans="1:35">
      <c r="A271" s="10" t="s">
        <v>803</v>
      </c>
      <c r="B271" s="18">
        <v>4.3</v>
      </c>
      <c r="O271" s="10" t="s">
        <v>14571</v>
      </c>
      <c r="Y271" s="10" t="s">
        <v>2432</v>
      </c>
      <c r="Z271" s="18">
        <v>51</v>
      </c>
      <c r="AA271" s="18"/>
      <c r="AB271" s="18"/>
      <c r="AC271" s="18"/>
      <c r="AE271" s="10" t="s">
        <v>5131</v>
      </c>
      <c r="AF271" s="49">
        <v>0.75</v>
      </c>
      <c r="AI271" s="48"/>
    </row>
    <row r="272" spans="1:35">
      <c r="A272" s="10" t="s">
        <v>243</v>
      </c>
      <c r="B272" s="18">
        <v>4.3</v>
      </c>
      <c r="O272" s="10" t="s">
        <v>14107</v>
      </c>
      <c r="Y272" s="10" t="s">
        <v>10194</v>
      </c>
      <c r="Z272" s="18">
        <v>49</v>
      </c>
      <c r="AA272" s="18"/>
      <c r="AB272" s="18"/>
      <c r="AC272" s="18"/>
      <c r="AE272" s="10" t="s">
        <v>7659</v>
      </c>
      <c r="AF272" s="49">
        <v>0.74</v>
      </c>
      <c r="AI272" s="48"/>
    </row>
    <row r="273" spans="1:35">
      <c r="A273" s="10" t="s">
        <v>1754</v>
      </c>
      <c r="B273" s="18">
        <v>4.3</v>
      </c>
      <c r="O273" s="10" t="s">
        <v>14309</v>
      </c>
      <c r="Y273" s="10" t="s">
        <v>2570</v>
      </c>
      <c r="Z273" s="18">
        <v>47</v>
      </c>
      <c r="AA273" s="18"/>
      <c r="AB273" s="18"/>
      <c r="AC273" s="18"/>
      <c r="AE273" s="10" t="s">
        <v>2782</v>
      </c>
      <c r="AF273" s="49">
        <v>0.63</v>
      </c>
      <c r="AI273" s="48"/>
    </row>
    <row r="274" spans="1:35">
      <c r="A274" s="10" t="s">
        <v>2906</v>
      </c>
      <c r="B274" s="18">
        <v>4.3</v>
      </c>
      <c r="O274" s="10" t="s">
        <v>14527</v>
      </c>
      <c r="Y274" s="10" t="s">
        <v>10295</v>
      </c>
      <c r="Z274" s="18">
        <v>43</v>
      </c>
      <c r="AA274" s="18"/>
      <c r="AB274" s="18"/>
      <c r="AC274" s="18"/>
      <c r="AE274" s="10" t="s">
        <v>2657</v>
      </c>
      <c r="AF274" s="49">
        <v>0.78</v>
      </c>
      <c r="AI274" s="48"/>
    </row>
    <row r="275" spans="1:35">
      <c r="A275" s="10" t="s">
        <v>11375</v>
      </c>
      <c r="B275" s="18">
        <v>4.3</v>
      </c>
      <c r="O275" s="10" t="s">
        <v>14845</v>
      </c>
      <c r="Y275" s="10" t="s">
        <v>2632</v>
      </c>
      <c r="Z275" s="18">
        <v>41</v>
      </c>
      <c r="AA275" s="18"/>
      <c r="AB275" s="18"/>
      <c r="AC275" s="18"/>
      <c r="AE275" s="10" t="s">
        <v>10174</v>
      </c>
      <c r="AF275" s="49">
        <v>0.76</v>
      </c>
      <c r="AI275" s="48"/>
    </row>
    <row r="276" spans="1:35">
      <c r="A276" s="10" t="s">
        <v>2696</v>
      </c>
      <c r="B276" s="18">
        <v>4.3</v>
      </c>
      <c r="O276" s="10" t="s">
        <v>14687</v>
      </c>
      <c r="Y276" s="10" t="s">
        <v>12874</v>
      </c>
      <c r="Z276" s="18">
        <v>39</v>
      </c>
      <c r="AA276" s="18"/>
      <c r="AB276" s="18"/>
      <c r="AC276" s="18"/>
      <c r="AE276" s="10" t="s">
        <v>1694</v>
      </c>
      <c r="AF276" s="49">
        <v>0.75</v>
      </c>
      <c r="AI276" s="48"/>
    </row>
    <row r="277" spans="1:35">
      <c r="A277" s="10" t="s">
        <v>4731</v>
      </c>
      <c r="B277" s="18">
        <v>4.3</v>
      </c>
      <c r="O277" s="10" t="s">
        <v>15174</v>
      </c>
      <c r="Y277" s="10" t="s">
        <v>4521</v>
      </c>
      <c r="Z277" s="18">
        <v>38</v>
      </c>
      <c r="AA277" s="18"/>
      <c r="AB277" s="18"/>
      <c r="AC277" s="18"/>
      <c r="AE277" s="10" t="s">
        <v>10011</v>
      </c>
      <c r="AF277" s="49">
        <v>0.51</v>
      </c>
      <c r="AI277" s="48"/>
    </row>
    <row r="278" spans="1:35">
      <c r="A278" s="10" t="s">
        <v>4327</v>
      </c>
      <c r="B278" s="18">
        <v>4.3</v>
      </c>
      <c r="O278" s="10" t="s">
        <v>15173</v>
      </c>
      <c r="Y278" s="10" t="s">
        <v>11447</v>
      </c>
      <c r="Z278" s="18">
        <v>37</v>
      </c>
      <c r="AA278" s="18"/>
      <c r="AB278" s="18"/>
      <c r="AC278" s="18"/>
      <c r="AE278" s="10" t="s">
        <v>7825</v>
      </c>
      <c r="AF278" s="49">
        <v>0.68</v>
      </c>
      <c r="AI278" s="48"/>
    </row>
    <row r="279" spans="1:35">
      <c r="A279" s="10" t="s">
        <v>7815</v>
      </c>
      <c r="B279" s="18">
        <v>4.3</v>
      </c>
      <c r="O279" s="10" t="s">
        <v>14813</v>
      </c>
      <c r="Y279" s="10" t="s">
        <v>1096</v>
      </c>
      <c r="Z279" s="18">
        <v>37</v>
      </c>
      <c r="AA279" s="18"/>
      <c r="AB279" s="18"/>
      <c r="AC279" s="18"/>
      <c r="AE279" s="10" t="s">
        <v>2716</v>
      </c>
      <c r="AF279" s="49">
        <v>0.66</v>
      </c>
      <c r="AI279" s="48"/>
    </row>
    <row r="280" spans="1:35">
      <c r="A280" s="10" t="s">
        <v>1501</v>
      </c>
      <c r="B280" s="18">
        <v>4.3</v>
      </c>
      <c r="O280" s="10" t="s">
        <v>14644</v>
      </c>
      <c r="Y280" s="10" t="s">
        <v>4054</v>
      </c>
      <c r="Z280" s="18">
        <v>37</v>
      </c>
      <c r="AA280" s="18"/>
      <c r="AB280" s="18"/>
      <c r="AC280" s="18"/>
      <c r="AE280" s="10" t="s">
        <v>10305</v>
      </c>
      <c r="AF280" s="49">
        <v>0.57999999999999996</v>
      </c>
      <c r="AI280" s="48"/>
    </row>
    <row r="281" spans="1:35">
      <c r="A281" s="10" t="s">
        <v>3354</v>
      </c>
      <c r="B281" s="18">
        <v>4.3</v>
      </c>
      <c r="O281" s="10" t="s">
        <v>14620</v>
      </c>
      <c r="Y281" s="10" t="s">
        <v>746</v>
      </c>
      <c r="Z281" s="18">
        <v>32</v>
      </c>
      <c r="AA281" s="18"/>
      <c r="AB281" s="18"/>
      <c r="AC281" s="18"/>
      <c r="AE281" s="10" t="s">
        <v>5232</v>
      </c>
      <c r="AF281" s="49">
        <v>0.69</v>
      </c>
      <c r="AI281" s="48"/>
    </row>
    <row r="282" spans="1:35">
      <c r="A282" s="10" t="s">
        <v>2377</v>
      </c>
      <c r="B282" s="18">
        <v>4.3</v>
      </c>
      <c r="O282" s="10" t="s">
        <v>14681</v>
      </c>
      <c r="Y282" s="10" t="s">
        <v>10539</v>
      </c>
      <c r="Z282" s="18">
        <v>29</v>
      </c>
      <c r="AA282" s="18"/>
      <c r="AB282" s="18"/>
      <c r="AC282" s="18"/>
      <c r="AE282" s="10" t="s">
        <v>6360</v>
      </c>
      <c r="AF282" s="49">
        <v>0.6</v>
      </c>
      <c r="AI282" s="48"/>
    </row>
    <row r="283" spans="1:35">
      <c r="A283" s="10" t="s">
        <v>576</v>
      </c>
      <c r="B283" s="18">
        <v>4.3</v>
      </c>
      <c r="O283" s="10" t="s">
        <v>14441</v>
      </c>
      <c r="Y283" s="10" t="s">
        <v>10367</v>
      </c>
      <c r="Z283" s="18">
        <v>28</v>
      </c>
      <c r="AA283" s="18"/>
      <c r="AB283" s="18"/>
      <c r="AC283" s="18"/>
      <c r="AE283" s="10" t="s">
        <v>10930</v>
      </c>
      <c r="AF283" s="49">
        <v>0.55000000000000004</v>
      </c>
      <c r="AI283" s="48"/>
    </row>
    <row r="284" spans="1:35">
      <c r="A284" s="10" t="s">
        <v>2999</v>
      </c>
      <c r="B284" s="18">
        <v>4.3</v>
      </c>
      <c r="O284" s="10" t="s">
        <v>14705</v>
      </c>
      <c r="Y284" s="10" t="s">
        <v>1853</v>
      </c>
      <c r="Z284" s="18">
        <v>27</v>
      </c>
      <c r="AA284" s="18"/>
      <c r="AB284" s="18"/>
      <c r="AC284" s="18"/>
      <c r="AE284" s="10" t="s">
        <v>843</v>
      </c>
      <c r="AF284" s="49">
        <v>0.56999999999999995</v>
      </c>
      <c r="AI284" s="48"/>
    </row>
    <row r="285" spans="1:35">
      <c r="A285" s="10" t="s">
        <v>2487</v>
      </c>
      <c r="B285" s="18">
        <v>4.3</v>
      </c>
      <c r="O285" s="10" t="s">
        <v>14611</v>
      </c>
      <c r="Y285" s="10" t="s">
        <v>10730</v>
      </c>
      <c r="Z285" s="18">
        <v>25</v>
      </c>
      <c r="AA285" s="18"/>
      <c r="AB285" s="18"/>
      <c r="AC285" s="18"/>
      <c r="AE285" s="10" t="s">
        <v>47</v>
      </c>
      <c r="AF285" s="49">
        <v>0.53</v>
      </c>
      <c r="AI285" s="48"/>
    </row>
    <row r="286" spans="1:35">
      <c r="A286" s="10" t="s">
        <v>3009</v>
      </c>
      <c r="B286" s="18">
        <v>4.3</v>
      </c>
      <c r="O286" s="10" t="s">
        <v>14545</v>
      </c>
      <c r="Y286" s="10" t="s">
        <v>2647</v>
      </c>
      <c r="Z286" s="18">
        <v>25</v>
      </c>
      <c r="AA286" s="18"/>
      <c r="AB286" s="18"/>
      <c r="AC286" s="18"/>
      <c r="AE286" s="10" t="s">
        <v>4561</v>
      </c>
      <c r="AF286" s="49">
        <v>0.54</v>
      </c>
      <c r="AI286" s="48"/>
    </row>
    <row r="287" spans="1:35">
      <c r="A287" s="10" t="s">
        <v>4229</v>
      </c>
      <c r="B287" s="18">
        <v>4.3</v>
      </c>
      <c r="O287" s="10" t="s">
        <v>14709</v>
      </c>
      <c r="Y287" s="10" t="s">
        <v>11927</v>
      </c>
      <c r="Z287" s="18">
        <v>24</v>
      </c>
      <c r="AA287" s="18"/>
      <c r="AB287" s="18"/>
      <c r="AC287" s="18"/>
      <c r="AE287" s="10" t="s">
        <v>10509</v>
      </c>
      <c r="AF287" s="49">
        <v>0.61</v>
      </c>
      <c r="AI287" s="48"/>
    </row>
    <row r="288" spans="1:35">
      <c r="A288" s="10" t="s">
        <v>985</v>
      </c>
      <c r="B288" s="18">
        <v>4.3</v>
      </c>
      <c r="O288" s="10" t="s">
        <v>14581</v>
      </c>
      <c r="Y288" s="10" t="s">
        <v>1413</v>
      </c>
      <c r="Z288" s="18">
        <v>24</v>
      </c>
      <c r="AA288" s="18"/>
      <c r="AB288" s="18"/>
      <c r="AC288" s="18"/>
      <c r="AE288" s="10" t="s">
        <v>5430</v>
      </c>
      <c r="AF288" s="49">
        <v>0.66</v>
      </c>
      <c r="AI288" s="48"/>
    </row>
    <row r="289" spans="1:35">
      <c r="A289" s="10" t="s">
        <v>11205</v>
      </c>
      <c r="B289" s="18">
        <v>4.3</v>
      </c>
      <c r="O289" s="10" t="s">
        <v>15063</v>
      </c>
      <c r="Y289" s="10" t="s">
        <v>12834</v>
      </c>
      <c r="Z289" s="18">
        <v>24</v>
      </c>
      <c r="AA289" s="18"/>
      <c r="AB289" s="18"/>
      <c r="AC289" s="18"/>
      <c r="AE289" s="10" t="s">
        <v>4214</v>
      </c>
      <c r="AF289" s="49">
        <v>0.7</v>
      </c>
      <c r="AI289" s="48"/>
    </row>
    <row r="290" spans="1:35">
      <c r="A290" s="10" t="s">
        <v>631</v>
      </c>
      <c r="B290" s="18">
        <v>4.3</v>
      </c>
      <c r="O290" s="10" t="s">
        <v>14928</v>
      </c>
      <c r="Y290" s="10" t="s">
        <v>2417</v>
      </c>
      <c r="Z290" s="18">
        <v>23</v>
      </c>
      <c r="AA290" s="18"/>
      <c r="AB290" s="18"/>
      <c r="AC290" s="18"/>
      <c r="AE290" s="10" t="s">
        <v>7764</v>
      </c>
      <c r="AF290" s="49">
        <v>0.53</v>
      </c>
      <c r="AI290" s="48"/>
    </row>
    <row r="291" spans="1:35">
      <c r="A291" s="10" t="s">
        <v>1016</v>
      </c>
      <c r="B291" s="18">
        <v>4.3</v>
      </c>
      <c r="O291" s="10" t="s">
        <v>14929</v>
      </c>
      <c r="Y291" s="10" t="s">
        <v>6388</v>
      </c>
      <c r="Z291" s="18">
        <v>23</v>
      </c>
      <c r="AA291" s="18"/>
      <c r="AB291" s="18"/>
      <c r="AC291" s="18"/>
      <c r="AE291" s="10" t="s">
        <v>10479</v>
      </c>
      <c r="AF291" s="49">
        <v>0.53</v>
      </c>
      <c r="AI291" s="48"/>
    </row>
    <row r="292" spans="1:35">
      <c r="A292" s="10" t="s">
        <v>3513</v>
      </c>
      <c r="B292" s="18">
        <v>4.3</v>
      </c>
      <c r="O292" s="10" t="s">
        <v>14823</v>
      </c>
      <c r="Y292" s="10" t="s">
        <v>7264</v>
      </c>
      <c r="Z292" s="18">
        <v>21</v>
      </c>
      <c r="AA292" s="18"/>
      <c r="AB292" s="18"/>
      <c r="AC292" s="18"/>
      <c r="AE292" s="10" t="s">
        <v>12120</v>
      </c>
      <c r="AF292" s="49">
        <v>0.6</v>
      </c>
      <c r="AI292" s="48"/>
    </row>
    <row r="293" spans="1:35">
      <c r="A293" s="10" t="s">
        <v>2256</v>
      </c>
      <c r="B293" s="18">
        <v>4.3</v>
      </c>
      <c r="O293" s="10" t="s">
        <v>14497</v>
      </c>
      <c r="Y293" s="10" t="s">
        <v>9992</v>
      </c>
      <c r="Z293" s="18">
        <v>19</v>
      </c>
      <c r="AA293" s="18"/>
      <c r="AB293" s="18"/>
      <c r="AC293" s="18"/>
      <c r="AE293" s="10" t="s">
        <v>6690</v>
      </c>
      <c r="AF293" s="49">
        <v>0.6</v>
      </c>
      <c r="AI293" s="48"/>
    </row>
    <row r="294" spans="1:35">
      <c r="A294" s="10" t="s">
        <v>4393</v>
      </c>
      <c r="B294" s="18">
        <v>4.3</v>
      </c>
      <c r="O294" s="10" t="s">
        <v>14807</v>
      </c>
      <c r="Y294" s="10" t="s">
        <v>12734</v>
      </c>
      <c r="Z294" s="18">
        <v>17</v>
      </c>
      <c r="AA294" s="18"/>
      <c r="AB294" s="18"/>
      <c r="AC294" s="18"/>
      <c r="AE294" s="10" t="s">
        <v>4865</v>
      </c>
      <c r="AF294" s="49">
        <v>0.56999999999999995</v>
      </c>
      <c r="AI294" s="48"/>
    </row>
    <row r="295" spans="1:35">
      <c r="A295" s="10" t="s">
        <v>9140</v>
      </c>
      <c r="B295" s="18">
        <v>4.3</v>
      </c>
      <c r="O295" s="10" t="s">
        <v>14041</v>
      </c>
      <c r="Y295" s="10" t="s">
        <v>11285</v>
      </c>
      <c r="Z295" s="18">
        <v>15</v>
      </c>
      <c r="AA295" s="18"/>
      <c r="AB295" s="18"/>
      <c r="AC295" s="18"/>
      <c r="AE295" s="10" t="s">
        <v>10356</v>
      </c>
      <c r="AF295" s="49">
        <v>0.64</v>
      </c>
      <c r="AI295" s="48"/>
    </row>
    <row r="296" spans="1:35">
      <c r="A296" s="10" t="s">
        <v>1011</v>
      </c>
      <c r="B296" s="18">
        <v>4.3</v>
      </c>
      <c r="O296" s="10" t="s">
        <v>14102</v>
      </c>
      <c r="Y296" s="10" t="s">
        <v>4735</v>
      </c>
      <c r="Z296" s="18">
        <v>14</v>
      </c>
      <c r="AA296" s="18"/>
      <c r="AB296" s="18"/>
      <c r="AC296" s="18"/>
      <c r="AE296" s="10" t="s">
        <v>12070</v>
      </c>
      <c r="AF296" s="49">
        <v>0.5</v>
      </c>
      <c r="AI296" s="48"/>
    </row>
    <row r="297" spans="1:35">
      <c r="A297" s="10" t="s">
        <v>6615</v>
      </c>
      <c r="B297" s="18">
        <v>4.3</v>
      </c>
      <c r="O297" s="10" t="s">
        <v>14245</v>
      </c>
      <c r="Y297" s="10" t="s">
        <v>10789</v>
      </c>
      <c r="Z297" s="18">
        <v>13</v>
      </c>
      <c r="AA297" s="18"/>
      <c r="AB297" s="18"/>
      <c r="AC297" s="18"/>
      <c r="AE297" s="10" t="s">
        <v>4009</v>
      </c>
      <c r="AF297" s="49">
        <v>0.65</v>
      </c>
      <c r="AI297" s="48"/>
    </row>
    <row r="298" spans="1:35">
      <c r="A298" s="10" t="s">
        <v>12442</v>
      </c>
      <c r="B298" s="18">
        <v>4.3</v>
      </c>
      <c r="O298" s="10" t="s">
        <v>14337</v>
      </c>
      <c r="Y298" s="10" t="s">
        <v>9734</v>
      </c>
      <c r="Z298" s="18">
        <v>12</v>
      </c>
      <c r="AA298" s="18"/>
      <c r="AB298" s="18"/>
      <c r="AC298" s="18"/>
      <c r="AE298" s="10" t="s">
        <v>4021</v>
      </c>
      <c r="AF298" s="49">
        <v>0.65</v>
      </c>
      <c r="AI298" s="48"/>
    </row>
    <row r="299" spans="1:35">
      <c r="A299" s="10" t="s">
        <v>4348</v>
      </c>
      <c r="B299" s="18">
        <v>4.3</v>
      </c>
      <c r="O299" s="10" t="s">
        <v>14833</v>
      </c>
      <c r="Y299" s="10" t="s">
        <v>1387</v>
      </c>
      <c r="Z299" s="18">
        <v>12</v>
      </c>
      <c r="AA299" s="18"/>
      <c r="AB299" s="18"/>
      <c r="AC299" s="18"/>
      <c r="AE299" s="10" t="s">
        <v>7481</v>
      </c>
      <c r="AF299" s="49">
        <v>0.66</v>
      </c>
      <c r="AI299" s="48"/>
    </row>
    <row r="300" spans="1:35">
      <c r="A300" s="10" t="s">
        <v>5777</v>
      </c>
      <c r="B300" s="18">
        <v>4.3</v>
      </c>
      <c r="O300" s="10" t="s">
        <v>14271</v>
      </c>
      <c r="Y300" s="10" t="s">
        <v>9932</v>
      </c>
      <c r="Z300" s="18">
        <v>11</v>
      </c>
      <c r="AA300" s="18"/>
      <c r="AB300" s="18"/>
      <c r="AC300" s="18"/>
      <c r="AE300" s="10" t="s">
        <v>1191</v>
      </c>
      <c r="AF300" s="49">
        <v>0.73</v>
      </c>
      <c r="AI300" s="48"/>
    </row>
    <row r="301" spans="1:35">
      <c r="A301" s="10" t="s">
        <v>12693</v>
      </c>
      <c r="B301" s="18">
        <v>4.3</v>
      </c>
      <c r="O301" s="10" t="s">
        <v>14673</v>
      </c>
      <c r="Y301" s="10" t="s">
        <v>11295</v>
      </c>
      <c r="Z301" s="18">
        <v>9</v>
      </c>
      <c r="AA301" s="18"/>
      <c r="AB301" s="18"/>
      <c r="AC301" s="18"/>
      <c r="AE301" s="10" t="s">
        <v>4434</v>
      </c>
      <c r="AF301" s="49">
        <v>0.73</v>
      </c>
      <c r="AI301" s="48"/>
    </row>
    <row r="302" spans="1:35">
      <c r="A302" s="10" t="s">
        <v>12583</v>
      </c>
      <c r="B302" s="18">
        <v>4.3</v>
      </c>
      <c r="O302" s="10" t="s">
        <v>14868</v>
      </c>
      <c r="Y302" s="10" t="s">
        <v>12110</v>
      </c>
      <c r="Z302" s="18">
        <v>8</v>
      </c>
      <c r="AA302" s="18"/>
      <c r="AB302" s="18"/>
      <c r="AC302" s="18"/>
      <c r="AE302" s="10" t="s">
        <v>12974</v>
      </c>
      <c r="AF302" s="49">
        <v>0.59</v>
      </c>
      <c r="AI302" s="48"/>
    </row>
    <row r="303" spans="1:35">
      <c r="A303" s="10" t="s">
        <v>4620</v>
      </c>
      <c r="B303" s="18">
        <v>4.3</v>
      </c>
      <c r="O303" s="10" t="s">
        <v>14857</v>
      </c>
      <c r="Y303" s="10" t="s">
        <v>2622</v>
      </c>
      <c r="Z303" s="18">
        <v>7</v>
      </c>
      <c r="AA303" s="18"/>
      <c r="AB303" s="18"/>
      <c r="AC303" s="18"/>
      <c r="AE303" s="10" t="s">
        <v>5816</v>
      </c>
      <c r="AF303" s="49">
        <v>0.54</v>
      </c>
      <c r="AI303" s="48"/>
    </row>
    <row r="304" spans="1:35">
      <c r="A304" s="10" t="s">
        <v>961</v>
      </c>
      <c r="B304" s="18">
        <v>4.3</v>
      </c>
      <c r="O304" s="10" t="s">
        <v>14265</v>
      </c>
      <c r="Y304" s="10" t="s">
        <v>10580</v>
      </c>
      <c r="Z304" s="18">
        <v>7</v>
      </c>
      <c r="AA304" s="18"/>
      <c r="AB304" s="18"/>
      <c r="AC304" s="18"/>
      <c r="AE304" s="10" t="s">
        <v>6555</v>
      </c>
      <c r="AF304" s="49">
        <v>0.7</v>
      </c>
      <c r="AI304" s="48"/>
    </row>
    <row r="305" spans="1:35">
      <c r="A305" s="10" t="s">
        <v>10559</v>
      </c>
      <c r="B305" s="18">
        <v>4.3</v>
      </c>
      <c r="O305" s="10" t="s">
        <v>14996</v>
      </c>
      <c r="Y305" s="10" t="s">
        <v>9559</v>
      </c>
      <c r="Z305" s="18">
        <v>6</v>
      </c>
      <c r="AA305" s="18"/>
      <c r="AB305" s="18"/>
      <c r="AC305" s="18"/>
      <c r="AE305" s="10" t="s">
        <v>887</v>
      </c>
      <c r="AF305" s="49">
        <v>0.65</v>
      </c>
      <c r="AI305" s="48"/>
    </row>
    <row r="306" spans="1:35">
      <c r="A306" s="10" t="s">
        <v>975</v>
      </c>
      <c r="B306" s="18">
        <v>4.3</v>
      </c>
      <c r="O306" s="10" t="s">
        <v>15024</v>
      </c>
      <c r="Y306" s="10" t="s">
        <v>1550</v>
      </c>
      <c r="Z306" s="18">
        <v>5</v>
      </c>
      <c r="AA306" s="18"/>
      <c r="AB306" s="18"/>
      <c r="AC306" s="18"/>
      <c r="AE306" s="10" t="s">
        <v>5242</v>
      </c>
      <c r="AF306" s="49">
        <v>0.6</v>
      </c>
      <c r="AI306" s="48"/>
    </row>
    <row r="307" spans="1:35">
      <c r="A307" s="10" t="s">
        <v>5696</v>
      </c>
      <c r="B307" s="18">
        <v>4.3</v>
      </c>
      <c r="O307" s="10" t="s">
        <v>15023</v>
      </c>
      <c r="Y307" s="10" t="s">
        <v>9039</v>
      </c>
      <c r="Z307" s="18">
        <v>4</v>
      </c>
      <c r="AA307" s="18"/>
      <c r="AB307" s="18"/>
      <c r="AC307" s="18"/>
      <c r="AE307" s="10" t="s">
        <v>7223</v>
      </c>
      <c r="AF307" s="49">
        <v>0.5</v>
      </c>
      <c r="AI307" s="48"/>
    </row>
    <row r="308" spans="1:35">
      <c r="A308" s="10" t="s">
        <v>5667</v>
      </c>
      <c r="B308" s="18">
        <v>4.3</v>
      </c>
      <c r="O308" s="10" t="s">
        <v>14494</v>
      </c>
      <c r="Y308" s="10" t="s">
        <v>12221</v>
      </c>
      <c r="Z308" s="18">
        <v>4</v>
      </c>
      <c r="AA308" s="18"/>
      <c r="AB308" s="18"/>
      <c r="AC308" s="18"/>
      <c r="AE308" s="10" t="s">
        <v>4531</v>
      </c>
      <c r="AF308" s="49">
        <v>0.5</v>
      </c>
      <c r="AI308" s="48"/>
    </row>
    <row r="309" spans="1:35">
      <c r="A309" s="10" t="s">
        <v>9384</v>
      </c>
      <c r="B309" s="18">
        <v>4.3</v>
      </c>
      <c r="O309" s="10" t="s">
        <v>14480</v>
      </c>
      <c r="Y309" s="10" t="s">
        <v>11806</v>
      </c>
      <c r="Z309" s="18">
        <v>4</v>
      </c>
      <c r="AA309" s="18"/>
      <c r="AB309" s="18"/>
      <c r="AC309" s="18"/>
      <c r="AE309" s="10" t="s">
        <v>5410</v>
      </c>
      <c r="AF309" s="49">
        <v>0.6</v>
      </c>
      <c r="AI309" s="48"/>
    </row>
    <row r="310" spans="1:35">
      <c r="A310" s="10" t="s">
        <v>2065</v>
      </c>
      <c r="B310" s="18">
        <v>4.3</v>
      </c>
      <c r="O310" s="10" t="s">
        <v>14510</v>
      </c>
      <c r="Y310" s="10" t="s">
        <v>11457</v>
      </c>
      <c r="Z310" s="18">
        <v>2</v>
      </c>
      <c r="AA310" s="18"/>
      <c r="AB310" s="18"/>
      <c r="AC310" s="18"/>
      <c r="AE310" s="10" t="s">
        <v>3636</v>
      </c>
      <c r="AF310" s="49">
        <v>0.6</v>
      </c>
      <c r="AI310" s="48"/>
    </row>
    <row r="311" spans="1:35">
      <c r="A311" s="10" t="s">
        <v>3865</v>
      </c>
      <c r="B311" s="18">
        <v>4.3</v>
      </c>
      <c r="O311" s="10" t="s">
        <v>14321</v>
      </c>
      <c r="Y311" s="10" t="s">
        <v>12964</v>
      </c>
      <c r="Z311" s="18">
        <v>2</v>
      </c>
      <c r="AA311" s="18"/>
      <c r="AB311" s="18"/>
      <c r="AC311" s="18"/>
      <c r="AE311" s="10" t="s">
        <v>7619</v>
      </c>
      <c r="AF311" s="49">
        <v>0.69</v>
      </c>
      <c r="AI311" s="48"/>
    </row>
    <row r="312" spans="1:35">
      <c r="A312" s="10" t="s">
        <v>11906</v>
      </c>
      <c r="B312" s="18">
        <v>4.3</v>
      </c>
      <c r="O312" s="10" t="s">
        <v>15164</v>
      </c>
      <c r="Y312" s="10" t="s">
        <v>2861</v>
      </c>
      <c r="Z312" s="18">
        <v>0</v>
      </c>
      <c r="AA312" s="18"/>
      <c r="AB312" s="18"/>
      <c r="AC312" s="18"/>
      <c r="AE312" s="10" t="s">
        <v>8207</v>
      </c>
      <c r="AF312" s="49">
        <v>0.79</v>
      </c>
      <c r="AI312" s="48"/>
    </row>
    <row r="313" spans="1:35">
      <c r="A313" s="10" t="s">
        <v>917</v>
      </c>
      <c r="B313" s="18">
        <v>4.3</v>
      </c>
      <c r="O313" s="10" t="s">
        <v>14159</v>
      </c>
      <c r="Y313" s="10" t="s">
        <v>2477</v>
      </c>
      <c r="Z313" s="18">
        <v>0</v>
      </c>
      <c r="AA313" s="18"/>
      <c r="AB313" s="18"/>
      <c r="AC313" s="18"/>
      <c r="AE313" s="10" t="s">
        <v>6048</v>
      </c>
      <c r="AF313" s="49">
        <v>0.83</v>
      </c>
      <c r="AI313" s="48"/>
    </row>
    <row r="314" spans="1:35">
      <c r="A314" s="10" t="s">
        <v>6710</v>
      </c>
      <c r="B314" s="18">
        <v>4.3</v>
      </c>
      <c r="O314" s="10" t="s">
        <v>14374</v>
      </c>
      <c r="Y314" s="10" t="s">
        <v>13873</v>
      </c>
      <c r="Z314" s="18">
        <v>105264</v>
      </c>
      <c r="AA314" s="18"/>
      <c r="AB314" s="18"/>
      <c r="AC314" s="18"/>
      <c r="AE314" s="10" t="s">
        <v>2241</v>
      </c>
      <c r="AF314" s="49">
        <v>0.7</v>
      </c>
      <c r="AI314" s="48"/>
    </row>
    <row r="315" spans="1:35">
      <c r="A315" s="10" t="s">
        <v>6585</v>
      </c>
      <c r="B315" s="18">
        <v>4.3</v>
      </c>
      <c r="O315" s="10" t="s">
        <v>14249</v>
      </c>
      <c r="AE315" s="10" t="s">
        <v>2177</v>
      </c>
      <c r="AF315" s="49">
        <v>0.63</v>
      </c>
      <c r="AI315" s="48"/>
    </row>
    <row r="316" spans="1:35">
      <c r="A316" s="10" t="s">
        <v>1186</v>
      </c>
      <c r="B316" s="18">
        <v>4.3</v>
      </c>
      <c r="O316" s="10" t="s">
        <v>14281</v>
      </c>
      <c r="AE316" s="10" t="s">
        <v>2762</v>
      </c>
      <c r="AF316" s="49">
        <v>0.61</v>
      </c>
      <c r="AI316" s="48"/>
    </row>
    <row r="317" spans="1:35">
      <c r="A317" s="10" t="s">
        <v>2055</v>
      </c>
      <c r="B317" s="18">
        <v>4.3</v>
      </c>
      <c r="O317" s="10" t="s">
        <v>14700</v>
      </c>
      <c r="AE317" s="10" t="s">
        <v>6241</v>
      </c>
      <c r="AF317" s="49">
        <v>0.8</v>
      </c>
      <c r="AI317" s="48"/>
    </row>
    <row r="318" spans="1:35">
      <c r="A318" s="10" t="s">
        <v>2926</v>
      </c>
      <c r="B318" s="18">
        <v>4.3</v>
      </c>
      <c r="O318" s="10" t="s">
        <v>14228</v>
      </c>
      <c r="AE318" s="10" t="s">
        <v>2896</v>
      </c>
      <c r="AF318" s="49">
        <v>0.61</v>
      </c>
      <c r="AI318" s="48"/>
    </row>
    <row r="319" spans="1:35">
      <c r="A319" s="10" t="s">
        <v>3588</v>
      </c>
      <c r="B319" s="18">
        <v>4.3</v>
      </c>
      <c r="O319" s="10" t="s">
        <v>14864</v>
      </c>
      <c r="AE319" s="10" t="s">
        <v>1918</v>
      </c>
      <c r="AF319" s="49">
        <v>0.83</v>
      </c>
      <c r="AI319" s="48"/>
    </row>
    <row r="320" spans="1:35">
      <c r="A320" s="10" t="s">
        <v>7639</v>
      </c>
      <c r="B320" s="18">
        <v>4.3</v>
      </c>
      <c r="O320" s="10" t="s">
        <v>14686</v>
      </c>
      <c r="AE320" s="10" t="s">
        <v>1262</v>
      </c>
      <c r="AF320" s="49">
        <v>0.64</v>
      </c>
      <c r="AI320" s="48"/>
    </row>
    <row r="321" spans="1:35">
      <c r="A321" s="10" t="s">
        <v>3441</v>
      </c>
      <c r="B321" s="18">
        <v>4.3</v>
      </c>
      <c r="O321" s="10" t="s">
        <v>14166</v>
      </c>
      <c r="AE321" s="10" t="s">
        <v>1576</v>
      </c>
      <c r="AF321" s="49">
        <v>0.64</v>
      </c>
      <c r="AI321" s="48"/>
    </row>
    <row r="322" spans="1:35">
      <c r="A322" s="10" t="s">
        <v>223</v>
      </c>
      <c r="B322" s="18">
        <v>4.3</v>
      </c>
      <c r="O322" s="10" t="s">
        <v>14172</v>
      </c>
      <c r="AE322" s="10" t="s">
        <v>2397</v>
      </c>
      <c r="AF322" s="49">
        <v>0.53</v>
      </c>
      <c r="AI322" s="48"/>
    </row>
    <row r="323" spans="1:35">
      <c r="A323" s="10" t="s">
        <v>9774</v>
      </c>
      <c r="B323" s="18">
        <v>4.3</v>
      </c>
      <c r="O323" s="10" t="s">
        <v>14325</v>
      </c>
      <c r="AE323" s="10" t="s">
        <v>320</v>
      </c>
      <c r="AF323" s="49">
        <v>0.65</v>
      </c>
      <c r="AI323" s="48"/>
    </row>
    <row r="324" spans="1:35">
      <c r="A324" s="10" t="s">
        <v>4657</v>
      </c>
      <c r="B324" s="18">
        <v>4.3</v>
      </c>
      <c r="O324" s="10" t="s">
        <v>14195</v>
      </c>
      <c r="AE324" s="10" t="s">
        <v>1362</v>
      </c>
      <c r="AF324" s="49">
        <v>0.69</v>
      </c>
      <c r="AI324" s="48"/>
    </row>
    <row r="325" spans="1:35">
      <c r="A325" s="10" t="s">
        <v>10710</v>
      </c>
      <c r="B325" s="18">
        <v>4.3</v>
      </c>
      <c r="O325" s="10" t="s">
        <v>14151</v>
      </c>
      <c r="AE325" s="10" t="s">
        <v>9992</v>
      </c>
      <c r="AF325" s="49">
        <v>0.52</v>
      </c>
      <c r="AI325" s="48"/>
    </row>
    <row r="326" spans="1:35">
      <c r="A326" s="10" t="s">
        <v>406</v>
      </c>
      <c r="B326" s="18">
        <v>4.3</v>
      </c>
      <c r="O326" s="10" t="s">
        <v>14360</v>
      </c>
      <c r="AE326" s="10" t="s">
        <v>768</v>
      </c>
      <c r="AF326" s="49">
        <v>0.62</v>
      </c>
      <c r="AI326" s="48"/>
    </row>
    <row r="327" spans="1:35">
      <c r="A327" s="10" t="s">
        <v>12261</v>
      </c>
      <c r="B327" s="18">
        <v>4.3</v>
      </c>
      <c r="O327" s="10" t="s">
        <v>14615</v>
      </c>
      <c r="AE327" s="10" t="s">
        <v>687</v>
      </c>
      <c r="AF327" s="49">
        <v>0.77</v>
      </c>
      <c r="AI327" s="48"/>
    </row>
    <row r="328" spans="1:35">
      <c r="A328" s="10" t="s">
        <v>1656</v>
      </c>
      <c r="B328" s="18">
        <v>4.3</v>
      </c>
      <c r="O328" s="10" t="s">
        <v>14121</v>
      </c>
      <c r="AE328" s="10" t="s">
        <v>1452</v>
      </c>
      <c r="AF328" s="49">
        <v>0.7</v>
      </c>
      <c r="AI328" s="48"/>
    </row>
    <row r="329" spans="1:35">
      <c r="A329" s="10" t="s">
        <v>7941</v>
      </c>
      <c r="B329" s="18">
        <v>4.3</v>
      </c>
      <c r="O329" s="10" t="s">
        <v>15142</v>
      </c>
      <c r="AE329" s="10" t="s">
        <v>1863</v>
      </c>
      <c r="AF329" s="49">
        <v>0.61</v>
      </c>
      <c r="AI329" s="48"/>
    </row>
    <row r="330" spans="1:35">
      <c r="A330" s="10" t="s">
        <v>4064</v>
      </c>
      <c r="B330" s="18">
        <v>4.3</v>
      </c>
      <c r="O330" s="10" t="s">
        <v>14462</v>
      </c>
      <c r="AE330" s="10" t="s">
        <v>1061</v>
      </c>
      <c r="AF330" s="49">
        <v>0.65</v>
      </c>
      <c r="AI330" s="48"/>
    </row>
    <row r="331" spans="1:35">
      <c r="A331" s="10" t="s">
        <v>112</v>
      </c>
      <c r="B331" s="18">
        <v>4.3</v>
      </c>
      <c r="O331" s="10" t="s">
        <v>15129</v>
      </c>
      <c r="AE331" s="10" t="s">
        <v>1423</v>
      </c>
      <c r="AF331" s="49">
        <v>0.56000000000000005</v>
      </c>
      <c r="AI331" s="48"/>
    </row>
    <row r="332" spans="1:35">
      <c r="A332" s="10" t="s">
        <v>10660</v>
      </c>
      <c r="B332" s="18">
        <v>4.3</v>
      </c>
      <c r="O332" s="10" t="s">
        <v>14578</v>
      </c>
      <c r="AE332" s="10" t="s">
        <v>2491</v>
      </c>
      <c r="AF332" s="49">
        <v>0.56999999999999995</v>
      </c>
      <c r="AI332" s="48"/>
    </row>
    <row r="333" spans="1:35">
      <c r="A333" s="10" t="s">
        <v>6127</v>
      </c>
      <c r="B333" s="18">
        <v>4.3</v>
      </c>
      <c r="O333" s="10" t="s">
        <v>13977</v>
      </c>
      <c r="AE333" s="10" t="s">
        <v>3809</v>
      </c>
      <c r="AF333" s="49">
        <v>0.5</v>
      </c>
      <c r="AI333" s="48"/>
    </row>
    <row r="334" spans="1:35">
      <c r="A334" s="10" t="s">
        <v>7629</v>
      </c>
      <c r="B334" s="18">
        <v>4.3</v>
      </c>
      <c r="O334" s="10" t="s">
        <v>13991</v>
      </c>
      <c r="AE334" s="10" t="s">
        <v>8504</v>
      </c>
      <c r="AF334" s="49">
        <v>0.6</v>
      </c>
      <c r="AI334" s="48"/>
    </row>
    <row r="335" spans="1:35">
      <c r="A335" s="10" t="s">
        <v>2270</v>
      </c>
      <c r="B335" s="18">
        <v>4.3</v>
      </c>
      <c r="O335" s="10" t="s">
        <v>13989</v>
      </c>
      <c r="AE335" s="10" t="s">
        <v>10660</v>
      </c>
      <c r="AF335" s="49">
        <v>0.66</v>
      </c>
      <c r="AI335" s="48"/>
    </row>
    <row r="336" spans="1:35">
      <c r="A336" s="10" t="s">
        <v>1918</v>
      </c>
      <c r="B336" s="18">
        <v>4.3</v>
      </c>
      <c r="O336" s="10" t="s">
        <v>13990</v>
      </c>
      <c r="AE336" s="10" t="s">
        <v>7836</v>
      </c>
      <c r="AF336" s="49">
        <v>0.5</v>
      </c>
      <c r="AI336" s="48"/>
    </row>
    <row r="337" spans="1:35">
      <c r="A337" s="10" t="s">
        <v>1540</v>
      </c>
      <c r="B337" s="18">
        <v>4.3</v>
      </c>
      <c r="O337" s="10" t="s">
        <v>14664</v>
      </c>
      <c r="AE337" s="10" t="s">
        <v>6137</v>
      </c>
      <c r="AF337" s="49">
        <v>0.53</v>
      </c>
      <c r="AI337" s="48"/>
    </row>
    <row r="338" spans="1:35">
      <c r="A338" s="10" t="s">
        <v>1362</v>
      </c>
      <c r="B338" s="18">
        <v>4.3</v>
      </c>
      <c r="O338" s="10" t="s">
        <v>14897</v>
      </c>
      <c r="AE338" s="10" t="s">
        <v>11345</v>
      </c>
      <c r="AF338" s="49">
        <v>0.52</v>
      </c>
      <c r="AI338" s="48"/>
    </row>
    <row r="339" spans="1:35">
      <c r="A339" s="10" t="s">
        <v>86</v>
      </c>
      <c r="B339" s="18">
        <v>4.3</v>
      </c>
      <c r="O339" s="10" t="s">
        <v>14819</v>
      </c>
      <c r="AE339" s="10" t="s">
        <v>8356</v>
      </c>
      <c r="AF339" s="49">
        <v>0.7</v>
      </c>
      <c r="AI339" s="48"/>
    </row>
    <row r="340" spans="1:35">
      <c r="A340" s="10" t="s">
        <v>2891</v>
      </c>
      <c r="B340" s="18">
        <v>4.3</v>
      </c>
      <c r="O340" s="10" t="s">
        <v>14772</v>
      </c>
      <c r="AE340" s="10" t="s">
        <v>12151</v>
      </c>
      <c r="AF340" s="49">
        <v>0.71</v>
      </c>
      <c r="AI340" s="48"/>
    </row>
    <row r="341" spans="1:35">
      <c r="A341" s="10" t="s">
        <v>193</v>
      </c>
      <c r="B341" s="18">
        <v>4.3</v>
      </c>
      <c r="O341" s="10" t="s">
        <v>14087</v>
      </c>
      <c r="AE341" s="10" t="s">
        <v>1237</v>
      </c>
      <c r="AF341" s="49">
        <v>0.57999999999999996</v>
      </c>
      <c r="AI341" s="48"/>
    </row>
    <row r="342" spans="1:35">
      <c r="A342" s="10" t="s">
        <v>4448</v>
      </c>
      <c r="B342" s="18">
        <v>4.3</v>
      </c>
      <c r="O342" s="10" t="s">
        <v>14068</v>
      </c>
      <c r="AE342" s="10" t="s">
        <v>7910</v>
      </c>
      <c r="AF342" s="49">
        <v>0.8</v>
      </c>
      <c r="AI342" s="48"/>
    </row>
    <row r="343" spans="1:35">
      <c r="A343" s="10" t="s">
        <v>6645</v>
      </c>
      <c r="B343" s="18">
        <v>4.3</v>
      </c>
      <c r="O343" s="10" t="s">
        <v>14415</v>
      </c>
      <c r="AE343" s="10" t="s">
        <v>11506</v>
      </c>
      <c r="AF343" s="49">
        <v>0.77</v>
      </c>
      <c r="AI343" s="48"/>
    </row>
    <row r="344" spans="1:35">
      <c r="A344" s="10" t="s">
        <v>6326</v>
      </c>
      <c r="B344" s="18">
        <v>4.3</v>
      </c>
      <c r="O344" s="10" t="s">
        <v>14426</v>
      </c>
      <c r="AE344" s="10" t="s">
        <v>4889</v>
      </c>
      <c r="AF344" s="49">
        <v>0.65</v>
      </c>
      <c r="AI344" s="48"/>
    </row>
    <row r="345" spans="1:35">
      <c r="A345" s="10" t="s">
        <v>5679</v>
      </c>
      <c r="B345" s="18">
        <v>4.3</v>
      </c>
      <c r="O345" s="10" t="s">
        <v>13974</v>
      </c>
      <c r="AE345" s="10" t="s">
        <v>2447</v>
      </c>
      <c r="AF345" s="49">
        <v>0.5</v>
      </c>
      <c r="AI345" s="48"/>
    </row>
    <row r="346" spans="1:35">
      <c r="A346" s="10" t="s">
        <v>2427</v>
      </c>
      <c r="B346" s="18">
        <v>4.3</v>
      </c>
      <c r="O346" s="10" t="s">
        <v>14144</v>
      </c>
      <c r="AE346" s="10" t="s">
        <v>2891</v>
      </c>
      <c r="AF346" s="49">
        <v>0.65</v>
      </c>
      <c r="AI346" s="48"/>
    </row>
    <row r="347" spans="1:35">
      <c r="A347" s="10" t="s">
        <v>2716</v>
      </c>
      <c r="B347" s="18">
        <v>4.3</v>
      </c>
      <c r="O347" s="10" t="s">
        <v>13949</v>
      </c>
      <c r="AE347" s="10" t="s">
        <v>10214</v>
      </c>
      <c r="AF347" s="49">
        <v>0.6</v>
      </c>
      <c r="AI347" s="48"/>
    </row>
    <row r="348" spans="1:35">
      <c r="A348" s="10" t="s">
        <v>1367</v>
      </c>
      <c r="B348" s="18">
        <v>4.3</v>
      </c>
      <c r="O348" s="10" t="s">
        <v>15072</v>
      </c>
      <c r="AE348" s="10" t="s">
        <v>3451</v>
      </c>
      <c r="AF348" s="49">
        <v>0.65</v>
      </c>
      <c r="AI348" s="48"/>
    </row>
    <row r="349" spans="1:35">
      <c r="A349" s="10" t="s">
        <v>11073</v>
      </c>
      <c r="B349" s="18">
        <v>4.3</v>
      </c>
      <c r="O349" s="10" t="s">
        <v>14377</v>
      </c>
      <c r="AE349" s="10" t="s">
        <v>4949</v>
      </c>
      <c r="AF349" s="49">
        <v>0.9</v>
      </c>
      <c r="AI349" s="48"/>
    </row>
    <row r="350" spans="1:35">
      <c r="A350" s="10" t="s">
        <v>320</v>
      </c>
      <c r="B350" s="18">
        <v>4.3</v>
      </c>
      <c r="O350" s="10" t="s">
        <v>14213</v>
      </c>
      <c r="AE350" s="10" t="s">
        <v>11052</v>
      </c>
      <c r="AF350" s="49">
        <v>0.61</v>
      </c>
      <c r="AI350" s="48"/>
    </row>
    <row r="351" spans="1:35">
      <c r="A351" s="10" t="s">
        <v>10880</v>
      </c>
      <c r="B351" s="18">
        <v>4.3</v>
      </c>
      <c r="O351" s="10" t="s">
        <v>14862</v>
      </c>
      <c r="AE351" s="10" t="s">
        <v>6803</v>
      </c>
      <c r="AF351" s="49">
        <v>0.59</v>
      </c>
      <c r="AI351" s="48"/>
    </row>
    <row r="352" spans="1:35">
      <c r="A352" s="10" t="s">
        <v>3809</v>
      </c>
      <c r="B352" s="18">
        <v>4.3</v>
      </c>
      <c r="O352" s="10" t="s">
        <v>14923</v>
      </c>
      <c r="AE352" s="10" t="s">
        <v>7305</v>
      </c>
      <c r="AF352" s="49">
        <v>0.7</v>
      </c>
      <c r="AI352" s="48"/>
    </row>
    <row r="353" spans="1:35">
      <c r="A353" s="10" t="s">
        <v>2977</v>
      </c>
      <c r="B353" s="18">
        <v>4.3</v>
      </c>
      <c r="O353" s="10" t="s">
        <v>14592</v>
      </c>
      <c r="AE353" s="10" t="s">
        <v>8307</v>
      </c>
      <c r="AF353" s="49">
        <v>0.55000000000000004</v>
      </c>
      <c r="AI353" s="48"/>
    </row>
    <row r="354" spans="1:35">
      <c r="A354" s="10" t="s">
        <v>10224</v>
      </c>
      <c r="B354" s="18">
        <v>4.3</v>
      </c>
      <c r="O354" s="10" t="s">
        <v>14582</v>
      </c>
      <c r="AE354" s="10" t="s">
        <v>7895</v>
      </c>
      <c r="AF354" s="49">
        <v>0.66</v>
      </c>
      <c r="AI354" s="48"/>
    </row>
    <row r="355" spans="1:35">
      <c r="A355" s="10" t="s">
        <v>3745</v>
      </c>
      <c r="B355" s="18">
        <v>4.3</v>
      </c>
      <c r="O355" s="10" t="s">
        <v>14784</v>
      </c>
      <c r="AE355" s="10" t="s">
        <v>1656</v>
      </c>
      <c r="AF355" s="49">
        <v>0.66</v>
      </c>
      <c r="AI355" s="48"/>
    </row>
    <row r="356" spans="1:35">
      <c r="A356" s="10" t="s">
        <v>7895</v>
      </c>
      <c r="B356" s="18">
        <v>4.3</v>
      </c>
      <c r="O356" s="10" t="s">
        <v>14453</v>
      </c>
      <c r="AE356" s="10" t="s">
        <v>7367</v>
      </c>
      <c r="AF356" s="49">
        <v>0.53</v>
      </c>
      <c r="AI356" s="48"/>
    </row>
    <row r="357" spans="1:35">
      <c r="A357" s="10" t="s">
        <v>3144</v>
      </c>
      <c r="B357" s="18">
        <v>4.3</v>
      </c>
      <c r="O357" s="10" t="s">
        <v>14233</v>
      </c>
      <c r="AE357" s="10" t="s">
        <v>183</v>
      </c>
      <c r="AF357" s="49">
        <v>0.6</v>
      </c>
      <c r="AI357" s="48"/>
    </row>
    <row r="358" spans="1:35">
      <c r="A358" s="10" t="s">
        <v>7930</v>
      </c>
      <c r="B358" s="18">
        <v>4.3</v>
      </c>
      <c r="O358" s="10" t="s">
        <v>14452</v>
      </c>
      <c r="AE358" s="10" t="s">
        <v>76</v>
      </c>
      <c r="AF358" s="49">
        <v>0.65</v>
      </c>
      <c r="AI358" s="48"/>
    </row>
    <row r="359" spans="1:35">
      <c r="A359" s="10" t="s">
        <v>7712</v>
      </c>
      <c r="B359" s="18">
        <v>4.3</v>
      </c>
      <c r="O359" s="10" t="s">
        <v>13971</v>
      </c>
      <c r="AE359" s="10" t="s">
        <v>7690</v>
      </c>
      <c r="AF359" s="49">
        <v>0.9</v>
      </c>
      <c r="AI359" s="48"/>
    </row>
    <row r="360" spans="1:35">
      <c r="A360" s="10" t="s">
        <v>2516</v>
      </c>
      <c r="B360" s="18">
        <v>4.3</v>
      </c>
      <c r="O360" s="10" t="s">
        <v>14248</v>
      </c>
      <c r="AE360" s="10" t="s">
        <v>10870</v>
      </c>
      <c r="AF360" s="49">
        <v>0.52</v>
      </c>
      <c r="AI360" s="48"/>
    </row>
    <row r="361" spans="1:35">
      <c r="A361" s="10" t="s">
        <v>12120</v>
      </c>
      <c r="B361" s="18">
        <v>4.3</v>
      </c>
      <c r="O361" s="10" t="s">
        <v>14333</v>
      </c>
      <c r="AE361" s="10" t="s">
        <v>1744</v>
      </c>
      <c r="AF361" s="49">
        <v>0.55000000000000004</v>
      </c>
      <c r="AI361" s="48"/>
    </row>
    <row r="362" spans="1:35">
      <c r="A362" s="10" t="s">
        <v>9893</v>
      </c>
      <c r="B362" s="18">
        <v>4.3</v>
      </c>
      <c r="O362" s="10" t="s">
        <v>13992</v>
      </c>
      <c r="AE362" s="10" t="s">
        <v>1586</v>
      </c>
      <c r="AF362" s="49">
        <v>0.6</v>
      </c>
      <c r="AI362" s="48"/>
    </row>
    <row r="363" spans="1:35">
      <c r="A363" s="10" t="s">
        <v>12070</v>
      </c>
      <c r="B363" s="18">
        <v>4.3</v>
      </c>
      <c r="O363" s="10" t="s">
        <v>14011</v>
      </c>
      <c r="AE363" s="10" t="s">
        <v>7930</v>
      </c>
      <c r="AF363" s="49">
        <v>0.53</v>
      </c>
      <c r="AI363" s="48"/>
    </row>
    <row r="364" spans="1:35">
      <c r="A364" s="10" t="s">
        <v>11586</v>
      </c>
      <c r="B364" s="18">
        <v>4.3</v>
      </c>
      <c r="O364" s="10" t="s">
        <v>14740</v>
      </c>
      <c r="AE364" s="10" t="s">
        <v>2516</v>
      </c>
      <c r="AF364" s="49">
        <v>0.75</v>
      </c>
      <c r="AI364" s="48"/>
    </row>
    <row r="365" spans="1:35">
      <c r="A365" s="10" t="s">
        <v>10770</v>
      </c>
      <c r="B365" s="18">
        <v>4.3</v>
      </c>
      <c r="O365" s="10" t="s">
        <v>13953</v>
      </c>
      <c r="AE365" s="10" t="s">
        <v>350</v>
      </c>
      <c r="AF365" s="49">
        <v>0.85</v>
      </c>
      <c r="AI365" s="48"/>
    </row>
    <row r="366" spans="1:35">
      <c r="A366" s="10" t="s">
        <v>808</v>
      </c>
      <c r="B366" s="18">
        <v>4.3</v>
      </c>
      <c r="O366" s="10" t="s">
        <v>14023</v>
      </c>
      <c r="AE366" s="10" t="s">
        <v>66</v>
      </c>
      <c r="AF366" s="49">
        <v>0.85</v>
      </c>
      <c r="AI366" s="48"/>
    </row>
    <row r="367" spans="1:35">
      <c r="A367" s="10" t="s">
        <v>4531</v>
      </c>
      <c r="B367" s="18">
        <v>4.3</v>
      </c>
      <c r="O367" s="10" t="s">
        <v>15060</v>
      </c>
      <c r="AE367" s="10" t="s">
        <v>995</v>
      </c>
      <c r="AF367" s="49">
        <v>0.88</v>
      </c>
      <c r="AI367" s="48"/>
    </row>
    <row r="368" spans="1:35">
      <c r="A368" s="10" t="s">
        <v>556</v>
      </c>
      <c r="B368" s="18">
        <v>4.3</v>
      </c>
      <c r="O368" s="10" t="s">
        <v>15094</v>
      </c>
      <c r="AE368" s="10" t="s">
        <v>6326</v>
      </c>
      <c r="AF368" s="49">
        <v>0.6</v>
      </c>
      <c r="AI368" s="48"/>
    </row>
    <row r="369" spans="1:35">
      <c r="A369" s="10" t="s">
        <v>3134</v>
      </c>
      <c r="B369" s="18">
        <v>4.3</v>
      </c>
      <c r="O369" s="10" t="s">
        <v>14773</v>
      </c>
      <c r="AE369" s="10" t="s">
        <v>11516</v>
      </c>
      <c r="AF369" s="49">
        <v>0.56999999999999995</v>
      </c>
      <c r="AI369" s="48"/>
    </row>
    <row r="370" spans="1:35">
      <c r="A370" s="10" t="s">
        <v>2762</v>
      </c>
      <c r="B370" s="18">
        <v>4.3</v>
      </c>
      <c r="O370" s="10" t="s">
        <v>14745</v>
      </c>
      <c r="AE370" s="10" t="s">
        <v>3343</v>
      </c>
      <c r="AF370" s="49">
        <v>0.66</v>
      </c>
      <c r="AI370" s="48"/>
    </row>
    <row r="371" spans="1:35">
      <c r="A371" s="10" t="s">
        <v>7066</v>
      </c>
      <c r="B371" s="18">
        <v>4.3</v>
      </c>
      <c r="O371" s="10" t="s">
        <v>14855</v>
      </c>
      <c r="AE371" s="10" t="s">
        <v>12914</v>
      </c>
      <c r="AF371" s="49">
        <v>0.5</v>
      </c>
      <c r="AI371" s="48"/>
    </row>
    <row r="372" spans="1:35">
      <c r="A372" s="10" t="s">
        <v>12141</v>
      </c>
      <c r="B372" s="18">
        <v>4.3</v>
      </c>
      <c r="O372" s="10" t="s">
        <v>14722</v>
      </c>
      <c r="AE372" s="10" t="s">
        <v>1954</v>
      </c>
      <c r="AF372" s="49">
        <v>0.67</v>
      </c>
      <c r="AI372" s="48"/>
    </row>
    <row r="373" spans="1:35">
      <c r="A373" s="10" t="s">
        <v>927</v>
      </c>
      <c r="B373" s="18">
        <v>4.3</v>
      </c>
      <c r="O373" s="10" t="s">
        <v>14944</v>
      </c>
      <c r="AE373" s="10" t="s">
        <v>7162</v>
      </c>
      <c r="AF373" s="49">
        <v>0.62</v>
      </c>
      <c r="AI373" s="48"/>
    </row>
    <row r="374" spans="1:35">
      <c r="A374" s="10" t="s">
        <v>2536</v>
      </c>
      <c r="B374" s="18">
        <v>4.3</v>
      </c>
      <c r="O374" s="10" t="s">
        <v>14613</v>
      </c>
      <c r="AE374" s="10" t="s">
        <v>4064</v>
      </c>
      <c r="AF374" s="49">
        <v>0.85</v>
      </c>
      <c r="AI374" s="48"/>
    </row>
    <row r="375" spans="1:35">
      <c r="A375" s="10" t="s">
        <v>1983</v>
      </c>
      <c r="B375" s="18">
        <v>4.3</v>
      </c>
      <c r="O375" s="10" t="s">
        <v>14614</v>
      </c>
      <c r="AE375" s="10" t="s">
        <v>3938</v>
      </c>
      <c r="AF375" s="49">
        <v>0.75</v>
      </c>
      <c r="AI375" s="48"/>
    </row>
    <row r="376" spans="1:35">
      <c r="A376" s="10" t="s">
        <v>2034</v>
      </c>
      <c r="B376" s="18">
        <v>4.3</v>
      </c>
      <c r="O376" s="10" t="s">
        <v>14753</v>
      </c>
      <c r="AE376" s="10" t="s">
        <v>5201</v>
      </c>
      <c r="AF376" s="49">
        <v>0.62</v>
      </c>
      <c r="AI376" s="48"/>
    </row>
    <row r="377" spans="1:35">
      <c r="A377" s="10" t="s">
        <v>5164</v>
      </c>
      <c r="B377" s="18">
        <v>4.3</v>
      </c>
      <c r="O377" s="10" t="s">
        <v>14924</v>
      </c>
      <c r="AE377" s="10" t="s">
        <v>877</v>
      </c>
      <c r="AF377" s="49">
        <v>0.69</v>
      </c>
      <c r="AI377" s="48"/>
    </row>
    <row r="378" spans="1:35">
      <c r="A378" s="10" t="s">
        <v>3273</v>
      </c>
      <c r="B378" s="18">
        <v>4.3</v>
      </c>
      <c r="O378" s="10" t="s">
        <v>14516</v>
      </c>
      <c r="AE378" s="10" t="s">
        <v>2632</v>
      </c>
      <c r="AF378" s="49">
        <v>0.71</v>
      </c>
      <c r="AI378" s="48"/>
    </row>
    <row r="379" spans="1:35">
      <c r="A379" s="10" t="s">
        <v>9241</v>
      </c>
      <c r="B379" s="18">
        <v>4.3</v>
      </c>
      <c r="O379" s="10" t="s">
        <v>14866</v>
      </c>
      <c r="AE379" s="10" t="s">
        <v>9272</v>
      </c>
      <c r="AF379" s="49">
        <v>0.6</v>
      </c>
      <c r="AI379" s="48"/>
    </row>
    <row r="380" spans="1:35">
      <c r="A380" s="10" t="s">
        <v>12241</v>
      </c>
      <c r="B380" s="18">
        <v>4.3</v>
      </c>
      <c r="O380" s="10" t="s">
        <v>14552</v>
      </c>
      <c r="AE380" s="10" t="s">
        <v>4122</v>
      </c>
      <c r="AF380" s="49">
        <v>0.74</v>
      </c>
      <c r="AI380" s="48"/>
    </row>
    <row r="381" spans="1:35">
      <c r="A381" s="10" t="s">
        <v>7386</v>
      </c>
      <c r="B381" s="18">
        <v>4.3</v>
      </c>
      <c r="O381" s="10" t="s">
        <v>14776</v>
      </c>
      <c r="AE381" s="10" t="s">
        <v>6081</v>
      </c>
      <c r="AF381" s="49">
        <v>0.63</v>
      </c>
      <c r="AI381" s="48"/>
    </row>
    <row r="382" spans="1:35">
      <c r="A382" s="10" t="s">
        <v>5284</v>
      </c>
      <c r="B382" s="18">
        <v>4.3</v>
      </c>
      <c r="O382" s="10" t="s">
        <v>14751</v>
      </c>
      <c r="AE382" s="10" t="s">
        <v>7603</v>
      </c>
      <c r="AF382" s="49">
        <v>0.57999999999999996</v>
      </c>
      <c r="AI382" s="48"/>
    </row>
    <row r="383" spans="1:35">
      <c r="A383" s="10" t="s">
        <v>6595</v>
      </c>
      <c r="B383" s="18">
        <v>4.3</v>
      </c>
      <c r="O383" s="10" t="s">
        <v>14983</v>
      </c>
      <c r="AE383" s="10" t="s">
        <v>3431</v>
      </c>
      <c r="AF383" s="49">
        <v>0.8</v>
      </c>
      <c r="AI383" s="48"/>
    </row>
    <row r="384" spans="1:35">
      <c r="A384" s="10" t="s">
        <v>8387</v>
      </c>
      <c r="B384" s="18">
        <v>4.3</v>
      </c>
      <c r="O384" s="10" t="s">
        <v>14698</v>
      </c>
      <c r="AE384" s="10" t="s">
        <v>1833</v>
      </c>
      <c r="AF384" s="49">
        <v>0.75</v>
      </c>
      <c r="AI384" s="48"/>
    </row>
    <row r="385" spans="1:35">
      <c r="A385" s="10" t="s">
        <v>3493</v>
      </c>
      <c r="B385" s="18">
        <v>4.3</v>
      </c>
      <c r="O385" s="10" t="s">
        <v>14519</v>
      </c>
      <c r="AE385" s="10" t="s">
        <v>12059</v>
      </c>
      <c r="AF385" s="49">
        <v>0.54</v>
      </c>
      <c r="AI385" s="48"/>
    </row>
    <row r="386" spans="1:35">
      <c r="A386" s="10" t="s">
        <v>6502</v>
      </c>
      <c r="B386" s="18">
        <v>4.3</v>
      </c>
      <c r="O386" s="10" t="s">
        <v>14379</v>
      </c>
      <c r="AE386" s="10" t="s">
        <v>3775</v>
      </c>
      <c r="AF386" s="49">
        <v>0.66</v>
      </c>
      <c r="AI386" s="48"/>
    </row>
    <row r="387" spans="1:35">
      <c r="A387" s="10" t="s">
        <v>1443</v>
      </c>
      <c r="B387" s="18">
        <v>4.3</v>
      </c>
      <c r="O387" s="10" t="s">
        <v>13970</v>
      </c>
      <c r="AE387" s="10" t="s">
        <v>37</v>
      </c>
      <c r="AF387" s="49">
        <v>0.9</v>
      </c>
      <c r="AI387" s="48"/>
    </row>
    <row r="388" spans="1:35">
      <c r="A388" s="10" t="s">
        <v>5056</v>
      </c>
      <c r="B388" s="18">
        <v>4.3</v>
      </c>
      <c r="O388" s="10" t="s">
        <v>14758</v>
      </c>
      <c r="AE388" s="10" t="s">
        <v>4338</v>
      </c>
      <c r="AF388" s="49">
        <v>0.74</v>
      </c>
      <c r="AI388" s="48"/>
    </row>
    <row r="389" spans="1:35">
      <c r="A389" s="10" t="s">
        <v>496</v>
      </c>
      <c r="B389" s="18">
        <v>4.3</v>
      </c>
      <c r="O389" s="10" t="s">
        <v>14574</v>
      </c>
      <c r="AE389" s="10" t="s">
        <v>3607</v>
      </c>
      <c r="AF389" s="49">
        <v>0.62</v>
      </c>
      <c r="AI389" s="48"/>
    </row>
    <row r="390" spans="1:35">
      <c r="A390" s="10" t="s">
        <v>8317</v>
      </c>
      <c r="B390" s="18">
        <v>4.3</v>
      </c>
      <c r="O390" s="10" t="s">
        <v>15038</v>
      </c>
      <c r="AE390" s="10" t="s">
        <v>3876</v>
      </c>
      <c r="AF390" s="49">
        <v>0.52</v>
      </c>
      <c r="AI390" s="48"/>
    </row>
    <row r="391" spans="1:35">
      <c r="A391" s="10" t="s">
        <v>8241</v>
      </c>
      <c r="B391" s="18">
        <v>4.3</v>
      </c>
      <c r="O391" s="10" t="s">
        <v>14235</v>
      </c>
      <c r="AE391" s="10" t="s">
        <v>6148</v>
      </c>
      <c r="AF391" s="49">
        <v>0.75</v>
      </c>
      <c r="AI391" s="48"/>
    </row>
    <row r="392" spans="1:35">
      <c r="A392" s="10" t="s">
        <v>7172</v>
      </c>
      <c r="B392" s="18">
        <v>4.3</v>
      </c>
      <c r="O392" s="10" t="s">
        <v>14645</v>
      </c>
      <c r="AE392" s="10" t="s">
        <v>1011</v>
      </c>
      <c r="AF392" s="49">
        <v>0.73</v>
      </c>
      <c r="AI392" s="48"/>
    </row>
    <row r="393" spans="1:35">
      <c r="A393" s="10" t="s">
        <v>6209</v>
      </c>
      <c r="B393" s="18">
        <v>4.3</v>
      </c>
      <c r="O393" s="10" t="s">
        <v>14247</v>
      </c>
      <c r="AE393" s="10" t="s">
        <v>778</v>
      </c>
      <c r="AF393" s="49">
        <v>0.63</v>
      </c>
      <c r="AI393" s="48"/>
    </row>
    <row r="394" spans="1:35">
      <c r="A394" s="10" t="s">
        <v>5983</v>
      </c>
      <c r="B394" s="18">
        <v>4.3</v>
      </c>
      <c r="O394" s="10" t="s">
        <v>14945</v>
      </c>
      <c r="AE394" s="10" t="s">
        <v>5696</v>
      </c>
      <c r="AF394" s="49">
        <v>0.94</v>
      </c>
      <c r="AI394" s="48"/>
    </row>
    <row r="395" spans="1:35">
      <c r="A395" s="10" t="s">
        <v>1372</v>
      </c>
      <c r="B395" s="18">
        <v>4.3</v>
      </c>
      <c r="O395" s="10" t="s">
        <v>14573</v>
      </c>
      <c r="AE395" s="10" t="s">
        <v>6101</v>
      </c>
      <c r="AF395" s="49">
        <v>0.64</v>
      </c>
      <c r="AI395" s="48"/>
    </row>
    <row r="396" spans="1:35">
      <c r="A396" s="10" t="s">
        <v>5187</v>
      </c>
      <c r="B396" s="18">
        <v>4.3</v>
      </c>
      <c r="O396" s="10" t="s">
        <v>14403</v>
      </c>
      <c r="AE396" s="10" t="s">
        <v>3786</v>
      </c>
      <c r="AF396" s="49">
        <v>0.68</v>
      </c>
      <c r="AI396" s="48"/>
    </row>
    <row r="397" spans="1:35">
      <c r="A397" s="10" t="s">
        <v>1631</v>
      </c>
      <c r="B397" s="18">
        <v>4.3</v>
      </c>
      <c r="O397" s="10" t="s">
        <v>14914</v>
      </c>
      <c r="AE397" s="10" t="s">
        <v>8751</v>
      </c>
      <c r="AF397" s="49">
        <v>0.56000000000000005</v>
      </c>
      <c r="AI397" s="48"/>
    </row>
    <row r="398" spans="1:35">
      <c r="A398" s="10" t="s">
        <v>12813</v>
      </c>
      <c r="B398" s="18">
        <v>4.3</v>
      </c>
      <c r="O398" s="10" t="s">
        <v>14336</v>
      </c>
      <c r="AE398" s="10" t="s">
        <v>9120</v>
      </c>
      <c r="AF398" s="49">
        <v>0.59</v>
      </c>
      <c r="AI398" s="48"/>
    </row>
    <row r="399" spans="1:35">
      <c r="A399" s="10" t="s">
        <v>7722</v>
      </c>
      <c r="B399" s="18">
        <v>4.3</v>
      </c>
      <c r="O399" s="10" t="s">
        <v>14724</v>
      </c>
      <c r="AE399" s="10" t="s">
        <v>8771</v>
      </c>
      <c r="AF399" s="49">
        <v>0.57999999999999996</v>
      </c>
      <c r="AI399" s="48"/>
    </row>
    <row r="400" spans="1:35">
      <c r="A400" s="10" t="s">
        <v>5540</v>
      </c>
      <c r="B400" s="18">
        <v>4.3</v>
      </c>
      <c r="O400" s="10" t="s">
        <v>15007</v>
      </c>
      <c r="AE400" s="10" t="s">
        <v>12019</v>
      </c>
      <c r="AF400" s="49">
        <v>0.76</v>
      </c>
      <c r="AI400" s="48"/>
    </row>
    <row r="401" spans="1:35">
      <c r="A401" s="10" t="s">
        <v>6752</v>
      </c>
      <c r="B401" s="18">
        <v>4.3</v>
      </c>
      <c r="O401" s="10" t="s">
        <v>14211</v>
      </c>
      <c r="AE401" s="10" t="s">
        <v>9784</v>
      </c>
      <c r="AF401" s="49">
        <v>0.59</v>
      </c>
      <c r="AI401" s="48"/>
    </row>
    <row r="402" spans="1:35">
      <c r="A402" s="10" t="s">
        <v>420</v>
      </c>
      <c r="B402" s="18">
        <v>4.3</v>
      </c>
      <c r="O402" s="10" t="s">
        <v>14474</v>
      </c>
      <c r="AE402" s="10" t="s">
        <v>2098</v>
      </c>
      <c r="AF402" s="49">
        <v>0.56000000000000005</v>
      </c>
      <c r="AI402" s="48"/>
    </row>
    <row r="403" spans="1:35">
      <c r="A403" s="10" t="s">
        <v>10081</v>
      </c>
      <c r="B403" s="18">
        <v>4.3</v>
      </c>
      <c r="O403" s="10" t="s">
        <v>14423</v>
      </c>
      <c r="AE403" s="10" t="s">
        <v>975</v>
      </c>
      <c r="AF403" s="49">
        <v>0.7</v>
      </c>
      <c r="AI403" s="48"/>
    </row>
    <row r="404" spans="1:35">
      <c r="A404" s="10" t="s">
        <v>12492</v>
      </c>
      <c r="B404" s="18">
        <v>4.3</v>
      </c>
      <c r="O404" s="10" t="s">
        <v>14110</v>
      </c>
      <c r="AE404" s="10" t="s">
        <v>6430</v>
      </c>
      <c r="AF404" s="49">
        <v>0.66</v>
      </c>
      <c r="AI404" s="48"/>
    </row>
    <row r="405" spans="1:35">
      <c r="A405" s="10" t="s">
        <v>5550</v>
      </c>
      <c r="B405" s="18">
        <v>4.3</v>
      </c>
      <c r="O405" s="10" t="s">
        <v>14398</v>
      </c>
      <c r="AE405" s="10" t="s">
        <v>2382</v>
      </c>
      <c r="AF405" s="49">
        <v>0.65</v>
      </c>
      <c r="AI405" s="48"/>
    </row>
    <row r="406" spans="1:35">
      <c r="A406" s="10" t="s">
        <v>3799</v>
      </c>
      <c r="B406" s="18">
        <v>4.3</v>
      </c>
      <c r="O406" s="10" t="s">
        <v>14475</v>
      </c>
      <c r="AE406" s="10" t="s">
        <v>6482</v>
      </c>
      <c r="AF406" s="49">
        <v>0.56999999999999995</v>
      </c>
      <c r="AI406" s="48"/>
    </row>
    <row r="407" spans="1:35">
      <c r="A407" s="10" t="s">
        <v>2143</v>
      </c>
      <c r="B407" s="18">
        <v>4.3</v>
      </c>
      <c r="O407" s="10" t="s">
        <v>14391</v>
      </c>
      <c r="AE407" s="10" t="s">
        <v>10690</v>
      </c>
      <c r="AF407" s="49">
        <v>0.7</v>
      </c>
      <c r="AI407" s="48"/>
    </row>
    <row r="408" spans="1:35">
      <c r="A408" s="10" t="s">
        <v>9028</v>
      </c>
      <c r="B408" s="18">
        <v>4.3</v>
      </c>
      <c r="O408" s="10" t="s">
        <v>14854</v>
      </c>
      <c r="AE408" s="10" t="s">
        <v>2167</v>
      </c>
      <c r="AF408" s="49">
        <v>0.83</v>
      </c>
      <c r="AI408" s="48"/>
    </row>
    <row r="409" spans="1:35">
      <c r="A409" s="10" t="s">
        <v>8102</v>
      </c>
      <c r="B409" s="18">
        <v>4.3</v>
      </c>
      <c r="O409" s="10" t="s">
        <v>14728</v>
      </c>
      <c r="AE409" s="10" t="s">
        <v>7784</v>
      </c>
      <c r="AF409" s="49">
        <v>0.76</v>
      </c>
      <c r="AI409" s="48"/>
    </row>
    <row r="410" spans="1:35">
      <c r="A410" s="10" t="s">
        <v>4160</v>
      </c>
      <c r="B410" s="18">
        <v>4.3</v>
      </c>
      <c r="O410" s="10" t="s">
        <v>14752</v>
      </c>
      <c r="AE410" s="10" t="s">
        <v>586</v>
      </c>
      <c r="AF410" s="49">
        <v>0.86</v>
      </c>
      <c r="AI410" s="48"/>
    </row>
    <row r="411" spans="1:35">
      <c r="A411" s="10" t="s">
        <v>6292</v>
      </c>
      <c r="B411" s="18">
        <v>4.3</v>
      </c>
      <c r="O411" s="10" t="s">
        <v>14033</v>
      </c>
      <c r="AE411" s="10" t="s">
        <v>7254</v>
      </c>
      <c r="AF411" s="49">
        <v>0.88</v>
      </c>
      <c r="AI411" s="48"/>
    </row>
    <row r="412" spans="1:35">
      <c r="A412" s="10" t="s">
        <v>4491</v>
      </c>
      <c r="B412" s="18">
        <v>4.3</v>
      </c>
      <c r="O412" s="10" t="s">
        <v>14080</v>
      </c>
      <c r="AE412" s="10" t="s">
        <v>1116</v>
      </c>
      <c r="AF412" s="49">
        <v>0.53</v>
      </c>
      <c r="AI412" s="48"/>
    </row>
    <row r="413" spans="1:35">
      <c r="A413" s="10" t="s">
        <v>2831</v>
      </c>
      <c r="B413" s="18">
        <v>4.3</v>
      </c>
      <c r="O413" s="10" t="s">
        <v>14919</v>
      </c>
      <c r="AE413" s="10" t="s">
        <v>2211</v>
      </c>
      <c r="AF413" s="49">
        <v>0.56000000000000005</v>
      </c>
      <c r="AI413" s="48"/>
    </row>
    <row r="414" spans="1:35">
      <c r="A414" s="10" t="s">
        <v>4136</v>
      </c>
      <c r="B414" s="18">
        <v>4.3</v>
      </c>
      <c r="O414" s="10" t="s">
        <v>14241</v>
      </c>
      <c r="AE414" s="10" t="s">
        <v>8272</v>
      </c>
      <c r="AF414" s="49">
        <v>0.62</v>
      </c>
      <c r="AI414" s="48"/>
    </row>
    <row r="415" spans="1:35">
      <c r="A415" s="10" t="s">
        <v>7873</v>
      </c>
      <c r="B415" s="18">
        <v>4.3</v>
      </c>
      <c r="O415" s="10" t="s">
        <v>14610</v>
      </c>
      <c r="AE415" s="10" t="s">
        <v>4794</v>
      </c>
      <c r="AF415" s="49">
        <v>0.72</v>
      </c>
      <c r="AI415" s="48"/>
    </row>
    <row r="416" spans="1:35">
      <c r="A416" s="10" t="s">
        <v>4899</v>
      </c>
      <c r="B416" s="18">
        <v>4.3</v>
      </c>
      <c r="O416" s="10" t="s">
        <v>14531</v>
      </c>
      <c r="AE416" s="10" t="s">
        <v>6524</v>
      </c>
      <c r="AF416" s="49">
        <v>0.51</v>
      </c>
      <c r="AI416" s="48"/>
    </row>
    <row r="417" spans="1:35">
      <c r="A417" s="10" t="s">
        <v>8519</v>
      </c>
      <c r="B417" s="18">
        <v>4.3</v>
      </c>
      <c r="O417" s="10" t="s">
        <v>14530</v>
      </c>
      <c r="AE417" s="10" t="s">
        <v>4413</v>
      </c>
      <c r="AF417" s="49">
        <v>0.56999999999999995</v>
      </c>
      <c r="AI417" s="48"/>
    </row>
    <row r="418" spans="1:35">
      <c r="A418" s="10" t="s">
        <v>10103</v>
      </c>
      <c r="B418" s="18">
        <v>4.3</v>
      </c>
      <c r="O418" s="10" t="s">
        <v>15167</v>
      </c>
      <c r="AE418" s="10" t="s">
        <v>2191</v>
      </c>
      <c r="AF418" s="49">
        <v>0.87</v>
      </c>
      <c r="AI418" s="48"/>
    </row>
    <row r="419" spans="1:35">
      <c r="A419" s="10" t="s">
        <v>5645</v>
      </c>
      <c r="B419" s="18">
        <v>4.3</v>
      </c>
      <c r="O419" s="10" t="s">
        <v>14748</v>
      </c>
      <c r="AE419" s="10" t="s">
        <v>917</v>
      </c>
      <c r="AF419" s="49">
        <v>0.77</v>
      </c>
      <c r="AI419" s="48"/>
    </row>
    <row r="420" spans="1:35">
      <c r="A420" s="10" t="s">
        <v>7995</v>
      </c>
      <c r="B420" s="18">
        <v>4.3</v>
      </c>
      <c r="O420" s="10" t="s">
        <v>14563</v>
      </c>
      <c r="AE420" s="10" t="s">
        <v>1784</v>
      </c>
      <c r="AF420" s="49">
        <v>0.65</v>
      </c>
      <c r="AI420" s="48"/>
    </row>
    <row r="421" spans="1:35">
      <c r="A421" s="10" t="s">
        <v>11385</v>
      </c>
      <c r="B421" s="18">
        <v>4.3</v>
      </c>
      <c r="O421" s="10" t="s">
        <v>14143</v>
      </c>
      <c r="AE421" s="10" t="s">
        <v>386</v>
      </c>
      <c r="AF421" s="49">
        <v>0.51</v>
      </c>
      <c r="AI421" s="48"/>
    </row>
    <row r="422" spans="1:35">
      <c r="A422" s="10" t="s">
        <v>9090</v>
      </c>
      <c r="B422" s="18">
        <v>4.3</v>
      </c>
      <c r="O422" s="10" t="s">
        <v>14469</v>
      </c>
      <c r="AE422" s="10" t="s">
        <v>312</v>
      </c>
      <c r="AF422" s="49">
        <v>0.64</v>
      </c>
      <c r="AI422" s="48"/>
    </row>
    <row r="423" spans="1:35">
      <c r="A423" s="10" t="s">
        <v>4832</v>
      </c>
      <c r="B423" s="18">
        <v>4.3</v>
      </c>
      <c r="O423" s="10" t="s">
        <v>13923</v>
      </c>
      <c r="AE423" s="10" t="s">
        <v>707</v>
      </c>
      <c r="AF423" s="49">
        <v>0.6</v>
      </c>
      <c r="AI423" s="48"/>
    </row>
    <row r="424" spans="1:35">
      <c r="A424" s="10" t="s">
        <v>8197</v>
      </c>
      <c r="B424" s="18">
        <v>4.3</v>
      </c>
      <c r="O424" s="10" t="s">
        <v>13912</v>
      </c>
      <c r="AE424" s="10" t="s">
        <v>5777</v>
      </c>
      <c r="AF424" s="49">
        <v>0.6</v>
      </c>
      <c r="AI424" s="48"/>
    </row>
    <row r="425" spans="1:35">
      <c r="A425" s="10" t="s">
        <v>6312</v>
      </c>
      <c r="B425" s="18">
        <v>4.3</v>
      </c>
      <c r="O425" s="10" t="s">
        <v>14185</v>
      </c>
      <c r="AE425" s="10" t="s">
        <v>7513</v>
      </c>
      <c r="AF425" s="49">
        <v>0.65</v>
      </c>
      <c r="AI425" s="48"/>
    </row>
    <row r="426" spans="1:35">
      <c r="A426" s="10" t="s">
        <v>292</v>
      </c>
      <c r="B426" s="18">
        <v>4.3</v>
      </c>
      <c r="O426" s="10" t="s">
        <v>14840</v>
      </c>
      <c r="AE426" s="10" t="s">
        <v>2309</v>
      </c>
      <c r="AF426" s="49">
        <v>0.6</v>
      </c>
      <c r="AI426" s="48"/>
    </row>
    <row r="427" spans="1:35">
      <c r="A427" s="10" t="s">
        <v>6230</v>
      </c>
      <c r="B427" s="18">
        <v>4.3</v>
      </c>
      <c r="O427" s="10" t="s">
        <v>14126</v>
      </c>
      <c r="AE427" s="10" t="s">
        <v>1001</v>
      </c>
      <c r="AF427" s="49">
        <v>0.63</v>
      </c>
      <c r="AI427" s="48"/>
    </row>
    <row r="428" spans="1:35">
      <c r="A428" s="10" t="s">
        <v>1141</v>
      </c>
      <c r="B428" s="18">
        <v>4.3</v>
      </c>
      <c r="O428" s="10" t="s">
        <v>14049</v>
      </c>
      <c r="AE428" s="10" t="s">
        <v>12321</v>
      </c>
      <c r="AF428" s="49">
        <v>0.56999999999999995</v>
      </c>
      <c r="AI428" s="48"/>
    </row>
    <row r="429" spans="1:35">
      <c r="A429" s="10" t="s">
        <v>7335</v>
      </c>
      <c r="B429" s="18">
        <v>4.3</v>
      </c>
      <c r="O429" s="10" t="s">
        <v>13914</v>
      </c>
      <c r="AE429" s="10" t="s">
        <v>11716</v>
      </c>
      <c r="AF429" s="49">
        <v>0.55000000000000004</v>
      </c>
      <c r="AI429" s="48"/>
    </row>
    <row r="430" spans="1:35">
      <c r="A430" s="10" t="s">
        <v>652</v>
      </c>
      <c r="B430" s="18">
        <v>4.3</v>
      </c>
      <c r="O430" s="10" t="s">
        <v>14046</v>
      </c>
      <c r="AE430" s="10" t="s">
        <v>2118</v>
      </c>
      <c r="AF430" s="49">
        <v>0.68</v>
      </c>
      <c r="AI430" s="48"/>
    </row>
    <row r="431" spans="1:35">
      <c r="A431" s="10" t="s">
        <v>7142</v>
      </c>
      <c r="B431" s="18">
        <v>4.3</v>
      </c>
      <c r="O431" s="10" t="s">
        <v>14778</v>
      </c>
      <c r="AE431" s="10" t="s">
        <v>6700</v>
      </c>
      <c r="AF431" s="49">
        <v>0.62</v>
      </c>
      <c r="AI431" s="48"/>
    </row>
    <row r="432" spans="1:35">
      <c r="A432" s="10" t="s">
        <v>6038</v>
      </c>
      <c r="B432" s="18">
        <v>4.3</v>
      </c>
      <c r="O432" s="10" t="s">
        <v>14589</v>
      </c>
      <c r="AE432" s="10" t="s">
        <v>6762</v>
      </c>
      <c r="AF432" s="49">
        <v>0.67</v>
      </c>
      <c r="AI432" s="48"/>
    </row>
    <row r="433" spans="1:35">
      <c r="A433" s="10" t="s">
        <v>7732</v>
      </c>
      <c r="B433" s="18">
        <v>4.3</v>
      </c>
      <c r="O433" s="10" t="s">
        <v>14656</v>
      </c>
      <c r="AE433" s="10" t="s">
        <v>4348</v>
      </c>
      <c r="AF433" s="49">
        <v>0.7</v>
      </c>
      <c r="AI433" s="48"/>
    </row>
    <row r="434" spans="1:35">
      <c r="A434" s="10" t="s">
        <v>1257</v>
      </c>
      <c r="B434" s="18">
        <v>4.3</v>
      </c>
      <c r="O434" s="10" t="s">
        <v>14658</v>
      </c>
      <c r="AE434" s="10" t="s">
        <v>9508</v>
      </c>
      <c r="AF434" s="49">
        <v>0.54</v>
      </c>
      <c r="AI434" s="48"/>
    </row>
    <row r="435" spans="1:35">
      <c r="A435" s="10" t="s">
        <v>4970</v>
      </c>
      <c r="B435" s="18">
        <v>4.3</v>
      </c>
      <c r="O435" s="10" t="s">
        <v>14942</v>
      </c>
      <c r="AE435" s="10" t="s">
        <v>1994</v>
      </c>
      <c r="AF435" s="49">
        <v>0.56999999999999995</v>
      </c>
      <c r="AI435" s="48"/>
    </row>
    <row r="436" spans="1:35">
      <c r="A436" s="10" t="s">
        <v>5937</v>
      </c>
      <c r="B436" s="18">
        <v>4.3</v>
      </c>
      <c r="O436" s="10" t="s">
        <v>14757</v>
      </c>
      <c r="AE436" s="10" t="s">
        <v>10154</v>
      </c>
      <c r="AF436" s="49">
        <v>0.79</v>
      </c>
      <c r="AI436" s="48"/>
    </row>
    <row r="437" spans="1:35">
      <c r="A437" s="10" t="s">
        <v>10164</v>
      </c>
      <c r="B437" s="18">
        <v>4.3</v>
      </c>
      <c r="O437" s="10" t="s">
        <v>14754</v>
      </c>
      <c r="AE437" s="10" t="s">
        <v>2731</v>
      </c>
      <c r="AF437" s="49">
        <v>0.63</v>
      </c>
      <c r="AI437" s="48"/>
    </row>
    <row r="438" spans="1:35">
      <c r="A438" s="10" t="s">
        <v>6575</v>
      </c>
      <c r="B438" s="18">
        <v>4.3</v>
      </c>
      <c r="O438" s="10" t="s">
        <v>14756</v>
      </c>
      <c r="AE438" s="10" t="s">
        <v>2600</v>
      </c>
      <c r="AF438" s="49">
        <v>0.5</v>
      </c>
      <c r="AI438" s="48"/>
    </row>
    <row r="439" spans="1:35">
      <c r="A439" s="10" t="s">
        <v>5923</v>
      </c>
      <c r="B439" s="18">
        <v>4.3</v>
      </c>
      <c r="O439" s="10" t="s">
        <v>14755</v>
      </c>
      <c r="AE439" s="10" t="s">
        <v>2612</v>
      </c>
      <c r="AF439" s="49">
        <v>0.59</v>
      </c>
      <c r="AI439" s="48"/>
    </row>
    <row r="440" spans="1:35">
      <c r="A440" s="10" t="s">
        <v>6855</v>
      </c>
      <c r="B440" s="18">
        <v>4.3</v>
      </c>
      <c r="O440" s="10" t="s">
        <v>13956</v>
      </c>
      <c r="AE440" s="10" t="s">
        <v>12542</v>
      </c>
      <c r="AF440" s="49">
        <v>0.51</v>
      </c>
      <c r="AI440" s="48"/>
    </row>
    <row r="441" spans="1:35">
      <c r="A441" s="10" t="s">
        <v>1641</v>
      </c>
      <c r="B441" s="18">
        <v>4.3</v>
      </c>
      <c r="O441" s="10" t="s">
        <v>14997</v>
      </c>
      <c r="AE441" s="10" t="s">
        <v>2392</v>
      </c>
      <c r="AF441" s="49">
        <v>0.52</v>
      </c>
      <c r="AI441" s="48"/>
    </row>
    <row r="442" spans="1:35">
      <c r="A442" s="10" t="s">
        <v>8895</v>
      </c>
      <c r="B442" s="18">
        <v>4.3</v>
      </c>
      <c r="O442" s="10" t="s">
        <v>14561</v>
      </c>
      <c r="AE442" s="10" t="s">
        <v>3971</v>
      </c>
      <c r="AF442" s="49">
        <v>0.81</v>
      </c>
      <c r="AI442" s="48"/>
    </row>
    <row r="443" spans="1:35">
      <c r="A443" s="10" t="s">
        <v>2936</v>
      </c>
      <c r="B443" s="18">
        <v>4.3</v>
      </c>
      <c r="O443" s="10" t="s">
        <v>14073</v>
      </c>
      <c r="AE443" s="10" t="s">
        <v>11195</v>
      </c>
      <c r="AF443" s="49">
        <v>0.56999999999999995</v>
      </c>
      <c r="AI443" s="48"/>
    </row>
    <row r="444" spans="1:35">
      <c r="A444" s="10" t="s">
        <v>6302</v>
      </c>
      <c r="B444" s="18">
        <v>4.3</v>
      </c>
      <c r="O444" s="10" t="s">
        <v>14526</v>
      </c>
      <c r="AE444" s="10" t="s">
        <v>8936</v>
      </c>
      <c r="AF444" s="49">
        <v>0.61</v>
      </c>
      <c r="AI444" s="48"/>
    </row>
    <row r="445" spans="1:35">
      <c r="A445" s="10" t="s">
        <v>330</v>
      </c>
      <c r="B445" s="18">
        <v>4.3</v>
      </c>
      <c r="O445" s="10" t="s">
        <v>14525</v>
      </c>
      <c r="AE445" s="10" t="s">
        <v>12131</v>
      </c>
      <c r="AF445" s="49">
        <v>0.86</v>
      </c>
      <c r="AI445" s="48"/>
    </row>
    <row r="446" spans="1:35">
      <c r="A446" s="10" t="s">
        <v>10700</v>
      </c>
      <c r="B446" s="18">
        <v>4.3</v>
      </c>
      <c r="O446" s="10" t="s">
        <v>14995</v>
      </c>
      <c r="AE446" s="10" t="s">
        <v>1491</v>
      </c>
      <c r="AF446" s="49">
        <v>0.83</v>
      </c>
      <c r="AI446" s="48"/>
    </row>
    <row r="447" spans="1:35">
      <c r="A447" s="10" t="s">
        <v>10569</v>
      </c>
      <c r="B447" s="18">
        <v>4.3</v>
      </c>
      <c r="O447" s="10" t="s">
        <v>15006</v>
      </c>
      <c r="AE447" s="10" t="s">
        <v>9539</v>
      </c>
      <c r="AF447" s="49">
        <v>0.56999999999999995</v>
      </c>
      <c r="AI447" s="48"/>
    </row>
    <row r="448" spans="1:35">
      <c r="A448" s="10" t="s">
        <v>11022</v>
      </c>
      <c r="B448" s="18">
        <v>4.3</v>
      </c>
      <c r="O448" s="10" t="s">
        <v>15093</v>
      </c>
      <c r="AE448" s="10" t="s">
        <v>3865</v>
      </c>
      <c r="AF448" s="49">
        <v>0.65</v>
      </c>
      <c r="AI448" s="48"/>
    </row>
    <row r="449" spans="1:35">
      <c r="A449" s="10" t="s">
        <v>10429</v>
      </c>
      <c r="B449" s="18">
        <v>4.3</v>
      </c>
      <c r="O449" s="10" t="s">
        <v>15014</v>
      </c>
      <c r="AE449" s="10" t="s">
        <v>148</v>
      </c>
      <c r="AF449" s="49">
        <v>0.6</v>
      </c>
      <c r="AI449" s="48"/>
    </row>
    <row r="450" spans="1:35">
      <c r="A450" s="10" t="s">
        <v>5892</v>
      </c>
      <c r="B450" s="18">
        <v>4.3</v>
      </c>
      <c r="O450" s="10" t="s">
        <v>14809</v>
      </c>
      <c r="AE450" s="10" t="s">
        <v>8832</v>
      </c>
      <c r="AF450" s="49">
        <v>0.8</v>
      </c>
      <c r="AI450" s="48"/>
    </row>
    <row r="451" spans="1:35">
      <c r="A451" s="10" t="s">
        <v>7111</v>
      </c>
      <c r="B451" s="18">
        <v>4.3</v>
      </c>
      <c r="O451" s="10" t="s">
        <v>14766</v>
      </c>
      <c r="AE451" s="10" t="s">
        <v>10397</v>
      </c>
      <c r="AF451" s="49">
        <v>0.53</v>
      </c>
      <c r="AI451" s="48"/>
    </row>
    <row r="452" spans="1:35">
      <c r="A452" s="10" t="s">
        <v>5838</v>
      </c>
      <c r="B452" s="18">
        <v>4.3</v>
      </c>
      <c r="O452" s="10" t="s">
        <v>14732</v>
      </c>
      <c r="AE452" s="10" t="s">
        <v>2157</v>
      </c>
      <c r="AF452" s="49">
        <v>0.5</v>
      </c>
      <c r="AI452" s="48"/>
    </row>
    <row r="453" spans="1:35">
      <c r="A453" s="10" t="s">
        <v>6158</v>
      </c>
      <c r="B453" s="18">
        <v>4.3</v>
      </c>
      <c r="O453" s="10" t="s">
        <v>14120</v>
      </c>
      <c r="AE453" s="10" t="s">
        <v>460</v>
      </c>
      <c r="AF453" s="49">
        <v>0.6</v>
      </c>
      <c r="AI453" s="48"/>
    </row>
    <row r="454" spans="1:35">
      <c r="A454" s="10" t="s">
        <v>8051</v>
      </c>
      <c r="B454" s="18">
        <v>4.3</v>
      </c>
      <c r="O454" s="10" t="s">
        <v>14779</v>
      </c>
      <c r="AE454" s="10" t="s">
        <v>1596</v>
      </c>
      <c r="AF454" s="49">
        <v>0.59</v>
      </c>
      <c r="AI454" s="48"/>
    </row>
    <row r="455" spans="1:35">
      <c r="A455" s="10" t="s">
        <v>5004</v>
      </c>
      <c r="B455" s="18">
        <v>4.3</v>
      </c>
      <c r="O455" s="10" t="s">
        <v>15028</v>
      </c>
      <c r="AE455" s="10" t="s">
        <v>11988</v>
      </c>
      <c r="AF455" s="49">
        <v>0.55000000000000004</v>
      </c>
      <c r="AI455" s="48"/>
    </row>
    <row r="456" spans="1:35">
      <c r="A456" s="10" t="s">
        <v>6220</v>
      </c>
      <c r="B456" s="18">
        <v>4.3</v>
      </c>
      <c r="O456" s="10" t="s">
        <v>13952</v>
      </c>
      <c r="AE456" s="10" t="s">
        <v>1560</v>
      </c>
      <c r="AF456" s="49">
        <v>0.6</v>
      </c>
      <c r="AI456" s="48"/>
    </row>
    <row r="457" spans="1:35">
      <c r="A457" s="10" t="s">
        <v>11405</v>
      </c>
      <c r="B457" s="18">
        <v>4.3</v>
      </c>
      <c r="O457" s="10" t="s">
        <v>13998</v>
      </c>
      <c r="AE457" s="10" t="s">
        <v>8822</v>
      </c>
      <c r="AF457" s="49">
        <v>0.5</v>
      </c>
      <c r="AI457" s="48"/>
    </row>
    <row r="458" spans="1:35">
      <c r="A458" s="10" t="s">
        <v>12844</v>
      </c>
      <c r="B458" s="18">
        <v>4.3</v>
      </c>
      <c r="O458" s="10" t="s">
        <v>15108</v>
      </c>
      <c r="AE458" s="10" t="s">
        <v>2417</v>
      </c>
      <c r="AF458" s="49">
        <v>0.6</v>
      </c>
      <c r="AI458" s="48"/>
    </row>
    <row r="459" spans="1:35">
      <c r="A459" s="10" t="s">
        <v>9426</v>
      </c>
      <c r="B459" s="18">
        <v>4.3</v>
      </c>
      <c r="O459" s="10" t="s">
        <v>14258</v>
      </c>
      <c r="AE459" s="10" t="s">
        <v>9080</v>
      </c>
      <c r="AF459" s="49">
        <v>0.55000000000000004</v>
      </c>
      <c r="AI459" s="48"/>
    </row>
    <row r="460" spans="1:35">
      <c r="A460" s="10" t="s">
        <v>13014</v>
      </c>
      <c r="B460" s="18">
        <v>4.3</v>
      </c>
      <c r="O460" s="10" t="s">
        <v>14266</v>
      </c>
      <c r="AE460" s="10" t="s">
        <v>11836</v>
      </c>
      <c r="AF460" s="49">
        <v>0.5</v>
      </c>
      <c r="AI460" s="48"/>
    </row>
    <row r="461" spans="1:35">
      <c r="A461" s="10" t="s">
        <v>8719</v>
      </c>
      <c r="B461" s="18">
        <v>4.3</v>
      </c>
      <c r="O461" s="10" t="s">
        <v>14357</v>
      </c>
      <c r="AE461" s="10" t="s">
        <v>7794</v>
      </c>
      <c r="AF461" s="49">
        <v>0.78</v>
      </c>
      <c r="AI461" s="48"/>
    </row>
    <row r="462" spans="1:35">
      <c r="A462" s="10" t="s">
        <v>1814</v>
      </c>
      <c r="B462" s="18">
        <v>4.2</v>
      </c>
      <c r="O462" s="10" t="s">
        <v>14701</v>
      </c>
      <c r="AE462" s="10" t="s">
        <v>2602</v>
      </c>
      <c r="AF462" s="49">
        <v>0.5</v>
      </c>
      <c r="AI462" s="48"/>
    </row>
    <row r="463" spans="1:35">
      <c r="A463" s="10" t="s">
        <v>3961</v>
      </c>
      <c r="B463" s="18">
        <v>4.2</v>
      </c>
      <c r="O463" s="10" t="s">
        <v>14322</v>
      </c>
      <c r="AE463" s="10" t="s">
        <v>11766</v>
      </c>
      <c r="AF463" s="49">
        <v>0.51</v>
      </c>
      <c r="AI463" s="48"/>
    </row>
    <row r="464" spans="1:35">
      <c r="A464" s="10" t="s">
        <v>9982</v>
      </c>
      <c r="B464" s="18">
        <v>4.2</v>
      </c>
      <c r="O464" s="10" t="s">
        <v>14451</v>
      </c>
      <c r="AE464" s="10" t="s">
        <v>3421</v>
      </c>
      <c r="AF464" s="49">
        <v>0.71</v>
      </c>
      <c r="AI464" s="48"/>
    </row>
    <row r="465" spans="1:35">
      <c r="A465" s="10" t="s">
        <v>2772</v>
      </c>
      <c r="B465" s="18">
        <v>4.2</v>
      </c>
      <c r="O465" s="10" t="s">
        <v>14198</v>
      </c>
      <c r="AE465" s="10" t="s">
        <v>3588</v>
      </c>
      <c r="AF465" s="49">
        <v>0.68</v>
      </c>
      <c r="AI465" s="48"/>
    </row>
    <row r="466" spans="1:35">
      <c r="A466" s="10" t="s">
        <v>3216</v>
      </c>
      <c r="B466" s="18">
        <v>4.2</v>
      </c>
      <c r="O466" s="10" t="s">
        <v>14082</v>
      </c>
      <c r="AE466" s="10" t="s">
        <v>3441</v>
      </c>
      <c r="AF466" s="49">
        <v>0.71</v>
      </c>
      <c r="AI466" s="48"/>
    </row>
    <row r="467" spans="1:35">
      <c r="A467" s="10" t="s">
        <v>7853</v>
      </c>
      <c r="B467" s="18">
        <v>4.2</v>
      </c>
      <c r="O467" s="10" t="s">
        <v>14273</v>
      </c>
      <c r="AE467" s="10" t="s">
        <v>10377</v>
      </c>
      <c r="AF467" s="49">
        <v>0.57999999999999996</v>
      </c>
      <c r="AI467" s="48"/>
    </row>
    <row r="468" spans="1:35">
      <c r="A468" s="10" t="s">
        <v>3130</v>
      </c>
      <c r="B468" s="18">
        <v>4.2</v>
      </c>
      <c r="O468" s="10" t="s">
        <v>14299</v>
      </c>
      <c r="AE468" s="10" t="s">
        <v>9774</v>
      </c>
      <c r="AF468" s="49">
        <v>0.55000000000000004</v>
      </c>
      <c r="AI468" s="48"/>
    </row>
    <row r="469" spans="1:35">
      <c r="A469" s="10" t="s">
        <v>2335</v>
      </c>
      <c r="B469" s="18">
        <v>4.2</v>
      </c>
      <c r="O469" s="10" t="s">
        <v>14264</v>
      </c>
      <c r="AE469" s="10" t="s">
        <v>4657</v>
      </c>
      <c r="AF469" s="49">
        <v>0.74</v>
      </c>
      <c r="AI469" s="48"/>
    </row>
    <row r="470" spans="1:35">
      <c r="A470" s="10" t="s">
        <v>3624</v>
      </c>
      <c r="B470" s="18">
        <v>4.2</v>
      </c>
      <c r="O470" s="10" t="s">
        <v>14529</v>
      </c>
      <c r="AE470" s="10" t="s">
        <v>6772</v>
      </c>
      <c r="AF470" s="49">
        <v>0.5</v>
      </c>
      <c r="AI470" s="48"/>
    </row>
    <row r="471" spans="1:35">
      <c r="A471" s="10" t="s">
        <v>167</v>
      </c>
      <c r="B471" s="18">
        <v>4.2</v>
      </c>
      <c r="O471" s="10" t="s">
        <v>14371</v>
      </c>
      <c r="AE471" s="10" t="s">
        <v>11083</v>
      </c>
      <c r="AF471" s="49">
        <v>0.52</v>
      </c>
      <c r="AI471" s="48"/>
    </row>
    <row r="472" spans="1:35">
      <c r="A472" s="10" t="s">
        <v>9863</v>
      </c>
      <c r="B472" s="18">
        <v>4.2</v>
      </c>
      <c r="O472" s="10" t="s">
        <v>13985</v>
      </c>
      <c r="AE472" s="10" t="s">
        <v>4818</v>
      </c>
      <c r="AF472" s="49">
        <v>0.67</v>
      </c>
      <c r="AI472" s="48"/>
    </row>
    <row r="473" spans="1:35">
      <c r="A473" s="10" t="s">
        <v>1729</v>
      </c>
      <c r="B473" s="18">
        <v>4.2</v>
      </c>
      <c r="O473" s="10" t="s">
        <v>14703</v>
      </c>
      <c r="AE473" s="10" t="s">
        <v>7182</v>
      </c>
      <c r="AF473" s="49">
        <v>0.57999999999999996</v>
      </c>
      <c r="AI473" s="48"/>
    </row>
    <row r="474" spans="1:35">
      <c r="A474" s="10" t="s">
        <v>3245</v>
      </c>
      <c r="B474" s="18">
        <v>4.2</v>
      </c>
      <c r="O474" s="10" t="s">
        <v>14206</v>
      </c>
      <c r="AE474" s="10" t="s">
        <v>7233</v>
      </c>
      <c r="AF474" s="49">
        <v>0.82</v>
      </c>
      <c r="AI474" s="48"/>
    </row>
    <row r="475" spans="1:35">
      <c r="A475" s="10" t="s">
        <v>945</v>
      </c>
      <c r="B475" s="18">
        <v>4.2</v>
      </c>
      <c r="O475" s="10" t="s">
        <v>14782</v>
      </c>
      <c r="AE475" s="10" t="s">
        <v>233</v>
      </c>
      <c r="AF475" s="49">
        <v>0.7</v>
      </c>
      <c r="AI475" s="48"/>
    </row>
    <row r="476" spans="1:35">
      <c r="A476" s="10" t="s">
        <v>8916</v>
      </c>
      <c r="B476" s="18">
        <v>4.2</v>
      </c>
      <c r="O476" s="10" t="s">
        <v>14026</v>
      </c>
      <c r="AE476" s="10" t="s">
        <v>430</v>
      </c>
      <c r="AF476" s="49">
        <v>0.7</v>
      </c>
      <c r="AI476" s="48"/>
    </row>
    <row r="477" spans="1:35">
      <c r="A477" s="10" t="s">
        <v>4036</v>
      </c>
      <c r="B477" s="18">
        <v>4.2</v>
      </c>
      <c r="O477" s="10" t="s">
        <v>14556</v>
      </c>
      <c r="AE477" s="10" t="s">
        <v>4273</v>
      </c>
      <c r="AF477" s="49">
        <v>0.57999999999999996</v>
      </c>
      <c r="AI477" s="48"/>
    </row>
    <row r="478" spans="1:35">
      <c r="A478" s="10" t="s">
        <v>3933</v>
      </c>
      <c r="B478" s="18">
        <v>4.2</v>
      </c>
      <c r="O478" s="10" t="s">
        <v>14388</v>
      </c>
      <c r="AE478" s="10" t="s">
        <v>7274</v>
      </c>
      <c r="AF478" s="49">
        <v>0.56999999999999995</v>
      </c>
      <c r="AI478" s="48"/>
    </row>
    <row r="479" spans="1:35">
      <c r="A479" s="10" t="s">
        <v>4630</v>
      </c>
      <c r="B479" s="18">
        <v>4.2</v>
      </c>
      <c r="O479" s="10" t="s">
        <v>14292</v>
      </c>
      <c r="AE479" s="10" t="s">
        <v>12583</v>
      </c>
      <c r="AF479" s="49">
        <v>0.55000000000000004</v>
      </c>
      <c r="AI479" s="48"/>
    </row>
    <row r="480" spans="1:35">
      <c r="A480" s="10" t="s">
        <v>4040</v>
      </c>
      <c r="B480" s="18">
        <v>4.2</v>
      </c>
      <c r="O480" s="10" t="s">
        <v>14032</v>
      </c>
      <c r="AE480" s="10" t="s">
        <v>5294</v>
      </c>
      <c r="AF480" s="49">
        <v>0.76</v>
      </c>
      <c r="AI480" s="48"/>
    </row>
    <row r="481" spans="1:35">
      <c r="A481" s="10" t="s">
        <v>4266</v>
      </c>
      <c r="B481" s="18">
        <v>4.2</v>
      </c>
      <c r="O481" s="10" t="s">
        <v>14512</v>
      </c>
      <c r="AE481" s="10" t="s">
        <v>4721</v>
      </c>
      <c r="AF481" s="49">
        <v>0.5</v>
      </c>
      <c r="AI481" s="48"/>
    </row>
    <row r="482" spans="1:35">
      <c r="A482" s="10" t="s">
        <v>376</v>
      </c>
      <c r="B482" s="18">
        <v>4.2</v>
      </c>
      <c r="O482" s="10" t="s">
        <v>13955</v>
      </c>
      <c r="AE482" s="10" t="s">
        <v>3171</v>
      </c>
      <c r="AF482" s="49">
        <v>0.6</v>
      </c>
      <c r="AI482" s="48"/>
    </row>
    <row r="483" spans="1:35">
      <c r="A483" s="10" t="s">
        <v>2726</v>
      </c>
      <c r="B483" s="18">
        <v>4.2</v>
      </c>
      <c r="O483" s="10" t="s">
        <v>14911</v>
      </c>
      <c r="AE483" s="10" t="s">
        <v>5947</v>
      </c>
      <c r="AF483" s="49">
        <v>0.5</v>
      </c>
      <c r="AI483" s="48"/>
    </row>
    <row r="484" spans="1:35">
      <c r="A484" s="10" t="s">
        <v>7192</v>
      </c>
      <c r="B484" s="18">
        <v>4.2</v>
      </c>
      <c r="O484" s="10" t="s">
        <v>14328</v>
      </c>
      <c r="AE484" s="10" t="s">
        <v>11295</v>
      </c>
      <c r="AF484" s="49">
        <v>0.67</v>
      </c>
      <c r="AI484" s="48"/>
    </row>
    <row r="485" spans="1:35">
      <c r="A485" s="10" t="s">
        <v>1878</v>
      </c>
      <c r="B485" s="18">
        <v>4.2</v>
      </c>
      <c r="O485" s="10" t="s">
        <v>13988</v>
      </c>
      <c r="AE485" s="10" t="s">
        <v>7325</v>
      </c>
      <c r="AF485" s="49">
        <v>0.66</v>
      </c>
      <c r="AI485" s="48"/>
    </row>
    <row r="486" spans="1:35">
      <c r="A486" s="10" t="s">
        <v>3265</v>
      </c>
      <c r="B486" s="18">
        <v>4.2</v>
      </c>
      <c r="O486" s="10" t="s">
        <v>15158</v>
      </c>
      <c r="AE486" s="10" t="s">
        <v>6450</v>
      </c>
      <c r="AF486" s="49">
        <v>0.85</v>
      </c>
      <c r="AI486" s="48"/>
    </row>
    <row r="487" spans="1:35">
      <c r="A487" s="10" t="s">
        <v>8873</v>
      </c>
      <c r="B487" s="18">
        <v>4.2</v>
      </c>
      <c r="O487" s="10" t="s">
        <v>15032</v>
      </c>
      <c r="AE487" s="10" t="s">
        <v>3683</v>
      </c>
      <c r="AF487" s="49">
        <v>0.76</v>
      </c>
      <c r="AI487" s="48"/>
    </row>
    <row r="488" spans="1:35">
      <c r="A488" s="10" t="s">
        <v>3316</v>
      </c>
      <c r="B488" s="18">
        <v>4.2</v>
      </c>
      <c r="O488" s="10" t="s">
        <v>15139</v>
      </c>
      <c r="AE488" s="10" t="s">
        <v>2801</v>
      </c>
      <c r="AF488" s="49">
        <v>0.54</v>
      </c>
      <c r="AI488" s="48"/>
    </row>
    <row r="489" spans="1:35">
      <c r="A489" s="10" t="s">
        <v>11325</v>
      </c>
      <c r="B489" s="18">
        <v>4.2</v>
      </c>
      <c r="O489" s="10" t="s">
        <v>15175</v>
      </c>
      <c r="AE489" s="10" t="s">
        <v>11666</v>
      </c>
      <c r="AF489" s="49">
        <v>0.62</v>
      </c>
      <c r="AI489" s="48"/>
    </row>
    <row r="490" spans="1:35">
      <c r="A490" s="10" t="s">
        <v>2946</v>
      </c>
      <c r="B490" s="18">
        <v>4.2</v>
      </c>
      <c r="O490" s="10" t="s">
        <v>14977</v>
      </c>
      <c r="AE490" s="10" t="s">
        <v>4087</v>
      </c>
      <c r="AF490" s="49">
        <v>0.6</v>
      </c>
      <c r="AI490" s="48"/>
    </row>
    <row r="491" spans="1:35">
      <c r="A491" s="10" t="s">
        <v>3220</v>
      </c>
      <c r="B491" s="18">
        <v>4.2</v>
      </c>
      <c r="O491" s="10" t="s">
        <v>14902</v>
      </c>
      <c r="AE491" s="10" t="s">
        <v>3398</v>
      </c>
      <c r="AF491" s="49">
        <v>0.5</v>
      </c>
      <c r="AI491" s="48"/>
    </row>
    <row r="492" spans="1:35">
      <c r="A492" s="10" t="s">
        <v>12874</v>
      </c>
      <c r="B492" s="18">
        <v>4.2</v>
      </c>
      <c r="O492" s="10" t="s">
        <v>15176</v>
      </c>
      <c r="AE492" s="10" t="s">
        <v>8262</v>
      </c>
      <c r="AF492" s="49">
        <v>0.73</v>
      </c>
      <c r="AI492" s="48"/>
    </row>
    <row r="493" spans="1:35">
      <c r="A493" s="10" t="s">
        <v>4293</v>
      </c>
      <c r="B493" s="18">
        <v>4.2</v>
      </c>
      <c r="O493" s="10" t="s">
        <v>14975</v>
      </c>
      <c r="AE493" s="10" t="s">
        <v>621</v>
      </c>
      <c r="AF493" s="49">
        <v>0.62</v>
      </c>
      <c r="AI493" s="48"/>
    </row>
    <row r="494" spans="1:35">
      <c r="A494" s="10" t="s">
        <v>12604</v>
      </c>
      <c r="B494" s="18">
        <v>4.2</v>
      </c>
      <c r="O494" s="10" t="s">
        <v>15036</v>
      </c>
      <c r="AE494" s="10" t="s">
        <v>1974</v>
      </c>
      <c r="AF494" s="49">
        <v>0.5</v>
      </c>
      <c r="AI494" s="48"/>
    </row>
    <row r="495" spans="1:35">
      <c r="A495" s="10" t="s">
        <v>3181</v>
      </c>
      <c r="B495" s="18">
        <v>4.2</v>
      </c>
      <c r="O495" s="10" t="s">
        <v>14974</v>
      </c>
      <c r="AE495" s="10" t="s">
        <v>961</v>
      </c>
      <c r="AF495" s="49">
        <v>0.6</v>
      </c>
      <c r="AI495" s="48"/>
    </row>
    <row r="496" spans="1:35">
      <c r="A496" s="10" t="s">
        <v>3075</v>
      </c>
      <c r="B496" s="18">
        <v>4.2</v>
      </c>
      <c r="O496" s="10" t="s">
        <v>14708</v>
      </c>
      <c r="AE496" s="10" t="s">
        <v>1186</v>
      </c>
      <c r="AF496" s="49">
        <v>0.6</v>
      </c>
      <c r="AI496" s="48"/>
    </row>
    <row r="497" spans="1:35">
      <c r="A497" s="10" t="s">
        <v>6492</v>
      </c>
      <c r="B497" s="18">
        <v>4.2</v>
      </c>
      <c r="O497" s="10" t="s">
        <v>15033</v>
      </c>
      <c r="AE497" s="10" t="s">
        <v>11999</v>
      </c>
      <c r="AF497" s="49">
        <v>0.64</v>
      </c>
      <c r="AI497" s="48"/>
    </row>
    <row r="498" spans="1:35">
      <c r="A498" s="10" t="s">
        <v>546</v>
      </c>
      <c r="B498" s="18">
        <v>4.2</v>
      </c>
      <c r="O498" s="10" t="s">
        <v>14976</v>
      </c>
      <c r="AE498" s="10" t="s">
        <v>6615</v>
      </c>
      <c r="AF498" s="49">
        <v>0.77</v>
      </c>
      <c r="AI498" s="48"/>
    </row>
    <row r="499" spans="1:35">
      <c r="A499" s="10" t="s">
        <v>5356</v>
      </c>
      <c r="B499" s="18">
        <v>4.2</v>
      </c>
      <c r="O499" s="10" t="s">
        <v>14583</v>
      </c>
      <c r="AE499" s="10" t="s">
        <v>4541</v>
      </c>
      <c r="AF499" s="49">
        <v>0.74</v>
      </c>
      <c r="AI499" s="48"/>
    </row>
    <row r="500" spans="1:35">
      <c r="A500" s="10" t="s">
        <v>2570</v>
      </c>
      <c r="B500" s="18">
        <v>4.2</v>
      </c>
      <c r="O500" s="10" t="s">
        <v>14918</v>
      </c>
      <c r="AE500" s="10" t="s">
        <v>6885</v>
      </c>
      <c r="AF500" s="49">
        <v>0.75</v>
      </c>
      <c r="AI500" s="48"/>
    </row>
    <row r="501" spans="1:35">
      <c r="A501" s="10" t="s">
        <v>798</v>
      </c>
      <c r="B501" s="18">
        <v>4.2</v>
      </c>
      <c r="O501" s="10" t="s">
        <v>15034</v>
      </c>
      <c r="AE501" s="10" t="s">
        <v>697</v>
      </c>
      <c r="AF501" s="49">
        <v>0.6</v>
      </c>
      <c r="AI501" s="48"/>
    </row>
    <row r="502" spans="1:35">
      <c r="A502" s="10" t="s">
        <v>3333</v>
      </c>
      <c r="B502" s="18">
        <v>4.2</v>
      </c>
      <c r="O502" s="10" t="s">
        <v>15031</v>
      </c>
      <c r="AE502" s="10" t="s">
        <v>1026</v>
      </c>
      <c r="AF502" s="49">
        <v>0.6</v>
      </c>
      <c r="AI502" s="48"/>
    </row>
    <row r="503" spans="1:35">
      <c r="A503" s="10" t="s">
        <v>7952</v>
      </c>
      <c r="B503" s="18">
        <v>4.2</v>
      </c>
      <c r="O503" s="10" t="s">
        <v>14861</v>
      </c>
      <c r="AE503" s="10" t="s">
        <v>366</v>
      </c>
      <c r="AF503" s="49">
        <v>0.8</v>
      </c>
      <c r="AI503" s="48"/>
    </row>
    <row r="504" spans="1:35">
      <c r="A504" s="10" t="s">
        <v>606</v>
      </c>
      <c r="B504" s="18">
        <v>4.2</v>
      </c>
      <c r="O504" s="10" t="s">
        <v>14860</v>
      </c>
      <c r="AE504" s="10" t="s">
        <v>2752</v>
      </c>
      <c r="AF504" s="49">
        <v>0.78</v>
      </c>
      <c r="AI504" s="48"/>
    </row>
    <row r="505" spans="1:35">
      <c r="A505" s="10" t="s">
        <v>857</v>
      </c>
      <c r="B505" s="18">
        <v>4.2</v>
      </c>
      <c r="O505" s="10" t="s">
        <v>14859</v>
      </c>
      <c r="AE505" s="10" t="s">
        <v>6980</v>
      </c>
      <c r="AF505" s="49">
        <v>0.6</v>
      </c>
      <c r="AI505" s="48"/>
    </row>
    <row r="506" spans="1:35">
      <c r="A506" s="10" t="s">
        <v>12029</v>
      </c>
      <c r="B506" s="18">
        <v>4.2</v>
      </c>
      <c r="O506" s="10" t="s">
        <v>14579</v>
      </c>
      <c r="AE506" s="10" t="s">
        <v>4471</v>
      </c>
      <c r="AF506" s="49">
        <v>0.9</v>
      </c>
      <c r="AI506" s="48"/>
    </row>
    <row r="507" spans="1:35">
      <c r="A507" s="10" t="s">
        <v>1161</v>
      </c>
      <c r="B507" s="18">
        <v>4.2</v>
      </c>
      <c r="O507" s="10" t="s">
        <v>14250</v>
      </c>
      <c r="AE507" s="10" t="s">
        <v>4668</v>
      </c>
      <c r="AF507" s="49">
        <v>0.6</v>
      </c>
      <c r="AI507" s="48"/>
    </row>
    <row r="508" spans="1:35">
      <c r="A508" s="10" t="s">
        <v>10377</v>
      </c>
      <c r="B508" s="18">
        <v>4.2</v>
      </c>
      <c r="O508" s="10" t="s">
        <v>14013</v>
      </c>
      <c r="AE508" s="10" t="s">
        <v>857</v>
      </c>
      <c r="AF508" s="49">
        <v>0.54</v>
      </c>
      <c r="AI508" s="48"/>
    </row>
    <row r="509" spans="1:35">
      <c r="A509" s="10" t="s">
        <v>682</v>
      </c>
      <c r="B509" s="18">
        <v>4.2</v>
      </c>
      <c r="O509" s="10" t="s">
        <v>14962</v>
      </c>
      <c r="AE509" s="10" t="s">
        <v>7449</v>
      </c>
      <c r="AF509" s="49">
        <v>0.56999999999999995</v>
      </c>
      <c r="AI509" s="48"/>
    </row>
    <row r="510" spans="1:35">
      <c r="A510" s="10" t="s">
        <v>10071</v>
      </c>
      <c r="B510" s="18">
        <v>4.2</v>
      </c>
      <c r="O510" s="10" t="s">
        <v>15078</v>
      </c>
      <c r="AE510" s="10" t="s">
        <v>4112</v>
      </c>
      <c r="AF510" s="49">
        <v>0.82</v>
      </c>
      <c r="AI510" s="48"/>
    </row>
    <row r="511" spans="1:35">
      <c r="A511" s="10" t="s">
        <v>2157</v>
      </c>
      <c r="B511" s="18">
        <v>4.2</v>
      </c>
      <c r="O511" s="10" t="s">
        <v>14637</v>
      </c>
      <c r="AE511" s="10" t="s">
        <v>1031</v>
      </c>
      <c r="AF511" s="49">
        <v>0.8</v>
      </c>
      <c r="AI511" s="48"/>
    </row>
    <row r="512" spans="1:35">
      <c r="A512" s="10" t="s">
        <v>8771</v>
      </c>
      <c r="B512" s="18">
        <v>4.2</v>
      </c>
      <c r="O512" s="10" t="s">
        <v>15100</v>
      </c>
      <c r="AE512" s="10" t="s">
        <v>3054</v>
      </c>
      <c r="AF512" s="49">
        <v>0.79</v>
      </c>
      <c r="AI512" s="48"/>
    </row>
    <row r="513" spans="1:35">
      <c r="A513" s="10" t="s">
        <v>3876</v>
      </c>
      <c r="B513" s="18">
        <v>4.2</v>
      </c>
      <c r="O513" s="10" t="s">
        <v>14055</v>
      </c>
      <c r="AE513" s="10" t="s">
        <v>4132</v>
      </c>
      <c r="AF513" s="49">
        <v>0.79</v>
      </c>
      <c r="AI513" s="48"/>
    </row>
    <row r="514" spans="1:35">
      <c r="A514" s="10" t="s">
        <v>1342</v>
      </c>
      <c r="B514" s="18">
        <v>4.2</v>
      </c>
      <c r="O514" s="10" t="s">
        <v>14035</v>
      </c>
      <c r="AE514" s="10" t="s">
        <v>3847</v>
      </c>
      <c r="AF514" s="49">
        <v>0.79</v>
      </c>
      <c r="AI514" s="48"/>
    </row>
    <row r="515" spans="1:35">
      <c r="A515" s="10" t="s">
        <v>2886</v>
      </c>
      <c r="B515" s="18">
        <v>4.2</v>
      </c>
      <c r="O515" s="10" t="s">
        <v>14562</v>
      </c>
      <c r="AE515" s="10" t="s">
        <v>7004</v>
      </c>
      <c r="AF515" s="49">
        <v>0.69</v>
      </c>
      <c r="AI515" s="48"/>
    </row>
    <row r="516" spans="1:35">
      <c r="A516" s="10" t="s">
        <v>6470</v>
      </c>
      <c r="B516" s="18">
        <v>4.2</v>
      </c>
      <c r="O516" s="10" t="s">
        <v>14899</v>
      </c>
      <c r="AE516" s="10" t="s">
        <v>4735</v>
      </c>
      <c r="AF516" s="49">
        <v>0.56000000000000005</v>
      </c>
      <c r="AI516" s="48"/>
    </row>
    <row r="517" spans="1:35">
      <c r="A517" s="10" t="s">
        <v>1321</v>
      </c>
      <c r="B517" s="18">
        <v>4.2</v>
      </c>
      <c r="O517" s="10" t="s">
        <v>14083</v>
      </c>
      <c r="AE517" s="10" t="s">
        <v>2432</v>
      </c>
      <c r="AF517" s="49">
        <v>0.6</v>
      </c>
      <c r="AI517" s="48"/>
    </row>
    <row r="518" spans="1:35">
      <c r="A518" s="10" t="s">
        <v>9911</v>
      </c>
      <c r="B518" s="18">
        <v>4.2</v>
      </c>
      <c r="O518" s="10" t="s">
        <v>14158</v>
      </c>
      <c r="AE518" s="10" t="s">
        <v>11937</v>
      </c>
      <c r="AF518" s="49">
        <v>0.54</v>
      </c>
      <c r="AI518" s="48"/>
    </row>
    <row r="519" spans="1:35">
      <c r="A519" s="10" t="s">
        <v>12059</v>
      </c>
      <c r="B519" s="18">
        <v>4.2</v>
      </c>
      <c r="O519" s="10" t="s">
        <v>14570</v>
      </c>
      <c r="AE519" s="10" t="s">
        <v>847</v>
      </c>
      <c r="AF519" s="49">
        <v>0.8</v>
      </c>
      <c r="AI519" s="48"/>
    </row>
    <row r="520" spans="1:35">
      <c r="A520" s="10" t="s">
        <v>2600</v>
      </c>
      <c r="B520" s="18">
        <v>4.2</v>
      </c>
      <c r="O520" s="10" t="s">
        <v>14781</v>
      </c>
      <c r="AE520" s="10" t="s">
        <v>4312</v>
      </c>
      <c r="AF520" s="49">
        <v>0.8</v>
      </c>
      <c r="AI520" s="48"/>
    </row>
    <row r="521" spans="1:35">
      <c r="A521" s="10" t="s">
        <v>6885</v>
      </c>
      <c r="B521" s="18">
        <v>4.2</v>
      </c>
      <c r="O521" s="10" t="s">
        <v>14034</v>
      </c>
      <c r="AE521" s="10" t="s">
        <v>282</v>
      </c>
      <c r="AF521" s="49">
        <v>0.51</v>
      </c>
      <c r="AI521" s="48"/>
    </row>
    <row r="522" spans="1:35">
      <c r="A522" s="10" t="s">
        <v>2442</v>
      </c>
      <c r="B522" s="18">
        <v>4.2</v>
      </c>
      <c r="O522" s="10" t="s">
        <v>13936</v>
      </c>
      <c r="AE522" s="10" t="s">
        <v>12261</v>
      </c>
      <c r="AF522" s="49">
        <v>0.62</v>
      </c>
      <c r="AI522" s="48"/>
    </row>
    <row r="523" spans="1:35">
      <c r="A523" s="10" t="s">
        <v>9252</v>
      </c>
      <c r="B523" s="18">
        <v>4.2</v>
      </c>
      <c r="O523" s="10" t="s">
        <v>14460</v>
      </c>
      <c r="AE523" s="10" t="s">
        <v>1151</v>
      </c>
      <c r="AF523" s="49">
        <v>0.64</v>
      </c>
      <c r="AI523" s="48"/>
    </row>
    <row r="524" spans="1:35">
      <c r="A524" s="10" t="s">
        <v>386</v>
      </c>
      <c r="B524" s="18">
        <v>4.2</v>
      </c>
      <c r="O524" s="10" t="s">
        <v>14882</v>
      </c>
      <c r="AE524" s="10" t="s">
        <v>8782</v>
      </c>
      <c r="AF524" s="49">
        <v>0.63</v>
      </c>
      <c r="AI524" s="48"/>
    </row>
    <row r="525" spans="1:35">
      <c r="A525" s="10" t="s">
        <v>5100</v>
      </c>
      <c r="B525" s="18">
        <v>4.2</v>
      </c>
      <c r="O525" s="10" t="s">
        <v>15087</v>
      </c>
      <c r="AE525" s="10" t="s">
        <v>11062</v>
      </c>
      <c r="AF525" s="49">
        <v>0.54</v>
      </c>
      <c r="AI525" s="48"/>
    </row>
    <row r="526" spans="1:35">
      <c r="A526" s="10" t="s">
        <v>3971</v>
      </c>
      <c r="B526" s="18">
        <v>4.2</v>
      </c>
      <c r="O526" s="10" t="s">
        <v>15029</v>
      </c>
      <c r="AE526" s="10" t="s">
        <v>7152</v>
      </c>
      <c r="AF526" s="49">
        <v>0.54</v>
      </c>
      <c r="AI526" s="48"/>
    </row>
    <row r="527" spans="1:35">
      <c r="A527" s="10" t="s">
        <v>7900</v>
      </c>
      <c r="B527" s="18">
        <v>4.2</v>
      </c>
      <c r="O527" s="10" t="s">
        <v>15109</v>
      </c>
      <c r="AE527" s="10" t="s">
        <v>9883</v>
      </c>
      <c r="AF527" s="49">
        <v>0.78</v>
      </c>
      <c r="AI527" s="48"/>
    </row>
    <row r="528" spans="1:35">
      <c r="A528" s="10" t="s">
        <v>2382</v>
      </c>
      <c r="B528" s="18">
        <v>4.2</v>
      </c>
      <c r="O528" s="10" t="s">
        <v>14910</v>
      </c>
      <c r="AE528" s="10" t="s">
        <v>1387</v>
      </c>
      <c r="AF528" s="49">
        <v>0.5</v>
      </c>
      <c r="AI528" s="48"/>
    </row>
    <row r="529" spans="1:35">
      <c r="A529" s="10" t="s">
        <v>11836</v>
      </c>
      <c r="B529" s="18">
        <v>4.2</v>
      </c>
      <c r="O529" s="10" t="s">
        <v>15166</v>
      </c>
      <c r="AE529" s="10" t="s">
        <v>11205</v>
      </c>
      <c r="AF529" s="49">
        <v>0.55000000000000004</v>
      </c>
      <c r="AI529" s="48"/>
    </row>
    <row r="530" spans="1:35">
      <c r="A530" s="10" t="s">
        <v>11666</v>
      </c>
      <c r="B530" s="18">
        <v>4.2</v>
      </c>
      <c r="O530" s="10" t="s">
        <v>14097</v>
      </c>
      <c r="AE530" s="10" t="s">
        <v>5600</v>
      </c>
      <c r="AF530" s="49">
        <v>0.55000000000000004</v>
      </c>
      <c r="AI530" s="48"/>
    </row>
    <row r="531" spans="1:35">
      <c r="A531" s="10" t="s">
        <v>6178</v>
      </c>
      <c r="B531" s="18">
        <v>4.2</v>
      </c>
      <c r="O531" s="10" t="s">
        <v>14091</v>
      </c>
      <c r="AE531" s="10" t="s">
        <v>6379</v>
      </c>
      <c r="AF531" s="49">
        <v>0.8</v>
      </c>
      <c r="AI531" s="48"/>
    </row>
    <row r="532" spans="1:35">
      <c r="A532" s="10" t="s">
        <v>2686</v>
      </c>
      <c r="B532" s="18">
        <v>4.2</v>
      </c>
      <c r="O532" s="10" t="s">
        <v>14171</v>
      </c>
      <c r="AE532" s="10" t="s">
        <v>11826</v>
      </c>
      <c r="AF532" s="49">
        <v>0.53</v>
      </c>
      <c r="AI532" s="48"/>
    </row>
    <row r="533" spans="1:35">
      <c r="A533" s="10" t="s">
        <v>4794</v>
      </c>
      <c r="B533" s="18">
        <v>4.2</v>
      </c>
      <c r="O533" s="10" t="s">
        <v>14261</v>
      </c>
      <c r="AE533" s="10" t="s">
        <v>5787</v>
      </c>
      <c r="AF533" s="49">
        <v>0.63</v>
      </c>
      <c r="AI533" s="48"/>
    </row>
    <row r="534" spans="1:35">
      <c r="A534" s="10" t="s">
        <v>838</v>
      </c>
      <c r="B534" s="18">
        <v>4.2</v>
      </c>
      <c r="O534" s="10" t="s">
        <v>14666</v>
      </c>
      <c r="AE534" s="10" t="s">
        <v>2772</v>
      </c>
      <c r="AF534" s="49">
        <v>0.59</v>
      </c>
      <c r="AI534" s="48"/>
    </row>
    <row r="535" spans="1:35">
      <c r="A535" s="10" t="s">
        <v>3421</v>
      </c>
      <c r="B535" s="18">
        <v>4.2</v>
      </c>
      <c r="O535" s="10" t="s">
        <v>13976</v>
      </c>
      <c r="AE535" s="10" t="s">
        <v>2139</v>
      </c>
      <c r="AF535" s="49">
        <v>0.55000000000000004</v>
      </c>
      <c r="AI535" s="48"/>
    </row>
    <row r="536" spans="1:35">
      <c r="A536" s="10" t="s">
        <v>541</v>
      </c>
      <c r="B536" s="18">
        <v>4.2</v>
      </c>
      <c r="O536" s="10" t="s">
        <v>14938</v>
      </c>
      <c r="AE536" s="10" t="s">
        <v>717</v>
      </c>
      <c r="AF536" s="49">
        <v>0.55000000000000004</v>
      </c>
      <c r="AI536" s="48"/>
    </row>
    <row r="537" spans="1:35">
      <c r="A537" s="10" t="s">
        <v>3542</v>
      </c>
      <c r="B537" s="18">
        <v>4.2</v>
      </c>
      <c r="O537" s="10" t="s">
        <v>14848</v>
      </c>
      <c r="AE537" s="10" t="s">
        <v>1535</v>
      </c>
      <c r="AF537" s="49">
        <v>0.63</v>
      </c>
      <c r="AI537" s="48"/>
    </row>
    <row r="538" spans="1:35">
      <c r="A538" s="10" t="s">
        <v>1151</v>
      </c>
      <c r="B538" s="18">
        <v>4.2</v>
      </c>
      <c r="O538" s="10" t="s">
        <v>14262</v>
      </c>
      <c r="AE538" s="10" t="s">
        <v>4036</v>
      </c>
      <c r="AF538" s="49">
        <v>0.78</v>
      </c>
      <c r="AI538" s="48"/>
    </row>
    <row r="539" spans="1:35">
      <c r="A539" s="10" t="s">
        <v>843</v>
      </c>
      <c r="B539" s="18">
        <v>4.2</v>
      </c>
      <c r="O539" s="10" t="s">
        <v>14465</v>
      </c>
      <c r="AE539" s="10" t="s">
        <v>4630</v>
      </c>
      <c r="AF539" s="49">
        <v>0.81</v>
      </c>
      <c r="AI539" s="48"/>
    </row>
    <row r="540" spans="1:35">
      <c r="A540" s="10" t="s">
        <v>4687</v>
      </c>
      <c r="B540" s="18">
        <v>4.2</v>
      </c>
      <c r="O540" s="10" t="s">
        <v>14168</v>
      </c>
      <c r="AE540" s="10" t="s">
        <v>4266</v>
      </c>
      <c r="AF540" s="49">
        <v>0.85</v>
      </c>
      <c r="AI540" s="48"/>
    </row>
    <row r="541" spans="1:35">
      <c r="A541" s="10" t="s">
        <v>8906</v>
      </c>
      <c r="B541" s="18">
        <v>4.2</v>
      </c>
      <c r="O541" s="10" t="s">
        <v>14169</v>
      </c>
      <c r="AE541" s="10" t="s">
        <v>3220</v>
      </c>
      <c r="AF541" s="49">
        <v>0.78</v>
      </c>
      <c r="AI541" s="48"/>
    </row>
    <row r="542" spans="1:35">
      <c r="A542" s="10" t="s">
        <v>7132</v>
      </c>
      <c r="B542" s="18">
        <v>4.2</v>
      </c>
      <c r="O542" s="10" t="s">
        <v>14518</v>
      </c>
      <c r="AE542" s="10" t="s">
        <v>3181</v>
      </c>
      <c r="AF542" s="49">
        <v>0.81</v>
      </c>
      <c r="AI542" s="48"/>
    </row>
    <row r="543" spans="1:35">
      <c r="A543" s="10" t="s">
        <v>5707</v>
      </c>
      <c r="B543" s="18">
        <v>4.2</v>
      </c>
      <c r="O543" s="10" t="s">
        <v>14414</v>
      </c>
      <c r="AE543" s="10" t="s">
        <v>7213</v>
      </c>
      <c r="AF543" s="49">
        <v>0.75</v>
      </c>
      <c r="AI543" s="48"/>
    </row>
    <row r="544" spans="1:35">
      <c r="A544" s="10" t="s">
        <v>1292</v>
      </c>
      <c r="B544" s="18">
        <v>4.2</v>
      </c>
      <c r="O544" s="10" t="s">
        <v>14577</v>
      </c>
      <c r="AE544" s="10" t="s">
        <v>6071</v>
      </c>
      <c r="AF544" s="49">
        <v>0.85</v>
      </c>
      <c r="AI544" s="48"/>
    </row>
    <row r="545" spans="1:35">
      <c r="A545" s="10" t="s">
        <v>10509</v>
      </c>
      <c r="B545" s="18">
        <v>4.2</v>
      </c>
      <c r="O545" s="10" t="s">
        <v>15088</v>
      </c>
      <c r="AE545" s="10" t="s">
        <v>4040</v>
      </c>
      <c r="AF545" s="49">
        <v>0.81</v>
      </c>
      <c r="AI545" s="48"/>
    </row>
    <row r="546" spans="1:35">
      <c r="A546" s="10" t="s">
        <v>7481</v>
      </c>
      <c r="B546" s="18">
        <v>4.2</v>
      </c>
      <c r="O546" s="10" t="s">
        <v>13972</v>
      </c>
      <c r="AE546" s="10" t="s">
        <v>7045</v>
      </c>
      <c r="AF546" s="49">
        <v>0.62</v>
      </c>
      <c r="AI546" s="48"/>
    </row>
    <row r="547" spans="1:35">
      <c r="A547" s="10" t="s">
        <v>3770</v>
      </c>
      <c r="B547" s="18">
        <v>4.2</v>
      </c>
      <c r="O547" s="10" t="s">
        <v>14805</v>
      </c>
      <c r="AE547" s="10" t="s">
        <v>6388</v>
      </c>
      <c r="AF547" s="49">
        <v>0.5</v>
      </c>
      <c r="AI547" s="48"/>
    </row>
    <row r="548" spans="1:35">
      <c r="A548" s="10" t="s">
        <v>5816</v>
      </c>
      <c r="B548" s="18">
        <v>4.2</v>
      </c>
      <c r="O548" s="10" t="s">
        <v>15146</v>
      </c>
      <c r="AE548" s="10" t="s">
        <v>9863</v>
      </c>
      <c r="AF548" s="49">
        <v>0.52</v>
      </c>
      <c r="AI548" s="48"/>
    </row>
    <row r="549" spans="1:35">
      <c r="A549" s="10" t="s">
        <v>6927</v>
      </c>
      <c r="B549" s="18">
        <v>4.2</v>
      </c>
      <c r="O549" s="10" t="s">
        <v>14173</v>
      </c>
      <c r="AE549" s="10" t="s">
        <v>1814</v>
      </c>
      <c r="AF549" s="49">
        <v>0.63</v>
      </c>
      <c r="AI549" s="48"/>
    </row>
    <row r="550" spans="1:35">
      <c r="A550" s="10" t="s">
        <v>9282</v>
      </c>
      <c r="B550" s="18">
        <v>4.2</v>
      </c>
      <c r="O550" s="10" t="s">
        <v>14039</v>
      </c>
      <c r="AE550" s="10" t="s">
        <v>3554</v>
      </c>
      <c r="AF550" s="49">
        <v>0.6</v>
      </c>
      <c r="AI550" s="48"/>
    </row>
    <row r="551" spans="1:35">
      <c r="A551" s="10" t="s">
        <v>10305</v>
      </c>
      <c r="B551" s="18">
        <v>4.2</v>
      </c>
      <c r="O551" s="10" t="s">
        <v>14418</v>
      </c>
      <c r="AE551" s="10" t="s">
        <v>726</v>
      </c>
      <c r="AF551" s="49">
        <v>0.65</v>
      </c>
      <c r="AI551" s="48"/>
    </row>
    <row r="552" spans="1:35">
      <c r="A552" s="10" t="s">
        <v>4188</v>
      </c>
      <c r="B552" s="18">
        <v>4.2</v>
      </c>
      <c r="O552" s="10" t="s">
        <v>14685</v>
      </c>
      <c r="AE552" s="10" t="s">
        <v>3290</v>
      </c>
      <c r="AF552" s="49">
        <v>0.5</v>
      </c>
      <c r="AI552" s="48"/>
    </row>
    <row r="553" spans="1:35">
      <c r="A553" s="10" t="s">
        <v>11706</v>
      </c>
      <c r="B553" s="18">
        <v>4.2</v>
      </c>
      <c r="O553" s="10" t="s">
        <v>14630</v>
      </c>
      <c r="AE553" s="10" t="s">
        <v>5513</v>
      </c>
      <c r="AF553" s="49">
        <v>0.54</v>
      </c>
      <c r="AI553" s="48"/>
    </row>
    <row r="554" spans="1:35">
      <c r="A554" s="10" t="s">
        <v>7377</v>
      </c>
      <c r="B554" s="18">
        <v>4.2</v>
      </c>
      <c r="O554" s="10" t="s">
        <v>15090</v>
      </c>
      <c r="AE554" s="10" t="s">
        <v>11426</v>
      </c>
      <c r="AF554" s="49">
        <v>0.53</v>
      </c>
      <c r="AI554" s="48"/>
    </row>
    <row r="555" spans="1:35">
      <c r="A555" s="10" t="s">
        <v>8356</v>
      </c>
      <c r="B555" s="18">
        <v>4.2</v>
      </c>
      <c r="O555" s="10" t="s">
        <v>14858</v>
      </c>
      <c r="AE555" s="10" t="s">
        <v>5378</v>
      </c>
      <c r="AF555" s="49">
        <v>0.78</v>
      </c>
      <c r="AI555" s="48"/>
    </row>
    <row r="556" spans="1:35">
      <c r="A556" s="10" t="s">
        <v>2851</v>
      </c>
      <c r="B556" s="18">
        <v>4.2</v>
      </c>
      <c r="O556" s="10" t="s">
        <v>14768</v>
      </c>
      <c r="AE556" s="10" t="s">
        <v>5973</v>
      </c>
      <c r="AF556" s="49">
        <v>0.55000000000000004</v>
      </c>
      <c r="AI556" s="48"/>
    </row>
    <row r="557" spans="1:35">
      <c r="A557" s="10" t="s">
        <v>7910</v>
      </c>
      <c r="B557" s="18">
        <v>4.2</v>
      </c>
      <c r="O557" s="10" t="s">
        <v>15128</v>
      </c>
      <c r="AE557" s="10" t="s">
        <v>1076</v>
      </c>
      <c r="AF557" s="49">
        <v>0.75</v>
      </c>
      <c r="AI557" s="48"/>
    </row>
    <row r="558" spans="1:35">
      <c r="A558" s="10" t="s">
        <v>7619</v>
      </c>
      <c r="B558" s="18">
        <v>4.2</v>
      </c>
      <c r="O558" s="10" t="s">
        <v>15011</v>
      </c>
      <c r="AE558" s="10" t="s">
        <v>3855</v>
      </c>
      <c r="AF558" s="49">
        <v>0.66</v>
      </c>
      <c r="AI558" s="48"/>
    </row>
    <row r="559" spans="1:35">
      <c r="A559" s="10" t="s">
        <v>3358</v>
      </c>
      <c r="B559" s="18">
        <v>4.2</v>
      </c>
      <c r="O559" s="10" t="s">
        <v>14738</v>
      </c>
      <c r="AE559" s="10" t="s">
        <v>3924</v>
      </c>
      <c r="AF559" s="49">
        <v>0.66</v>
      </c>
      <c r="AI559" s="48"/>
    </row>
    <row r="560" spans="1:35">
      <c r="A560" s="10" t="s">
        <v>10549</v>
      </c>
      <c r="B560" s="18">
        <v>4.2</v>
      </c>
      <c r="O560" s="10" t="s">
        <v>14593</v>
      </c>
      <c r="AE560" s="10" t="s">
        <v>9416</v>
      </c>
      <c r="AF560" s="49">
        <v>0.71</v>
      </c>
      <c r="AI560" s="48"/>
    </row>
    <row r="561" spans="1:35">
      <c r="A561" s="10" t="s">
        <v>262</v>
      </c>
      <c r="B561" s="18">
        <v>4.2</v>
      </c>
      <c r="O561" s="10" t="s">
        <v>14739</v>
      </c>
      <c r="AE561" s="10" t="s">
        <v>7439</v>
      </c>
      <c r="AF561" s="49">
        <v>0.76</v>
      </c>
      <c r="AI561" s="48"/>
    </row>
    <row r="562" spans="1:35">
      <c r="A562" s="10" t="s">
        <v>57</v>
      </c>
      <c r="B562" s="18">
        <v>4.2</v>
      </c>
      <c r="O562" s="10" t="s">
        <v>14293</v>
      </c>
      <c r="AE562" s="10" t="s">
        <v>4980</v>
      </c>
      <c r="AF562" s="49">
        <v>0.5</v>
      </c>
      <c r="AI562" s="48"/>
    </row>
    <row r="563" spans="1:35">
      <c r="A563" s="10" t="s">
        <v>7805</v>
      </c>
      <c r="B563" s="18">
        <v>4.2</v>
      </c>
      <c r="O563" s="10" t="s">
        <v>14769</v>
      </c>
      <c r="AE563" s="10" t="s">
        <v>4677</v>
      </c>
      <c r="AF563" s="49">
        <v>0.73</v>
      </c>
      <c r="AI563" s="48"/>
    </row>
    <row r="564" spans="1:35">
      <c r="A564" s="10" t="s">
        <v>6241</v>
      </c>
      <c r="B564" s="18">
        <v>4.2</v>
      </c>
      <c r="O564" s="10" t="s">
        <v>14785</v>
      </c>
      <c r="AE564" s="10" t="s">
        <v>7920</v>
      </c>
      <c r="AF564" s="49">
        <v>0.75</v>
      </c>
      <c r="AI564" s="48"/>
    </row>
    <row r="565" spans="1:35">
      <c r="A565" s="10" t="s">
        <v>1126</v>
      </c>
      <c r="B565" s="18">
        <v>4.2</v>
      </c>
      <c r="O565" s="10" t="s">
        <v>14786</v>
      </c>
      <c r="AE565" s="10" t="s">
        <v>6168</v>
      </c>
      <c r="AF565" s="49">
        <v>0.54</v>
      </c>
      <c r="AI565" s="48"/>
    </row>
    <row r="566" spans="1:35">
      <c r="A566" s="10" t="s">
        <v>7608</v>
      </c>
      <c r="B566" s="18">
        <v>4.2</v>
      </c>
      <c r="O566" s="10" t="s">
        <v>13937</v>
      </c>
      <c r="AE566" s="10" t="s">
        <v>4327</v>
      </c>
      <c r="AF566" s="49">
        <v>0.66</v>
      </c>
      <c r="AI566" s="48"/>
    </row>
    <row r="567" spans="1:35">
      <c r="A567" s="10" t="s">
        <v>8367</v>
      </c>
      <c r="B567" s="18">
        <v>4.2</v>
      </c>
      <c r="O567" s="10" t="s">
        <v>14118</v>
      </c>
      <c r="AE567" s="10" t="s">
        <v>736</v>
      </c>
      <c r="AF567" s="49">
        <v>0.57999999999999996</v>
      </c>
      <c r="AI567" s="48"/>
    </row>
    <row r="568" spans="1:35">
      <c r="A568" s="10" t="s">
        <v>4026</v>
      </c>
      <c r="B568" s="18">
        <v>4.2</v>
      </c>
      <c r="O568" s="10" t="s">
        <v>14499</v>
      </c>
      <c r="AE568" s="10" t="s">
        <v>6492</v>
      </c>
      <c r="AF568" s="49">
        <v>0.77</v>
      </c>
      <c r="AI568" s="48"/>
    </row>
    <row r="569" spans="1:35">
      <c r="A569" s="10" t="s">
        <v>47</v>
      </c>
      <c r="B569" s="18">
        <v>4.2</v>
      </c>
      <c r="O569" s="10" t="s">
        <v>14500</v>
      </c>
      <c r="AE569" s="10" t="s">
        <v>5175</v>
      </c>
      <c r="AF569" s="49">
        <v>0.75</v>
      </c>
      <c r="AI569" s="48"/>
    </row>
    <row r="570" spans="1:35">
      <c r="A570" s="10" t="s">
        <v>2657</v>
      </c>
      <c r="B570" s="18">
        <v>4.2</v>
      </c>
      <c r="O570" s="10" t="s">
        <v>14430</v>
      </c>
      <c r="AE570" s="10" t="s">
        <v>6370</v>
      </c>
      <c r="AF570" s="49">
        <v>0.8</v>
      </c>
      <c r="AI570" s="48"/>
    </row>
    <row r="571" spans="1:35">
      <c r="A571" s="10" t="s">
        <v>138</v>
      </c>
      <c r="B571" s="18">
        <v>4.2</v>
      </c>
      <c r="O571" s="10" t="s">
        <v>14315</v>
      </c>
      <c r="AE571" s="10" t="s">
        <v>4358</v>
      </c>
      <c r="AF571" s="49">
        <v>0.57999999999999996</v>
      </c>
      <c r="AI571" s="48"/>
    </row>
    <row r="572" spans="1:35">
      <c r="A572" s="10" t="s">
        <v>12482</v>
      </c>
      <c r="B572" s="18">
        <v>4.2</v>
      </c>
      <c r="O572" s="10" t="s">
        <v>14429</v>
      </c>
      <c r="AE572" s="10" t="s">
        <v>12964</v>
      </c>
      <c r="AF572" s="49">
        <v>0.8</v>
      </c>
      <c r="AI572" s="48"/>
    </row>
    <row r="573" spans="1:35">
      <c r="A573" s="10" t="s">
        <v>6669</v>
      </c>
      <c r="B573" s="18">
        <v>4.2</v>
      </c>
      <c r="O573" s="10" t="s">
        <v>14428</v>
      </c>
      <c r="AE573" s="10" t="s">
        <v>1581</v>
      </c>
      <c r="AF573" s="49">
        <v>0.71</v>
      </c>
      <c r="AI573" s="48"/>
    </row>
    <row r="574" spans="1:35">
      <c r="A574" s="10" t="s">
        <v>10680</v>
      </c>
      <c r="B574" s="18">
        <v>4.2</v>
      </c>
      <c r="O574" s="10" t="s">
        <v>14197</v>
      </c>
      <c r="AE574" s="10" t="s">
        <v>3961</v>
      </c>
      <c r="AF574" s="49">
        <v>0.7</v>
      </c>
      <c r="AI574" s="48"/>
    </row>
    <row r="575" spans="1:35">
      <c r="A575" s="10" t="s">
        <v>11746</v>
      </c>
      <c r="B575" s="18">
        <v>4.2</v>
      </c>
      <c r="O575" s="10" t="s">
        <v>14327</v>
      </c>
      <c r="AE575" s="10" t="s">
        <v>3280</v>
      </c>
      <c r="AF575" s="49">
        <v>0.76</v>
      </c>
      <c r="AI575" s="48"/>
    </row>
    <row r="576" spans="1:35">
      <c r="A576" s="10" t="s">
        <v>2279</v>
      </c>
      <c r="B576" s="18">
        <v>4.2</v>
      </c>
      <c r="O576" s="10" t="s">
        <v>14096</v>
      </c>
      <c r="AE576" s="10" t="s">
        <v>1570</v>
      </c>
      <c r="AF576" s="49">
        <v>0.71</v>
      </c>
      <c r="AI576" s="48"/>
    </row>
    <row r="577" spans="1:35">
      <c r="A577" s="10" t="s">
        <v>756</v>
      </c>
      <c r="B577" s="18">
        <v>4.2</v>
      </c>
      <c r="O577" s="10" t="s">
        <v>14092</v>
      </c>
      <c r="AE577" s="10" t="s">
        <v>4731</v>
      </c>
      <c r="AF577" s="49">
        <v>0.78</v>
      </c>
      <c r="AI577" s="48"/>
    </row>
    <row r="578" spans="1:35">
      <c r="A578" s="10" t="s">
        <v>2299</v>
      </c>
      <c r="B578" s="18">
        <v>4.2</v>
      </c>
      <c r="O578" s="10" t="s">
        <v>14509</v>
      </c>
      <c r="AE578" s="10" t="s">
        <v>1457</v>
      </c>
      <c r="AF578" s="49">
        <v>0.63</v>
      </c>
      <c r="AI578" s="48"/>
    </row>
    <row r="579" spans="1:35">
      <c r="A579" s="10" t="s">
        <v>10113</v>
      </c>
      <c r="B579" s="18">
        <v>4.2</v>
      </c>
      <c r="O579" s="10" t="s">
        <v>14421</v>
      </c>
      <c r="AE579" s="10" t="s">
        <v>2957</v>
      </c>
      <c r="AF579" s="49">
        <v>0.8</v>
      </c>
      <c r="AI579" s="48"/>
    </row>
    <row r="580" spans="1:35">
      <c r="A580" s="10" t="s">
        <v>5090</v>
      </c>
      <c r="B580" s="18">
        <v>4.2</v>
      </c>
      <c r="O580" s="10" t="s">
        <v>14420</v>
      </c>
      <c r="AE580" s="10" t="s">
        <v>4208</v>
      </c>
      <c r="AF580" s="49">
        <v>0.8</v>
      </c>
      <c r="AI580" s="48"/>
    </row>
    <row r="581" spans="1:35">
      <c r="A581" s="10" t="s">
        <v>5902</v>
      </c>
      <c r="B581" s="18">
        <v>4.2</v>
      </c>
      <c r="O581" s="10" t="s">
        <v>13944</v>
      </c>
      <c r="AE581" s="10" t="s">
        <v>3354</v>
      </c>
      <c r="AF581" s="49">
        <v>0.8</v>
      </c>
      <c r="AI581" s="48"/>
    </row>
    <row r="582" spans="1:35">
      <c r="A582" s="10" t="s">
        <v>971</v>
      </c>
      <c r="B582" s="18">
        <v>4.2</v>
      </c>
      <c r="O582" s="10" t="s">
        <v>14089</v>
      </c>
      <c r="AE582" s="10" t="s">
        <v>9355</v>
      </c>
      <c r="AF582" s="49">
        <v>0.51</v>
      </c>
      <c r="AI582" s="48"/>
    </row>
    <row r="583" spans="1:35">
      <c r="A583" s="10" t="s">
        <v>12080</v>
      </c>
      <c r="B583" s="18">
        <v>4.2</v>
      </c>
      <c r="O583" s="10" t="s">
        <v>13950</v>
      </c>
      <c r="AE583" s="10" t="s">
        <v>1661</v>
      </c>
      <c r="AF583" s="49">
        <v>0.53</v>
      </c>
      <c r="AI583" s="48"/>
    </row>
    <row r="584" spans="1:35">
      <c r="A584" s="10" t="s">
        <v>9170</v>
      </c>
      <c r="B584" s="18">
        <v>4.2</v>
      </c>
      <c r="O584" s="10" t="s">
        <v>13957</v>
      </c>
      <c r="AE584" s="10" t="s">
        <v>1898</v>
      </c>
      <c r="AF584" s="49">
        <v>0.59</v>
      </c>
      <c r="AI584" s="48"/>
    </row>
    <row r="585" spans="1:35">
      <c r="A585" s="10" t="s">
        <v>506</v>
      </c>
      <c r="B585" s="18">
        <v>4.2</v>
      </c>
      <c r="O585" s="10" t="s">
        <v>14472</v>
      </c>
      <c r="AE585" s="10" t="s">
        <v>546</v>
      </c>
      <c r="AF585" s="49">
        <v>0.77</v>
      </c>
      <c r="AI585" s="48"/>
    </row>
    <row r="586" spans="1:35">
      <c r="A586" s="10" t="s">
        <v>823</v>
      </c>
      <c r="B586" s="18">
        <v>4.2</v>
      </c>
      <c r="O586" s="10" t="s">
        <v>14528</v>
      </c>
      <c r="AE586" s="10" t="s">
        <v>1071</v>
      </c>
      <c r="AF586" s="49">
        <v>0.85</v>
      </c>
      <c r="AI586" s="48"/>
    </row>
    <row r="587" spans="1:35">
      <c r="A587" s="10" t="s">
        <v>6604</v>
      </c>
      <c r="B587" s="18">
        <v>4.2</v>
      </c>
      <c r="O587" s="10" t="s">
        <v>14183</v>
      </c>
      <c r="AE587" s="10" t="s">
        <v>340</v>
      </c>
      <c r="AF587" s="49">
        <v>0.8</v>
      </c>
      <c r="AI587" s="48"/>
    </row>
    <row r="588" spans="1:35">
      <c r="A588" s="10" t="s">
        <v>1949</v>
      </c>
      <c r="B588" s="18">
        <v>4.2</v>
      </c>
      <c r="O588" s="10" t="s">
        <v>14948</v>
      </c>
      <c r="AE588" s="10" t="s">
        <v>1232</v>
      </c>
      <c r="AF588" s="49">
        <v>0.73</v>
      </c>
      <c r="AI588" s="48"/>
    </row>
    <row r="589" spans="1:35">
      <c r="A589" s="10" t="s">
        <v>3819</v>
      </c>
      <c r="B589" s="18">
        <v>4.2</v>
      </c>
      <c r="O589" s="10" t="s">
        <v>15053</v>
      </c>
      <c r="AE589" s="10" t="s">
        <v>9518</v>
      </c>
      <c r="AF589" s="49">
        <v>0.51</v>
      </c>
      <c r="AI589" s="48"/>
    </row>
    <row r="590" spans="1:35">
      <c r="A590" s="10" t="s">
        <v>9059</v>
      </c>
      <c r="B590" s="18">
        <v>4.2</v>
      </c>
      <c r="O590" s="10" t="s">
        <v>14018</v>
      </c>
      <c r="AE590" s="10" t="s">
        <v>2181</v>
      </c>
      <c r="AF590" s="49">
        <v>0.89</v>
      </c>
      <c r="AI590" s="48"/>
    </row>
    <row r="591" spans="1:35">
      <c r="A591" s="10" t="s">
        <v>8494</v>
      </c>
      <c r="B591" s="18">
        <v>4.2</v>
      </c>
      <c r="O591" s="10" t="s">
        <v>14827</v>
      </c>
      <c r="AE591" s="10" t="s">
        <v>2501</v>
      </c>
      <c r="AF591" s="49">
        <v>0.88</v>
      </c>
      <c r="AI591" s="48"/>
    </row>
    <row r="592" spans="1:35">
      <c r="A592" s="10" t="s">
        <v>951</v>
      </c>
      <c r="B592" s="18">
        <v>4.2</v>
      </c>
      <c r="O592" s="10" t="s">
        <v>14272</v>
      </c>
      <c r="AE592" s="10" t="s">
        <v>11355</v>
      </c>
      <c r="AF592" s="49">
        <v>0.75</v>
      </c>
      <c r="AI592" s="48"/>
    </row>
    <row r="593" spans="1:35">
      <c r="A593" s="10" t="s">
        <v>12512</v>
      </c>
      <c r="B593" s="18">
        <v>4.2</v>
      </c>
      <c r="O593" s="10" t="s">
        <v>14950</v>
      </c>
      <c r="AE593" s="10" t="s">
        <v>4097</v>
      </c>
      <c r="AF593" s="49">
        <v>0.77</v>
      </c>
      <c r="AI593" s="48"/>
    </row>
    <row r="594" spans="1:35">
      <c r="A594" s="10" t="s">
        <v>1486</v>
      </c>
      <c r="B594" s="18">
        <v>4.2</v>
      </c>
      <c r="O594" s="10" t="s">
        <v>14373</v>
      </c>
      <c r="AE594" s="10" t="s">
        <v>3895</v>
      </c>
      <c r="AF594" s="49">
        <v>0.78</v>
      </c>
      <c r="AI594" s="48"/>
    </row>
    <row r="595" spans="1:35">
      <c r="A595" s="10" t="s">
        <v>12432</v>
      </c>
      <c r="B595" s="18">
        <v>4.2</v>
      </c>
      <c r="O595" s="10" t="s">
        <v>14189</v>
      </c>
      <c r="AE595" s="10" t="s">
        <v>4198</v>
      </c>
      <c r="AF595" s="49">
        <v>0.78</v>
      </c>
      <c r="AI595" s="48"/>
    </row>
    <row r="596" spans="1:35">
      <c r="A596" s="10" t="s">
        <v>11896</v>
      </c>
      <c r="B596" s="18">
        <v>4.2</v>
      </c>
      <c r="O596" s="10" t="s">
        <v>14580</v>
      </c>
      <c r="AE596" s="10" t="s">
        <v>4438</v>
      </c>
      <c r="AF596" s="49">
        <v>0.8</v>
      </c>
      <c r="AI596" s="48"/>
    </row>
    <row r="597" spans="1:35">
      <c r="A597" s="10" t="s">
        <v>8397</v>
      </c>
      <c r="B597" s="18">
        <v>4.2</v>
      </c>
      <c r="O597" s="10" t="s">
        <v>14152</v>
      </c>
      <c r="AE597" s="10" t="s">
        <v>12452</v>
      </c>
      <c r="AF597" s="49">
        <v>0.78</v>
      </c>
      <c r="AI597" s="48"/>
    </row>
    <row r="598" spans="1:35">
      <c r="A598" s="10" t="s">
        <v>2231</v>
      </c>
      <c r="B598" s="18">
        <v>4.2</v>
      </c>
      <c r="O598" s="10" t="s">
        <v>14793</v>
      </c>
      <c r="AE598" s="10" t="s">
        <v>2967</v>
      </c>
      <c r="AF598" s="49">
        <v>0.75</v>
      </c>
      <c r="AI598" s="48"/>
    </row>
    <row r="599" spans="1:35">
      <c r="A599" s="10" t="s">
        <v>1676</v>
      </c>
      <c r="B599" s="18">
        <v>4.2</v>
      </c>
      <c r="O599" s="10" t="s">
        <v>14294</v>
      </c>
      <c r="AE599" s="10" t="s">
        <v>3851</v>
      </c>
      <c r="AF599" s="49">
        <v>0.75</v>
      </c>
      <c r="AI599" s="48"/>
    </row>
    <row r="600" spans="1:35">
      <c r="A600" s="10" t="s">
        <v>415</v>
      </c>
      <c r="B600" s="18">
        <v>4.2</v>
      </c>
      <c r="O600" s="10" t="s">
        <v>14533</v>
      </c>
      <c r="AE600" s="10" t="s">
        <v>3616</v>
      </c>
      <c r="AF600" s="49">
        <v>0.75</v>
      </c>
      <c r="AI600" s="48"/>
    </row>
    <row r="601" spans="1:35">
      <c r="A601" s="10" t="s">
        <v>788</v>
      </c>
      <c r="B601" s="18">
        <v>4.2</v>
      </c>
      <c r="O601" s="10" t="s">
        <v>14312</v>
      </c>
      <c r="AE601" s="10" t="s">
        <v>3403</v>
      </c>
      <c r="AF601" s="49">
        <v>0.75</v>
      </c>
      <c r="AI601" s="48"/>
    </row>
    <row r="602" spans="1:35">
      <c r="A602" s="10" t="s">
        <v>7459</v>
      </c>
      <c r="B602" s="18">
        <v>4.2</v>
      </c>
      <c r="O602" s="10" t="s">
        <v>14142</v>
      </c>
      <c r="AE602" s="10" t="s">
        <v>2108</v>
      </c>
      <c r="AF602" s="49">
        <v>0.59</v>
      </c>
      <c r="AI602" s="48"/>
    </row>
    <row r="603" spans="1:35">
      <c r="A603" s="10" t="s">
        <v>10325</v>
      </c>
      <c r="B603" s="18">
        <v>4.2</v>
      </c>
      <c r="O603" s="10" t="s">
        <v>14811</v>
      </c>
      <c r="AE603" s="10" t="s">
        <v>4251</v>
      </c>
      <c r="AF603" s="49">
        <v>0.57999999999999996</v>
      </c>
      <c r="AI603" s="48"/>
    </row>
    <row r="604" spans="1:35">
      <c r="A604" s="10" t="s">
        <v>12783</v>
      </c>
      <c r="B604" s="18">
        <v>4.2</v>
      </c>
      <c r="O604" s="10" t="s">
        <v>14800</v>
      </c>
      <c r="AE604" s="10" t="s">
        <v>7853</v>
      </c>
      <c r="AF604" s="49">
        <v>0.56000000000000005</v>
      </c>
      <c r="AI604" s="48"/>
    </row>
    <row r="605" spans="1:35">
      <c r="A605" s="10" t="s">
        <v>1212</v>
      </c>
      <c r="B605" s="18">
        <v>4.2</v>
      </c>
      <c r="O605" s="10" t="s">
        <v>14588</v>
      </c>
      <c r="AE605" s="10" t="s">
        <v>3033</v>
      </c>
      <c r="AF605" s="49">
        <v>0.62</v>
      </c>
      <c r="AI605" s="48"/>
    </row>
    <row r="606" spans="1:35">
      <c r="A606" s="10" t="s">
        <v>16</v>
      </c>
      <c r="B606" s="18">
        <v>4.2</v>
      </c>
      <c r="O606" s="10" t="s">
        <v>14839</v>
      </c>
      <c r="AE606" s="10" t="s">
        <v>11606</v>
      </c>
      <c r="AF606" s="49">
        <v>0.68</v>
      </c>
      <c r="AI606" s="48"/>
    </row>
    <row r="607" spans="1:35">
      <c r="A607" s="10" t="s">
        <v>5421</v>
      </c>
      <c r="B607" s="18">
        <v>4.2</v>
      </c>
      <c r="O607" s="10" t="s">
        <v>14132</v>
      </c>
      <c r="AE607" s="10" t="s">
        <v>4645</v>
      </c>
      <c r="AF607" s="49">
        <v>0.75</v>
      </c>
      <c r="AI607" s="48"/>
    </row>
    <row r="608" spans="1:35">
      <c r="A608" s="10" t="s">
        <v>2274</v>
      </c>
      <c r="B608" s="18">
        <v>4.2</v>
      </c>
      <c r="O608" s="10" t="s">
        <v>14226</v>
      </c>
      <c r="AE608" s="10" t="s">
        <v>8583</v>
      </c>
      <c r="AF608" s="49">
        <v>0.9</v>
      </c>
      <c r="AI608" s="48"/>
    </row>
    <row r="609" spans="1:35">
      <c r="A609" s="10" t="s">
        <v>11786</v>
      </c>
      <c r="B609" s="18">
        <v>4.2</v>
      </c>
      <c r="O609" s="10" t="s">
        <v>15154</v>
      </c>
      <c r="AE609" s="10" t="s">
        <v>2667</v>
      </c>
      <c r="AF609" s="49">
        <v>0.8</v>
      </c>
      <c r="AI609" s="48"/>
    </row>
    <row r="610" spans="1:35">
      <c r="A610" s="10" t="s">
        <v>10092</v>
      </c>
      <c r="B610" s="18">
        <v>4.2</v>
      </c>
      <c r="O610" s="10" t="s">
        <v>14341</v>
      </c>
      <c r="AE610" s="10" t="s">
        <v>2335</v>
      </c>
      <c r="AF610" s="49">
        <v>0.8</v>
      </c>
      <c r="AI610" s="48"/>
    </row>
    <row r="611" spans="1:35">
      <c r="A611" s="10" t="s">
        <v>641</v>
      </c>
      <c r="B611" s="18">
        <v>4.2</v>
      </c>
      <c r="O611" s="10" t="s">
        <v>14340</v>
      </c>
      <c r="AE611" s="10" t="s">
        <v>1714</v>
      </c>
      <c r="AF611" s="49">
        <v>0.75</v>
      </c>
      <c r="AI611" s="48"/>
    </row>
    <row r="612" spans="1:35">
      <c r="A612" s="10" t="s">
        <v>8998</v>
      </c>
      <c r="B612" s="18">
        <v>4.2</v>
      </c>
      <c r="O612" s="10" t="s">
        <v>14456</v>
      </c>
      <c r="AE612" s="10" t="s">
        <v>2085</v>
      </c>
      <c r="AF612" s="49">
        <v>0.77</v>
      </c>
      <c r="AI612" s="48"/>
    </row>
    <row r="613" spans="1:35">
      <c r="A613" s="10" t="s">
        <v>9569</v>
      </c>
      <c r="B613" s="18">
        <v>4.2</v>
      </c>
      <c r="O613" s="10" t="s">
        <v>14544</v>
      </c>
      <c r="AE613" s="10" t="s">
        <v>11032</v>
      </c>
      <c r="AF613" s="49">
        <v>0.73</v>
      </c>
      <c r="AI613" s="48"/>
    </row>
    <row r="614" spans="1:35">
      <c r="A614" s="10" t="s">
        <v>11796</v>
      </c>
      <c r="B614" s="18">
        <v>4.2</v>
      </c>
      <c r="O614" s="10" t="s">
        <v>14851</v>
      </c>
      <c r="AE614" s="10" t="s">
        <v>4169</v>
      </c>
      <c r="AF614" s="49">
        <v>0.5</v>
      </c>
      <c r="AI614" s="48"/>
    </row>
    <row r="615" spans="1:35">
      <c r="A615" s="10" t="s">
        <v>11335</v>
      </c>
      <c r="B615" s="18">
        <v>4.2</v>
      </c>
      <c r="O615" s="10" t="s">
        <v>14157</v>
      </c>
      <c r="AE615" s="10" t="s">
        <v>4874</v>
      </c>
      <c r="AF615" s="49">
        <v>0.62</v>
      </c>
      <c r="AI615" s="48"/>
    </row>
    <row r="616" spans="1:35">
      <c r="A616" s="10" t="s">
        <v>9963</v>
      </c>
      <c r="B616" s="18">
        <v>4.2</v>
      </c>
      <c r="O616" s="10" t="s">
        <v>14870</v>
      </c>
      <c r="AE616" s="10" t="s">
        <v>11536</v>
      </c>
      <c r="AF616" s="49">
        <v>0.73</v>
      </c>
      <c r="AI616" s="48"/>
    </row>
    <row r="617" spans="1:35">
      <c r="A617" s="10" t="s">
        <v>9365</v>
      </c>
      <c r="B617" s="18">
        <v>4.2</v>
      </c>
      <c r="O617" s="10" t="s">
        <v>14759</v>
      </c>
      <c r="AE617" s="10" t="s">
        <v>4551</v>
      </c>
      <c r="AF617" s="49">
        <v>0.74</v>
      </c>
      <c r="AI617" s="48"/>
    </row>
    <row r="618" spans="1:35">
      <c r="A618" s="10" t="s">
        <v>11696</v>
      </c>
      <c r="B618" s="18">
        <v>4.2</v>
      </c>
      <c r="O618" s="10" t="s">
        <v>15058</v>
      </c>
      <c r="AE618" s="10" t="s">
        <v>662</v>
      </c>
      <c r="AF618" s="49">
        <v>0.61</v>
      </c>
      <c r="AI618" s="48"/>
    </row>
    <row r="619" spans="1:35">
      <c r="A619" s="10" t="s">
        <v>2647</v>
      </c>
      <c r="B619" s="18">
        <v>4.2</v>
      </c>
      <c r="O619" s="10" t="s">
        <v>14024</v>
      </c>
      <c r="AE619" s="10" t="s">
        <v>12894</v>
      </c>
      <c r="AF619" s="49">
        <v>0.56999999999999995</v>
      </c>
      <c r="AI619" s="48"/>
    </row>
    <row r="620" spans="1:35">
      <c r="A620" s="10" t="s">
        <v>3912</v>
      </c>
      <c r="B620" s="18">
        <v>4.2</v>
      </c>
      <c r="O620" s="10" t="s">
        <v>14290</v>
      </c>
      <c r="AE620" s="10" t="s">
        <v>4283</v>
      </c>
      <c r="AF620" s="49">
        <v>0.75</v>
      </c>
      <c r="AI620" s="48"/>
    </row>
    <row r="621" spans="1:35">
      <c r="A621" s="10" t="s">
        <v>6005</v>
      </c>
      <c r="B621" s="18">
        <v>4.2</v>
      </c>
      <c r="O621" s="10" t="s">
        <v>15171</v>
      </c>
      <c r="AE621" s="10" t="s">
        <v>1626</v>
      </c>
      <c r="AF621" s="49">
        <v>0.53</v>
      </c>
      <c r="AI621" s="48"/>
    </row>
    <row r="622" spans="1:35">
      <c r="A622" s="10" t="s">
        <v>1287</v>
      </c>
      <c r="B622" s="18">
        <v>4.2</v>
      </c>
      <c r="O622" s="10" t="s">
        <v>15118</v>
      </c>
      <c r="AE622" s="10" t="s">
        <v>1651</v>
      </c>
      <c r="AF622" s="49">
        <v>0.53</v>
      </c>
      <c r="AI622" s="48"/>
    </row>
    <row r="623" spans="1:35">
      <c r="A623" s="10" t="s">
        <v>1671</v>
      </c>
      <c r="B623" s="18">
        <v>4.2</v>
      </c>
      <c r="O623" s="10" t="s">
        <v>14345</v>
      </c>
      <c r="AE623" s="10" t="s">
        <v>1878</v>
      </c>
      <c r="AF623" s="49">
        <v>0.6</v>
      </c>
      <c r="AI623" s="48"/>
    </row>
    <row r="624" spans="1:35">
      <c r="A624" s="10" t="s">
        <v>11626</v>
      </c>
      <c r="B624" s="18">
        <v>4.2</v>
      </c>
      <c r="O624" s="10" t="s">
        <v>14348</v>
      </c>
      <c r="AE624" s="10" t="s">
        <v>8873</v>
      </c>
      <c r="AF624" s="49">
        <v>0.55000000000000004</v>
      </c>
      <c r="AI624" s="48"/>
    </row>
    <row r="625" spans="1:35">
      <c r="A625" s="10" t="s">
        <v>8802</v>
      </c>
      <c r="B625" s="18">
        <v>4.2</v>
      </c>
      <c r="O625" s="10" t="s">
        <v>14346</v>
      </c>
      <c r="AE625" s="10" t="s">
        <v>11566</v>
      </c>
      <c r="AF625" s="49">
        <v>0.57999999999999996</v>
      </c>
      <c r="AI625" s="48"/>
    </row>
    <row r="626" spans="1:35">
      <c r="A626" s="10" t="s">
        <v>11042</v>
      </c>
      <c r="B626" s="18">
        <v>4.2</v>
      </c>
      <c r="O626" s="10" t="s">
        <v>14352</v>
      </c>
      <c r="AE626" s="10" t="s">
        <v>4293</v>
      </c>
      <c r="AF626" s="49">
        <v>0.84</v>
      </c>
      <c r="AI626" s="48"/>
    </row>
    <row r="627" spans="1:35">
      <c r="A627" s="10" t="s">
        <v>491</v>
      </c>
      <c r="B627" s="18">
        <v>4.2</v>
      </c>
      <c r="O627" s="10" t="s">
        <v>14350</v>
      </c>
      <c r="AE627" s="10" t="s">
        <v>11134</v>
      </c>
      <c r="AF627" s="49">
        <v>0.55000000000000004</v>
      </c>
      <c r="AI627" s="48"/>
    </row>
    <row r="628" spans="1:35">
      <c r="A628" s="10" t="s">
        <v>596</v>
      </c>
      <c r="B628" s="18">
        <v>4.2</v>
      </c>
      <c r="O628" s="10" t="s">
        <v>14353</v>
      </c>
      <c r="AE628" s="10" t="s">
        <v>2477</v>
      </c>
      <c r="AF628" s="49">
        <v>0.8</v>
      </c>
      <c r="AI628" s="48"/>
    </row>
    <row r="629" spans="1:35">
      <c r="A629" s="10" t="s">
        <v>471</v>
      </c>
      <c r="B629" s="18">
        <v>4.2</v>
      </c>
      <c r="O629" s="10" t="s">
        <v>14354</v>
      </c>
      <c r="AE629" s="10" t="s">
        <v>4804</v>
      </c>
      <c r="AF629" s="49">
        <v>0.63</v>
      </c>
      <c r="AI629" s="48"/>
    </row>
    <row r="630" spans="1:35">
      <c r="A630" s="10" t="s">
        <v>2186</v>
      </c>
      <c r="B630" s="18">
        <v>4.2</v>
      </c>
      <c r="O630" s="10" t="s">
        <v>14343</v>
      </c>
      <c r="AE630" s="10" t="s">
        <v>4701</v>
      </c>
      <c r="AF630" s="49">
        <v>0.55000000000000004</v>
      </c>
      <c r="AI630" s="48"/>
    </row>
    <row r="631" spans="1:35">
      <c r="A631" s="10" t="s">
        <v>12742</v>
      </c>
      <c r="B631" s="18">
        <v>4.2</v>
      </c>
      <c r="O631" s="10" t="s">
        <v>14344</v>
      </c>
      <c r="AE631" s="10" t="s">
        <v>12934</v>
      </c>
      <c r="AF631" s="49">
        <v>0.59</v>
      </c>
      <c r="AI631" s="48"/>
    </row>
    <row r="632" spans="1:35">
      <c r="A632" s="10" t="s">
        <v>6028</v>
      </c>
      <c r="B632" s="18">
        <v>4.2</v>
      </c>
      <c r="O632" s="10" t="s">
        <v>14351</v>
      </c>
      <c r="AE632" s="10" t="s">
        <v>5356</v>
      </c>
      <c r="AF632" s="49">
        <v>0.87</v>
      </c>
      <c r="AI632" s="48"/>
    </row>
    <row r="633" spans="1:35">
      <c r="A633" s="10" t="s">
        <v>5743</v>
      </c>
      <c r="B633" s="18">
        <v>4.2</v>
      </c>
      <c r="O633" s="10" t="s">
        <v>14199</v>
      </c>
      <c r="AE633" s="10" t="s">
        <v>11686</v>
      </c>
      <c r="AF633" s="49">
        <v>0.53</v>
      </c>
      <c r="AI633" s="48"/>
    </row>
    <row r="634" spans="1:35">
      <c r="A634" s="10" t="s">
        <v>5881</v>
      </c>
      <c r="B634" s="18">
        <v>4.2</v>
      </c>
      <c r="O634" s="10" t="s">
        <v>14306</v>
      </c>
      <c r="AE634" s="10" t="s">
        <v>1352</v>
      </c>
      <c r="AF634" s="49">
        <v>0.54</v>
      </c>
      <c r="AI634" s="48"/>
    </row>
    <row r="635" spans="1:35">
      <c r="A635" s="10" t="s">
        <v>12683</v>
      </c>
      <c r="B635" s="18">
        <v>4.2</v>
      </c>
      <c r="O635" s="10" t="s">
        <v>14065</v>
      </c>
      <c r="AE635" s="10" t="s">
        <v>12864</v>
      </c>
      <c r="AF635" s="49">
        <v>0.72</v>
      </c>
      <c r="AI635" s="48"/>
    </row>
    <row r="636" spans="1:35">
      <c r="A636" s="10" t="s">
        <v>11646</v>
      </c>
      <c r="B636" s="18">
        <v>4.2</v>
      </c>
      <c r="O636" s="10" t="s">
        <v>14066</v>
      </c>
      <c r="AE636" s="10" t="s">
        <v>2570</v>
      </c>
      <c r="AF636" s="49">
        <v>0.7</v>
      </c>
      <c r="AI636" s="48"/>
    </row>
    <row r="637" spans="1:35">
      <c r="A637" s="10" t="s">
        <v>6917</v>
      </c>
      <c r="B637" s="18">
        <v>4.2</v>
      </c>
      <c r="O637" s="10" t="s">
        <v>14194</v>
      </c>
      <c r="AE637" s="10" t="s">
        <v>6091</v>
      </c>
      <c r="AF637" s="49">
        <v>0.71</v>
      </c>
      <c r="AI637" s="48"/>
    </row>
    <row r="638" spans="1:35">
      <c r="A638" s="10" t="s">
        <v>9110</v>
      </c>
      <c r="B638" s="18">
        <v>4.2</v>
      </c>
      <c r="O638" s="10" t="s">
        <v>14242</v>
      </c>
      <c r="AE638" s="10" t="s">
        <v>4501</v>
      </c>
      <c r="AF638" s="49">
        <v>0.86</v>
      </c>
      <c r="AI638" s="48"/>
    </row>
    <row r="639" spans="1:35">
      <c r="A639" s="10" t="s">
        <v>8327</v>
      </c>
      <c r="B639" s="18">
        <v>4.2</v>
      </c>
      <c r="O639" s="10" t="s">
        <v>14608</v>
      </c>
      <c r="AE639" s="10" t="s">
        <v>4609</v>
      </c>
      <c r="AF639" s="49">
        <v>0.9</v>
      </c>
      <c r="AI639" s="48"/>
    </row>
    <row r="640" spans="1:35">
      <c r="A640" s="10" t="s">
        <v>7077</v>
      </c>
      <c r="B640" s="18">
        <v>4.2</v>
      </c>
      <c r="O640" s="10" t="s">
        <v>14505</v>
      </c>
      <c r="AE640" s="10" t="s">
        <v>10950</v>
      </c>
      <c r="AF640" s="49">
        <v>0.51</v>
      </c>
      <c r="AI640" s="48"/>
    </row>
    <row r="641" spans="1:35">
      <c r="A641" s="10" t="s">
        <v>2260</v>
      </c>
      <c r="B641" s="18">
        <v>4.2</v>
      </c>
      <c r="O641" s="10" t="s">
        <v>14184</v>
      </c>
      <c r="AE641" s="10" t="s">
        <v>1754</v>
      </c>
      <c r="AF641" s="49">
        <v>0.82</v>
      </c>
      <c r="AI641" s="48"/>
    </row>
    <row r="642" spans="1:35">
      <c r="A642" s="10" t="s">
        <v>6625</v>
      </c>
      <c r="B642" s="18">
        <v>4.2</v>
      </c>
      <c r="O642" s="10" t="s">
        <v>14547</v>
      </c>
      <c r="AE642" s="10" t="s">
        <v>7429</v>
      </c>
      <c r="AF642" s="49">
        <v>0.62</v>
      </c>
      <c r="AI642" s="48"/>
    </row>
    <row r="643" spans="1:35">
      <c r="A643" s="10" t="s">
        <v>96</v>
      </c>
      <c r="B643" s="18">
        <v>4.2</v>
      </c>
      <c r="O643" s="10" t="s">
        <v>14688</v>
      </c>
      <c r="AE643" s="10" t="s">
        <v>746</v>
      </c>
      <c r="AF643" s="49">
        <v>0.64</v>
      </c>
      <c r="AI643" s="48"/>
    </row>
    <row r="644" spans="1:35">
      <c r="A644" s="10" t="s">
        <v>12793</v>
      </c>
      <c r="B644" s="18">
        <v>4.2</v>
      </c>
      <c r="O644" s="10" t="s">
        <v>15042</v>
      </c>
      <c r="AE644" s="10" t="s">
        <v>9953</v>
      </c>
      <c r="AF644" s="49">
        <v>0.55000000000000004</v>
      </c>
      <c r="AI644" s="48"/>
    </row>
    <row r="645" spans="1:35">
      <c r="A645" s="10" t="s">
        <v>2014</v>
      </c>
      <c r="B645" s="18">
        <v>4.2</v>
      </c>
      <c r="O645" s="10" t="s">
        <v>15041</v>
      </c>
      <c r="AE645" s="10" t="s">
        <v>7192</v>
      </c>
      <c r="AF645" s="49">
        <v>0.8</v>
      </c>
      <c r="AI645" s="48"/>
    </row>
    <row r="646" spans="1:35">
      <c r="A646" s="10" t="s">
        <v>4960</v>
      </c>
      <c r="B646" s="18">
        <v>4.2</v>
      </c>
      <c r="O646" s="10" t="s">
        <v>13973</v>
      </c>
      <c r="AE646" s="10" t="s">
        <v>12643</v>
      </c>
      <c r="AF646" s="49">
        <v>0.6</v>
      </c>
      <c r="AI646" s="48"/>
    </row>
    <row r="647" spans="1:35">
      <c r="A647" s="10" t="s">
        <v>8978</v>
      </c>
      <c r="B647" s="18">
        <v>4.2</v>
      </c>
      <c r="O647" s="10" t="s">
        <v>14590</v>
      </c>
      <c r="AE647" s="10" t="s">
        <v>3265</v>
      </c>
      <c r="AF647" s="49">
        <v>0.91</v>
      </c>
      <c r="AI647" s="48"/>
    </row>
    <row r="648" spans="1:35">
      <c r="A648" s="10" t="s">
        <v>11305</v>
      </c>
      <c r="B648" s="18">
        <v>4.2</v>
      </c>
      <c r="O648" s="10" t="s">
        <v>14220</v>
      </c>
      <c r="AE648" s="10" t="s">
        <v>3216</v>
      </c>
      <c r="AF648" s="49">
        <v>0.91</v>
      </c>
      <c r="AI648" s="48"/>
    </row>
    <row r="649" spans="1:35">
      <c r="A649" s="10" t="s">
        <v>9406</v>
      </c>
      <c r="B649" s="18">
        <v>4.2</v>
      </c>
      <c r="O649" s="10" t="s">
        <v>14214</v>
      </c>
      <c r="AE649" s="10" t="s">
        <v>3316</v>
      </c>
      <c r="AF649" s="49">
        <v>0.91</v>
      </c>
      <c r="AI649" s="48"/>
    </row>
    <row r="650" spans="1:35">
      <c r="A650" s="10" t="s">
        <v>8453</v>
      </c>
      <c r="B650" s="18">
        <v>4.2</v>
      </c>
      <c r="O650" s="10" t="s">
        <v>14156</v>
      </c>
      <c r="AE650" s="10" t="s">
        <v>3245</v>
      </c>
      <c r="AF650" s="49">
        <v>0.91</v>
      </c>
      <c r="AI650" s="48"/>
    </row>
    <row r="651" spans="1:35">
      <c r="A651" s="10" t="s">
        <v>11576</v>
      </c>
      <c r="B651" s="18">
        <v>4.2</v>
      </c>
      <c r="O651" s="10" t="s">
        <v>15102</v>
      </c>
      <c r="AE651" s="10" t="s">
        <v>2946</v>
      </c>
      <c r="AF651" s="49">
        <v>0.91</v>
      </c>
      <c r="AI651" s="48"/>
    </row>
    <row r="652" spans="1:35">
      <c r="A652" s="10" t="s">
        <v>536</v>
      </c>
      <c r="B652" s="18">
        <v>4.2</v>
      </c>
      <c r="O652" s="10" t="s">
        <v>15067</v>
      </c>
      <c r="AE652" s="10" t="s">
        <v>10789</v>
      </c>
      <c r="AF652" s="49">
        <v>0.55000000000000004</v>
      </c>
      <c r="AI652" s="48"/>
    </row>
    <row r="653" spans="1:35">
      <c r="A653" s="10" t="s">
        <v>10449</v>
      </c>
      <c r="B653" s="18">
        <v>4.2</v>
      </c>
      <c r="O653" s="10" t="s">
        <v>14378</v>
      </c>
      <c r="AE653" s="10" t="s">
        <v>9039</v>
      </c>
      <c r="AF653" s="49">
        <v>0.54</v>
      </c>
      <c r="AI653" s="48"/>
    </row>
    <row r="654" spans="1:35">
      <c r="A654" s="10" t="s">
        <v>1331</v>
      </c>
      <c r="B654" s="18">
        <v>4.2</v>
      </c>
      <c r="O654" s="10" t="s">
        <v>14019</v>
      </c>
      <c r="AE654" s="10" t="s">
        <v>12331</v>
      </c>
      <c r="AF654" s="49">
        <v>0.62</v>
      </c>
      <c r="AI654" s="48"/>
    </row>
    <row r="655" spans="1:35">
      <c r="A655" s="10" t="s">
        <v>12522</v>
      </c>
      <c r="B655" s="18">
        <v>4.2</v>
      </c>
      <c r="O655" s="10" t="s">
        <v>14369</v>
      </c>
      <c r="AE655" s="10" t="s">
        <v>8184</v>
      </c>
      <c r="AF655" s="49">
        <v>0.8</v>
      </c>
      <c r="AI655" s="48"/>
    </row>
    <row r="656" spans="1:35">
      <c r="A656" s="10" t="s">
        <v>252</v>
      </c>
      <c r="B656" s="18">
        <v>4.2</v>
      </c>
      <c r="O656" s="10" t="s">
        <v>14295</v>
      </c>
      <c r="AE656" s="10" t="s">
        <v>11447</v>
      </c>
      <c r="AF656" s="49">
        <v>0.52</v>
      </c>
      <c r="AI656" s="48"/>
    </row>
    <row r="657" spans="1:35">
      <c r="A657" s="10" t="s">
        <v>8697</v>
      </c>
      <c r="B657" s="18">
        <v>4.2</v>
      </c>
      <c r="O657" s="10" t="s">
        <v>14747</v>
      </c>
      <c r="AE657" s="10" t="s">
        <v>1096</v>
      </c>
      <c r="AF657" s="49">
        <v>0.63</v>
      </c>
      <c r="AI657" s="48"/>
    </row>
    <row r="658" spans="1:35">
      <c r="A658" s="10" t="s">
        <v>2642</v>
      </c>
      <c r="B658" s="18">
        <v>4.2</v>
      </c>
      <c r="O658" s="10" t="s">
        <v>14541</v>
      </c>
      <c r="AE658" s="10" t="s">
        <v>12532</v>
      </c>
      <c r="AF658" s="49">
        <v>0.8</v>
      </c>
      <c r="AI658" s="48"/>
    </row>
    <row r="659" spans="1:35">
      <c r="A659" s="10" t="s">
        <v>2407</v>
      </c>
      <c r="B659" s="18">
        <v>4.2</v>
      </c>
      <c r="O659" s="10" t="s">
        <v>14836</v>
      </c>
      <c r="AE659" s="10" t="s">
        <v>11255</v>
      </c>
      <c r="AF659" s="49">
        <v>0.8</v>
      </c>
      <c r="AI659" s="48"/>
    </row>
    <row r="660" spans="1:35">
      <c r="A660" s="10" t="s">
        <v>9642</v>
      </c>
      <c r="B660" s="18">
        <v>4.2</v>
      </c>
      <c r="O660" s="10" t="s">
        <v>15182</v>
      </c>
      <c r="AE660" s="10" t="s">
        <v>12874</v>
      </c>
      <c r="AF660" s="49">
        <v>0.55000000000000004</v>
      </c>
      <c r="AI660" s="48"/>
    </row>
    <row r="661" spans="1:35">
      <c r="A661" s="10" t="s">
        <v>8792</v>
      </c>
      <c r="B661" s="18">
        <v>4.2</v>
      </c>
      <c r="O661" s="10" t="s">
        <v>14543</v>
      </c>
      <c r="AE661" s="10" t="s">
        <v>8916</v>
      </c>
      <c r="AF661" s="49">
        <v>0.55000000000000004</v>
      </c>
      <c r="AI661" s="48"/>
    </row>
    <row r="662" spans="1:35">
      <c r="A662" s="10" t="s">
        <v>12392</v>
      </c>
      <c r="B662" s="18">
        <v>4.2</v>
      </c>
      <c r="O662" s="10" t="s">
        <v>15152</v>
      </c>
      <c r="AE662" s="10" t="s">
        <v>12604</v>
      </c>
      <c r="AF662" s="49">
        <v>0.59</v>
      </c>
      <c r="AI662" s="48"/>
    </row>
    <row r="663" spans="1:35">
      <c r="A663" s="10" t="s">
        <v>122</v>
      </c>
      <c r="B663" s="18">
        <v>4.2</v>
      </c>
      <c r="O663" s="10" t="s">
        <v>14721</v>
      </c>
      <c r="AE663" s="10" t="s">
        <v>10621</v>
      </c>
      <c r="AF663" s="49">
        <v>0.62</v>
      </c>
      <c r="AI663" s="48"/>
    </row>
    <row r="664" spans="1:35">
      <c r="A664" s="10" t="s">
        <v>9070</v>
      </c>
      <c r="B664" s="18">
        <v>4.2</v>
      </c>
      <c r="O664" s="10" t="s">
        <v>14012</v>
      </c>
      <c r="AE664" s="10" t="s">
        <v>10590</v>
      </c>
      <c r="AF664" s="49">
        <v>0.56000000000000005</v>
      </c>
      <c r="AI664" s="48"/>
    </row>
    <row r="665" spans="1:35">
      <c r="A665" s="10" t="s">
        <v>8346</v>
      </c>
      <c r="B665" s="18">
        <v>4.2</v>
      </c>
      <c r="O665" s="10" t="s">
        <v>15055</v>
      </c>
      <c r="AE665" s="10" t="s">
        <v>11114</v>
      </c>
      <c r="AF665" s="49">
        <v>0.56000000000000005</v>
      </c>
      <c r="AI665" s="48"/>
    </row>
    <row r="666" spans="1:35">
      <c r="A666" s="10" t="s">
        <v>4307</v>
      </c>
      <c r="B666" s="18">
        <v>4.2</v>
      </c>
      <c r="O666" s="10" t="s">
        <v>15054</v>
      </c>
      <c r="AE666" s="10" t="s">
        <v>9734</v>
      </c>
      <c r="AF666" s="49">
        <v>0.6</v>
      </c>
      <c r="AI666" s="48"/>
    </row>
    <row r="667" spans="1:35">
      <c r="A667" s="10" t="s">
        <v>5221</v>
      </c>
      <c r="B667" s="18">
        <v>4.2</v>
      </c>
      <c r="O667" s="10" t="s">
        <v>14989</v>
      </c>
      <c r="AE667" s="10" t="s">
        <v>4521</v>
      </c>
      <c r="AF667" s="49">
        <v>0.75</v>
      </c>
      <c r="AI667" s="48"/>
    </row>
    <row r="668" spans="1:35">
      <c r="A668" s="10" t="s">
        <v>12573</v>
      </c>
      <c r="B668" s="18">
        <v>4.2</v>
      </c>
      <c r="O668" s="10" t="s">
        <v>14122</v>
      </c>
      <c r="AE668" s="10" t="s">
        <v>9932</v>
      </c>
      <c r="AF668" s="49">
        <v>0.51</v>
      </c>
      <c r="AI668" s="48"/>
    </row>
    <row r="669" spans="1:35">
      <c r="A669" s="10" t="s">
        <v>7920</v>
      </c>
      <c r="B669" s="18">
        <v>4.0999999999999996</v>
      </c>
      <c r="O669" s="10" t="s">
        <v>14651</v>
      </c>
      <c r="AE669" s="10" t="s">
        <v>4229</v>
      </c>
      <c r="AF669" s="49">
        <v>0.76</v>
      </c>
      <c r="AI669" s="48"/>
    </row>
    <row r="670" spans="1:35">
      <c r="A670" s="10" t="s">
        <v>2560</v>
      </c>
      <c r="B670" s="18">
        <v>4.0999999999999996</v>
      </c>
      <c r="O670" s="10" t="s">
        <v>14884</v>
      </c>
      <c r="AE670" s="10" t="s">
        <v>813</v>
      </c>
      <c r="AF670" s="49">
        <v>0.8</v>
      </c>
      <c r="AI670" s="48"/>
    </row>
    <row r="671" spans="1:35">
      <c r="A671" s="10" t="s">
        <v>3290</v>
      </c>
      <c r="B671" s="18">
        <v>4.0999999999999996</v>
      </c>
      <c r="O671" s="10" t="s">
        <v>14488</v>
      </c>
      <c r="AE671" s="10" t="s">
        <v>9559</v>
      </c>
      <c r="AF671" s="49">
        <v>0.71</v>
      </c>
      <c r="AI671" s="48"/>
    </row>
    <row r="672" spans="1:35">
      <c r="A672" s="10" t="s">
        <v>4140</v>
      </c>
      <c r="B672" s="18">
        <v>4.0999999999999996</v>
      </c>
      <c r="O672" s="10" t="s">
        <v>14770</v>
      </c>
      <c r="AE672" s="10" t="s">
        <v>10519</v>
      </c>
      <c r="AF672" s="49">
        <v>0.5</v>
      </c>
      <c r="AI672" s="48"/>
    </row>
    <row r="673" spans="1:35">
      <c r="A673" s="10" t="s">
        <v>3538</v>
      </c>
      <c r="B673" s="18">
        <v>4.0999999999999996</v>
      </c>
      <c r="O673" s="10" t="s">
        <v>14549</v>
      </c>
      <c r="AE673" s="10" t="s">
        <v>2622</v>
      </c>
      <c r="AF673" s="49">
        <v>0.52</v>
      </c>
      <c r="AI673" s="48"/>
    </row>
    <row r="674" spans="1:35">
      <c r="A674" s="10" t="s">
        <v>9953</v>
      </c>
      <c r="B674" s="18">
        <v>4.0999999999999996</v>
      </c>
      <c r="O674" s="10" t="s">
        <v>14830</v>
      </c>
      <c r="AE674" s="10" t="s">
        <v>11225</v>
      </c>
      <c r="AF674" s="49">
        <v>0.77</v>
      </c>
      <c r="AI674" s="48"/>
    </row>
    <row r="675" spans="1:35">
      <c r="A675" s="10" t="s">
        <v>1352</v>
      </c>
      <c r="B675" s="18">
        <v>4.0999999999999996</v>
      </c>
      <c r="O675" s="10" t="s">
        <v>14628</v>
      </c>
      <c r="AE675" s="10" t="s">
        <v>12100</v>
      </c>
      <c r="AF675" s="49">
        <v>0.69</v>
      </c>
      <c r="AI675" s="48"/>
    </row>
    <row r="676" spans="1:35">
      <c r="A676" s="10" t="s">
        <v>11606</v>
      </c>
      <c r="B676" s="18">
        <v>4.0999999999999996</v>
      </c>
      <c r="O676" s="10" t="s">
        <v>14629</v>
      </c>
      <c r="AE676" s="10" t="s">
        <v>11806</v>
      </c>
      <c r="AF676" s="49">
        <v>0.57999999999999996</v>
      </c>
      <c r="AI676" s="48"/>
    </row>
    <row r="677" spans="1:35">
      <c r="A677" s="10" t="s">
        <v>3461</v>
      </c>
      <c r="B677" s="18">
        <v>4.0999999999999996</v>
      </c>
      <c r="O677" s="10" t="s">
        <v>14230</v>
      </c>
      <c r="AE677" s="10" t="s">
        <v>10469</v>
      </c>
      <c r="AF677" s="49">
        <v>0.77</v>
      </c>
      <c r="AI677" s="48"/>
    </row>
    <row r="678" spans="1:35">
      <c r="A678" s="10" t="s">
        <v>672</v>
      </c>
      <c r="B678" s="18">
        <v>4.0999999999999996</v>
      </c>
      <c r="O678" s="10" t="s">
        <v>14416</v>
      </c>
      <c r="AE678" s="10" t="s">
        <v>3886</v>
      </c>
      <c r="AF678" s="49">
        <v>0.62</v>
      </c>
      <c r="AI678" s="48"/>
    </row>
    <row r="679" spans="1:35">
      <c r="A679" s="10" t="s">
        <v>3033</v>
      </c>
      <c r="B679" s="18">
        <v>4.0999999999999996</v>
      </c>
      <c r="O679" s="10" t="s">
        <v>14466</v>
      </c>
      <c r="AE679" s="10" t="s">
        <v>4322</v>
      </c>
      <c r="AF679" s="49">
        <v>0.69</v>
      </c>
      <c r="AI679" s="48"/>
    </row>
    <row r="680" spans="1:35">
      <c r="A680" s="10" t="s">
        <v>10730</v>
      </c>
      <c r="B680" s="18">
        <v>4.0999999999999996</v>
      </c>
      <c r="O680" s="10" t="s">
        <v>14402</v>
      </c>
      <c r="AE680" s="10" t="s">
        <v>4776</v>
      </c>
      <c r="AF680" s="49">
        <v>0.75</v>
      </c>
      <c r="AI680" s="48"/>
    </row>
    <row r="681" spans="1:35">
      <c r="A681" s="10" t="s">
        <v>3886</v>
      </c>
      <c r="B681" s="18">
        <v>4.0999999999999996</v>
      </c>
      <c r="O681" s="10" t="s">
        <v>15137</v>
      </c>
      <c r="AE681" s="10" t="s">
        <v>3476</v>
      </c>
      <c r="AF681" s="49">
        <v>0.6</v>
      </c>
      <c r="AI681" s="48"/>
    </row>
    <row r="682" spans="1:35">
      <c r="A682" s="10" t="s">
        <v>3634</v>
      </c>
      <c r="B682" s="18">
        <v>4.0999999999999996</v>
      </c>
      <c r="O682" s="10" t="s">
        <v>15050</v>
      </c>
      <c r="AE682" s="10" t="s">
        <v>1550</v>
      </c>
      <c r="AF682" s="49">
        <v>0.8</v>
      </c>
      <c r="AI682" s="48"/>
    </row>
    <row r="683" spans="1:35">
      <c r="A683" s="10" t="s">
        <v>4582</v>
      </c>
      <c r="B683" s="18">
        <v>4.0999999999999996</v>
      </c>
      <c r="O683" s="10" t="s">
        <v>14634</v>
      </c>
      <c r="AE683" s="10" t="s">
        <v>12251</v>
      </c>
      <c r="AF683" s="49">
        <v>0.56999999999999995</v>
      </c>
      <c r="AI683" s="48"/>
    </row>
    <row r="684" spans="1:35">
      <c r="A684" s="10" t="s">
        <v>10910</v>
      </c>
      <c r="B684" s="18">
        <v>4.0999999999999996</v>
      </c>
      <c r="O684" s="10" t="s">
        <v>15165</v>
      </c>
      <c r="AE684" s="10" t="s">
        <v>9140</v>
      </c>
      <c r="AF684" s="49">
        <v>0.6</v>
      </c>
      <c r="AI684" s="48"/>
    </row>
    <row r="685" spans="1:35">
      <c r="A685" s="10" t="s">
        <v>3766</v>
      </c>
      <c r="B685" s="18">
        <v>4.0999999999999996</v>
      </c>
      <c r="O685" s="10" t="s">
        <v>15020</v>
      </c>
      <c r="AE685" s="10" t="s">
        <v>10295</v>
      </c>
      <c r="AF685" s="49">
        <v>0.74</v>
      </c>
      <c r="AI685" s="48"/>
    </row>
    <row r="686" spans="1:35">
      <c r="A686" s="10" t="s">
        <v>12894</v>
      </c>
      <c r="B686" s="18">
        <v>4.0999999999999996</v>
      </c>
      <c r="O686" s="10" t="s">
        <v>15075</v>
      </c>
      <c r="AE686" s="10" t="s">
        <v>2861</v>
      </c>
      <c r="AF686" s="49">
        <v>0.75</v>
      </c>
      <c r="AI686" s="48"/>
    </row>
    <row r="687" spans="1:35">
      <c r="A687" s="10" t="s">
        <v>3552</v>
      </c>
      <c r="B687" s="18">
        <v>4.0999999999999996</v>
      </c>
      <c r="O687" s="10" t="s">
        <v>14940</v>
      </c>
      <c r="AE687" s="10" t="s">
        <v>13873</v>
      </c>
      <c r="AF687" s="49">
        <v>428.50000000000028</v>
      </c>
    </row>
    <row r="688" spans="1:35">
      <c r="A688" s="10" t="s">
        <v>4169</v>
      </c>
      <c r="B688" s="18">
        <v>4.0999999999999996</v>
      </c>
      <c r="O688" s="10" t="s">
        <v>15124</v>
      </c>
    </row>
    <row r="689" spans="1:15">
      <c r="A689" s="10" t="s">
        <v>12422</v>
      </c>
      <c r="B689" s="18">
        <v>4.0999999999999996</v>
      </c>
      <c r="O689" s="10" t="s">
        <v>14771</v>
      </c>
    </row>
    <row r="690" spans="1:15">
      <c r="A690" s="10" t="s">
        <v>6379</v>
      </c>
      <c r="B690" s="18">
        <v>4.0999999999999996</v>
      </c>
      <c r="O690" s="10" t="s">
        <v>14735</v>
      </c>
    </row>
    <row r="691" spans="1:15">
      <c r="A691" s="10" t="s">
        <v>12211</v>
      </c>
      <c r="B691" s="18">
        <v>4.0999999999999996</v>
      </c>
      <c r="O691" s="10" t="s">
        <v>15103</v>
      </c>
    </row>
    <row r="692" spans="1:15">
      <c r="A692" s="10" t="s">
        <v>516</v>
      </c>
      <c r="B692" s="18">
        <v>4.0999999999999996</v>
      </c>
      <c r="O692" s="10" t="s">
        <v>14684</v>
      </c>
    </row>
    <row r="693" spans="1:15">
      <c r="A693" s="10" t="s">
        <v>4019</v>
      </c>
      <c r="B693" s="18">
        <v>4.0999999999999996</v>
      </c>
      <c r="O693" s="10" t="s">
        <v>14746</v>
      </c>
    </row>
    <row r="694" spans="1:15">
      <c r="A694" s="10" t="s">
        <v>4980</v>
      </c>
      <c r="B694" s="18">
        <v>4.0999999999999996</v>
      </c>
      <c r="O694" s="10" t="s">
        <v>14566</v>
      </c>
    </row>
    <row r="695" spans="1:15">
      <c r="A695" s="10" t="s">
        <v>3206</v>
      </c>
      <c r="B695" s="18">
        <v>4.0999999999999996</v>
      </c>
      <c r="O695" s="10" t="s">
        <v>14196</v>
      </c>
    </row>
    <row r="696" spans="1:15">
      <c r="A696" s="10" t="s">
        <v>7419</v>
      </c>
      <c r="B696" s="18">
        <v>4.0999999999999996</v>
      </c>
      <c r="O696" s="10" t="s">
        <v>14139</v>
      </c>
    </row>
    <row r="697" spans="1:15">
      <c r="A697" s="10" t="s">
        <v>4322</v>
      </c>
      <c r="B697" s="18">
        <v>4.0999999999999996</v>
      </c>
      <c r="O697" s="10" t="s">
        <v>14231</v>
      </c>
    </row>
    <row r="698" spans="1:15">
      <c r="A698" s="10" t="s">
        <v>3554</v>
      </c>
      <c r="B698" s="18">
        <v>4.0999999999999996</v>
      </c>
      <c r="O698" s="10" t="s">
        <v>15021</v>
      </c>
    </row>
    <row r="699" spans="1:15">
      <c r="A699" s="10" t="s">
        <v>726</v>
      </c>
      <c r="B699" s="18">
        <v>4.0999999999999996</v>
      </c>
      <c r="O699" s="10" t="s">
        <v>14878</v>
      </c>
    </row>
    <row r="700" spans="1:15">
      <c r="A700" s="10" t="s">
        <v>4790</v>
      </c>
      <c r="B700" s="18">
        <v>4.0999999999999996</v>
      </c>
      <c r="O700" s="10" t="s">
        <v>14741</v>
      </c>
    </row>
    <row r="701" spans="1:15">
      <c r="A701" s="10" t="s">
        <v>3603</v>
      </c>
      <c r="B701" s="18">
        <v>4.0999999999999996</v>
      </c>
      <c r="O701" s="10" t="s">
        <v>14887</v>
      </c>
    </row>
    <row r="702" spans="1:15">
      <c r="A702" s="10" t="s">
        <v>6091</v>
      </c>
      <c r="B702" s="18">
        <v>4.0999999999999996</v>
      </c>
      <c r="O702" s="10" t="s">
        <v>14869</v>
      </c>
    </row>
    <row r="703" spans="1:15">
      <c r="A703" s="10" t="s">
        <v>3647</v>
      </c>
      <c r="B703" s="18">
        <v>4.0999999999999996</v>
      </c>
      <c r="O703" s="10" t="s">
        <v>14969</v>
      </c>
    </row>
    <row r="704" spans="1:15">
      <c r="A704" s="10" t="s">
        <v>3230</v>
      </c>
      <c r="B704" s="18">
        <v>4.0999999999999996</v>
      </c>
      <c r="O704" s="10" t="s">
        <v>14503</v>
      </c>
    </row>
    <row r="705" spans="1:15">
      <c r="A705" s="10" t="s">
        <v>4673</v>
      </c>
      <c r="B705" s="18">
        <v>4.0999999999999996</v>
      </c>
      <c r="O705" s="10" t="s">
        <v>15040</v>
      </c>
    </row>
    <row r="706" spans="1:15">
      <c r="A706" s="10" t="s">
        <v>4413</v>
      </c>
      <c r="B706" s="18">
        <v>4.0999999999999996</v>
      </c>
      <c r="O706" s="10" t="s">
        <v>15039</v>
      </c>
    </row>
    <row r="707" spans="1:15">
      <c r="A707" s="10" t="s">
        <v>8936</v>
      </c>
      <c r="B707" s="18">
        <v>4.0999999999999996</v>
      </c>
      <c r="O707" s="10" t="s">
        <v>14059</v>
      </c>
    </row>
    <row r="708" spans="1:15">
      <c r="A708" s="10" t="s">
        <v>4338</v>
      </c>
      <c r="B708" s="18">
        <v>4.0999999999999996</v>
      </c>
      <c r="O708" s="10" t="s">
        <v>14232</v>
      </c>
    </row>
    <row r="709" spans="1:15">
      <c r="A709" s="10" t="s">
        <v>3260</v>
      </c>
      <c r="B709" s="18">
        <v>4.0999999999999996</v>
      </c>
      <c r="O709" s="10" t="s">
        <v>14606</v>
      </c>
    </row>
    <row r="710" spans="1:15">
      <c r="A710" s="10" t="s">
        <v>3607</v>
      </c>
      <c r="B710" s="18">
        <v>4.0999999999999996</v>
      </c>
      <c r="O710" s="10" t="s">
        <v>14356</v>
      </c>
    </row>
    <row r="711" spans="1:15">
      <c r="A711" s="10" t="s">
        <v>2752</v>
      </c>
      <c r="B711" s="18">
        <v>4.0999999999999996</v>
      </c>
      <c r="O711" s="10" t="s">
        <v>14706</v>
      </c>
    </row>
    <row r="712" spans="1:15">
      <c r="A712" s="10" t="s">
        <v>1041</v>
      </c>
      <c r="B712" s="18">
        <v>4.0999999999999996</v>
      </c>
      <c r="O712" s="10" t="s">
        <v>14832</v>
      </c>
    </row>
    <row r="713" spans="1:15">
      <c r="A713" s="10" t="s">
        <v>2392</v>
      </c>
      <c r="B713" s="18">
        <v>4.0999999999999996</v>
      </c>
      <c r="O713" s="10" t="s">
        <v>14949</v>
      </c>
    </row>
    <row r="714" spans="1:15">
      <c r="A714" s="10" t="s">
        <v>148</v>
      </c>
      <c r="B714" s="18">
        <v>4.0999999999999996</v>
      </c>
      <c r="O714" s="10" t="s">
        <v>14324</v>
      </c>
    </row>
    <row r="715" spans="1:15">
      <c r="A715" s="10" t="s">
        <v>621</v>
      </c>
      <c r="B715" s="18">
        <v>4.0999999999999996</v>
      </c>
      <c r="O715" s="10" t="s">
        <v>14792</v>
      </c>
    </row>
    <row r="716" spans="1:15">
      <c r="A716" s="10" t="s">
        <v>8832</v>
      </c>
      <c r="B716" s="18">
        <v>4.0999999999999996</v>
      </c>
      <c r="O716" s="10" t="s">
        <v>14828</v>
      </c>
    </row>
    <row r="717" spans="1:15">
      <c r="A717" s="10" t="s">
        <v>4211</v>
      </c>
      <c r="B717" s="18">
        <v>4.0999999999999996</v>
      </c>
      <c r="O717" s="10" t="s">
        <v>15143</v>
      </c>
    </row>
    <row r="718" spans="1:15">
      <c r="A718" s="10" t="s">
        <v>7529</v>
      </c>
      <c r="B718" s="18">
        <v>4.0999999999999996</v>
      </c>
      <c r="O718" s="10" t="s">
        <v>14486</v>
      </c>
    </row>
    <row r="719" spans="1:15">
      <c r="A719" s="10" t="s">
        <v>3956</v>
      </c>
      <c r="B719" s="18">
        <v>4.0999999999999996</v>
      </c>
      <c r="O719" s="10" t="s">
        <v>14565</v>
      </c>
    </row>
    <row r="720" spans="1:15">
      <c r="A720" s="10" t="s">
        <v>1908</v>
      </c>
      <c r="B720" s="18">
        <v>4.0999999999999996</v>
      </c>
      <c r="O720" s="10" t="s">
        <v>14047</v>
      </c>
    </row>
    <row r="721" spans="1:15">
      <c r="A721" s="10" t="s">
        <v>697</v>
      </c>
      <c r="B721" s="18">
        <v>4.0999999999999996</v>
      </c>
      <c r="O721" s="10" t="s">
        <v>15091</v>
      </c>
    </row>
    <row r="722" spans="1:15">
      <c r="A722" s="10" t="s">
        <v>4150</v>
      </c>
      <c r="B722" s="18">
        <v>4.0999999999999996</v>
      </c>
      <c r="O722" s="10" t="s">
        <v>14461</v>
      </c>
    </row>
    <row r="723" spans="1:15">
      <c r="A723" s="10" t="s">
        <v>8751</v>
      </c>
      <c r="B723" s="18">
        <v>4.0999999999999996</v>
      </c>
      <c r="O723" s="10" t="s">
        <v>14310</v>
      </c>
    </row>
    <row r="724" spans="1:15">
      <c r="A724" s="10" t="s">
        <v>4388</v>
      </c>
      <c r="B724" s="18">
        <v>4.0999999999999996</v>
      </c>
      <c r="O724" s="10" t="s">
        <v>14473</v>
      </c>
    </row>
    <row r="725" spans="1:15">
      <c r="A725" s="10" t="s">
        <v>7004</v>
      </c>
      <c r="B725" s="18">
        <v>4.0999999999999996</v>
      </c>
      <c r="O725" s="10" t="s">
        <v>15131</v>
      </c>
    </row>
    <row r="726" spans="1:15">
      <c r="A726" s="10" t="s">
        <v>4224</v>
      </c>
      <c r="B726" s="18">
        <v>4.0999999999999996</v>
      </c>
      <c r="O726" s="10" t="s">
        <v>14042</v>
      </c>
    </row>
    <row r="727" spans="1:15">
      <c r="A727" s="10" t="s">
        <v>847</v>
      </c>
      <c r="B727" s="18">
        <v>4.0999999999999996</v>
      </c>
      <c r="O727" s="10" t="s">
        <v>13915</v>
      </c>
    </row>
    <row r="728" spans="1:15">
      <c r="A728" s="10" t="s">
        <v>1704</v>
      </c>
      <c r="B728" s="18">
        <v>4.0999999999999996</v>
      </c>
      <c r="O728" s="10" t="s">
        <v>14084</v>
      </c>
    </row>
    <row r="729" spans="1:15">
      <c r="A729" s="10" t="s">
        <v>9853</v>
      </c>
      <c r="B729" s="18">
        <v>4.0999999999999996</v>
      </c>
      <c r="O729" s="10" t="s">
        <v>13930</v>
      </c>
    </row>
    <row r="730" spans="1:15">
      <c r="A730" s="10" t="s">
        <v>9784</v>
      </c>
      <c r="B730" s="18">
        <v>4.0999999999999996</v>
      </c>
      <c r="O730" s="10" t="s">
        <v>14564</v>
      </c>
    </row>
    <row r="731" spans="1:15">
      <c r="A731" s="10" t="s">
        <v>1974</v>
      </c>
      <c r="B731" s="18">
        <v>4.0999999999999996</v>
      </c>
      <c r="O731" s="10" t="s">
        <v>14029</v>
      </c>
    </row>
    <row r="732" spans="1:15">
      <c r="A732" s="10" t="s">
        <v>4368</v>
      </c>
      <c r="B732" s="18">
        <v>4.0999999999999996</v>
      </c>
      <c r="O732" s="10" t="s">
        <v>13999</v>
      </c>
    </row>
    <row r="733" spans="1:15">
      <c r="A733" s="10" t="s">
        <v>4592</v>
      </c>
      <c r="B733" s="18">
        <v>4.0999999999999996</v>
      </c>
      <c r="O733" s="10" t="s">
        <v>13916</v>
      </c>
    </row>
    <row r="734" spans="1:15">
      <c r="A734" s="10" t="s">
        <v>9754</v>
      </c>
      <c r="B734" s="18">
        <v>4.0999999999999996</v>
      </c>
      <c r="O734" s="10" t="s">
        <v>14038</v>
      </c>
    </row>
    <row r="735" spans="1:15">
      <c r="A735" s="10" t="s">
        <v>4164</v>
      </c>
      <c r="B735" s="18">
        <v>4.0999999999999996</v>
      </c>
      <c r="O735" s="10" t="s">
        <v>14114</v>
      </c>
    </row>
    <row r="736" spans="1:15">
      <c r="A736" s="10" t="s">
        <v>707</v>
      </c>
      <c r="B736" s="18">
        <v>4.0999999999999996</v>
      </c>
      <c r="O736" s="10" t="s">
        <v>13995</v>
      </c>
    </row>
    <row r="737" spans="1:15">
      <c r="A737" s="10" t="s">
        <v>4541</v>
      </c>
      <c r="B737" s="18">
        <v>4.0999999999999996</v>
      </c>
      <c r="O737" s="10" t="s">
        <v>14361</v>
      </c>
    </row>
    <row r="738" spans="1:15">
      <c r="A738" s="10" t="s">
        <v>6430</v>
      </c>
      <c r="B738" s="18">
        <v>4.0999999999999996</v>
      </c>
      <c r="O738" s="10" t="s">
        <v>14108</v>
      </c>
    </row>
    <row r="739" spans="1:15">
      <c r="A739" s="10" t="s">
        <v>6700</v>
      </c>
      <c r="B739" s="18">
        <v>4.0999999999999996</v>
      </c>
      <c r="O739" s="10" t="s">
        <v>14106</v>
      </c>
    </row>
    <row r="740" spans="1:15">
      <c r="A740" s="10" t="s">
        <v>6148</v>
      </c>
      <c r="B740" s="18">
        <v>4.0999999999999996</v>
      </c>
      <c r="O740" s="10" t="s">
        <v>13954</v>
      </c>
    </row>
    <row r="741" spans="1:15">
      <c r="A741" s="10" t="s">
        <v>3250</v>
      </c>
      <c r="B741" s="18">
        <v>4.0999999999999996</v>
      </c>
      <c r="O741" s="10" t="s">
        <v>14831</v>
      </c>
    </row>
    <row r="742" spans="1:15">
      <c r="A742" s="10" t="s">
        <v>9833</v>
      </c>
      <c r="B742" s="18">
        <v>4.0999999999999996</v>
      </c>
      <c r="O742" s="10" t="s">
        <v>14683</v>
      </c>
    </row>
    <row r="743" spans="1:15">
      <c r="A743" s="10" t="s">
        <v>1026</v>
      </c>
      <c r="B743" s="18">
        <v>4.0999999999999996</v>
      </c>
      <c r="O743" s="10" t="s">
        <v>14326</v>
      </c>
    </row>
    <row r="744" spans="1:15">
      <c r="A744" s="10" t="s">
        <v>4755</v>
      </c>
      <c r="B744" s="18">
        <v>4.0999999999999996</v>
      </c>
      <c r="O744" s="10" t="s">
        <v>14401</v>
      </c>
    </row>
    <row r="745" spans="1:15">
      <c r="A745" s="10" t="s">
        <v>1116</v>
      </c>
      <c r="B745" s="18">
        <v>4.0999999999999996</v>
      </c>
      <c r="O745" s="10" t="s">
        <v>14517</v>
      </c>
    </row>
    <row r="746" spans="1:15">
      <c r="A746" s="10" t="s">
        <v>7182</v>
      </c>
      <c r="B746" s="18">
        <v>4.0999999999999996</v>
      </c>
      <c r="O746" s="10" t="s">
        <v>15145</v>
      </c>
    </row>
    <row r="747" spans="1:15">
      <c r="A747" s="10" t="s">
        <v>9120</v>
      </c>
      <c r="B747" s="18">
        <v>4.0999999999999996</v>
      </c>
      <c r="O747" s="10" t="s">
        <v>15172</v>
      </c>
    </row>
    <row r="748" spans="1:15">
      <c r="A748" s="10" t="s">
        <v>1001</v>
      </c>
      <c r="B748" s="18">
        <v>4.0999999999999996</v>
      </c>
      <c r="O748" s="10" t="s">
        <v>14133</v>
      </c>
    </row>
    <row r="749" spans="1:15">
      <c r="A749" s="10" t="s">
        <v>3191</v>
      </c>
      <c r="B749" s="18">
        <v>4.0999999999999996</v>
      </c>
      <c r="O749" s="10" t="s">
        <v>14601</v>
      </c>
    </row>
    <row r="750" spans="1:15">
      <c r="A750" s="10" t="s">
        <v>9704</v>
      </c>
      <c r="B750" s="18">
        <v>4.0999999999999996</v>
      </c>
      <c r="O750" s="10" t="s">
        <v>14431</v>
      </c>
    </row>
    <row r="751" spans="1:15">
      <c r="A751" s="10" t="s">
        <v>8272</v>
      </c>
      <c r="B751" s="18">
        <v>4.0999999999999996</v>
      </c>
      <c r="O751" s="10" t="s">
        <v>15074</v>
      </c>
    </row>
    <row r="752" spans="1:15">
      <c r="A752" s="10" t="s">
        <v>12321</v>
      </c>
      <c r="B752" s="18">
        <v>4.0999999999999996</v>
      </c>
      <c r="O752" s="10" t="s">
        <v>14051</v>
      </c>
    </row>
    <row r="753" spans="1:15">
      <c r="A753" s="10" t="s">
        <v>11195</v>
      </c>
      <c r="B753" s="18">
        <v>4.0999999999999996</v>
      </c>
      <c r="O753" s="10" t="s">
        <v>14050</v>
      </c>
    </row>
    <row r="754" spans="1:15">
      <c r="A754" s="10" t="s">
        <v>6524</v>
      </c>
      <c r="B754" s="18">
        <v>4.0999999999999996</v>
      </c>
      <c r="O754" s="10" t="s">
        <v>14008</v>
      </c>
    </row>
    <row r="755" spans="1:15">
      <c r="A755" s="10" t="s">
        <v>4312</v>
      </c>
      <c r="B755" s="18">
        <v>4.0999999999999996</v>
      </c>
      <c r="O755" s="10" t="s">
        <v>14665</v>
      </c>
    </row>
    <row r="756" spans="1:15">
      <c r="A756" s="10" t="s">
        <v>12563</v>
      </c>
      <c r="B756" s="18">
        <v>4.0999999999999996</v>
      </c>
      <c r="O756" s="10" t="s">
        <v>13980</v>
      </c>
    </row>
    <row r="757" spans="1:15">
      <c r="A757" s="10" t="s">
        <v>12614</v>
      </c>
      <c r="B757" s="18">
        <v>4.0999999999999996</v>
      </c>
      <c r="O757" s="10" t="s">
        <v>14808</v>
      </c>
    </row>
    <row r="758" spans="1:15">
      <c r="A758" s="10" t="s">
        <v>11124</v>
      </c>
      <c r="B758" s="18">
        <v>4.0999999999999996</v>
      </c>
      <c r="O758" s="10" t="s">
        <v>14737</v>
      </c>
    </row>
    <row r="759" spans="1:15">
      <c r="A759" s="10" t="s">
        <v>11716</v>
      </c>
      <c r="B759" s="18">
        <v>4.0999999999999996</v>
      </c>
      <c r="O759" s="10" t="s">
        <v>13978</v>
      </c>
    </row>
    <row r="760" spans="1:15">
      <c r="A760" s="10" t="s">
        <v>7325</v>
      </c>
      <c r="B760" s="18">
        <v>4.0999999999999996</v>
      </c>
      <c r="O760" s="10" t="s">
        <v>14448</v>
      </c>
    </row>
    <row r="761" spans="1:15">
      <c r="A761" s="10" t="s">
        <v>5430</v>
      </c>
      <c r="B761" s="18">
        <v>4.0999999999999996</v>
      </c>
      <c r="O761" s="10" t="s">
        <v>14234</v>
      </c>
    </row>
    <row r="762" spans="1:15">
      <c r="A762" s="10" t="s">
        <v>1262</v>
      </c>
      <c r="B762" s="18">
        <v>4.0999999999999996</v>
      </c>
      <c r="O762" s="10" t="s">
        <v>14148</v>
      </c>
    </row>
    <row r="763" spans="1:15">
      <c r="A763" s="10" t="s">
        <v>183</v>
      </c>
      <c r="B763" s="18">
        <v>4.0999999999999996</v>
      </c>
      <c r="O763" s="10" t="s">
        <v>14127</v>
      </c>
    </row>
    <row r="764" spans="1:15">
      <c r="A764" s="10" t="s">
        <v>7603</v>
      </c>
      <c r="B764" s="18">
        <v>4.0999999999999996</v>
      </c>
      <c r="O764" s="10" t="s">
        <v>14877</v>
      </c>
    </row>
    <row r="765" spans="1:15">
      <c r="A765" s="10" t="s">
        <v>5232</v>
      </c>
      <c r="B765" s="18">
        <v>4.0999999999999996</v>
      </c>
      <c r="O765" s="10" t="s">
        <v>14586</v>
      </c>
    </row>
    <row r="766" spans="1:15">
      <c r="A766" s="10" t="s">
        <v>7744</v>
      </c>
      <c r="B766" s="18">
        <v>4.0999999999999996</v>
      </c>
      <c r="O766" s="10" t="s">
        <v>14413</v>
      </c>
    </row>
    <row r="767" spans="1:15">
      <c r="A767" s="10" t="s">
        <v>10356</v>
      </c>
      <c r="B767" s="18">
        <v>4.0999999999999996</v>
      </c>
      <c r="O767" s="10" t="s">
        <v>14187</v>
      </c>
    </row>
    <row r="768" spans="1:15">
      <c r="A768" s="10" t="s">
        <v>3636</v>
      </c>
      <c r="B768" s="18">
        <v>4.0999999999999996</v>
      </c>
      <c r="O768" s="10" t="s">
        <v>14427</v>
      </c>
    </row>
    <row r="769" spans="1:15">
      <c r="A769" s="10" t="s">
        <v>1744</v>
      </c>
      <c r="B769" s="18">
        <v>4.0999999999999996</v>
      </c>
      <c r="O769" s="10" t="s">
        <v>15080</v>
      </c>
    </row>
    <row r="770" spans="1:15">
      <c r="A770" s="10" t="s">
        <v>907</v>
      </c>
      <c r="B770" s="18">
        <v>4.0999999999999996</v>
      </c>
      <c r="O770" s="10" t="s">
        <v>15095</v>
      </c>
    </row>
    <row r="771" spans="1:15">
      <c r="A771" s="10" t="s">
        <v>10479</v>
      </c>
      <c r="B771" s="18">
        <v>4.0999999999999996</v>
      </c>
      <c r="O771" s="10" t="s">
        <v>15082</v>
      </c>
    </row>
    <row r="772" spans="1:15">
      <c r="A772" s="10" t="s">
        <v>11265</v>
      </c>
      <c r="B772" s="18">
        <v>4.0999999999999996</v>
      </c>
      <c r="O772" s="10" t="s">
        <v>15081</v>
      </c>
    </row>
    <row r="773" spans="1:15">
      <c r="A773" s="10" t="s">
        <v>7014</v>
      </c>
      <c r="B773" s="18">
        <v>4.0999999999999996</v>
      </c>
      <c r="O773" s="10" t="s">
        <v>14675</v>
      </c>
    </row>
    <row r="774" spans="1:15">
      <c r="A774" s="10" t="s">
        <v>4889</v>
      </c>
      <c r="B774" s="18">
        <v>4.0999999999999996</v>
      </c>
      <c r="O774" s="10" t="s">
        <v>14619</v>
      </c>
    </row>
    <row r="775" spans="1:15">
      <c r="A775" s="10" t="s">
        <v>12673</v>
      </c>
      <c r="B775" s="18">
        <v>4.0999999999999996</v>
      </c>
      <c r="O775" s="10" t="s">
        <v>14502</v>
      </c>
    </row>
    <row r="776" spans="1:15">
      <c r="A776" s="10" t="s">
        <v>9375</v>
      </c>
      <c r="B776" s="18">
        <v>4.0999999999999996</v>
      </c>
      <c r="O776" s="10" t="s">
        <v>14534</v>
      </c>
    </row>
    <row r="777" spans="1:15">
      <c r="A777" s="10" t="s">
        <v>5452</v>
      </c>
      <c r="B777" s="18">
        <v>4.0999999999999996</v>
      </c>
      <c r="O777" s="10" t="s">
        <v>14393</v>
      </c>
    </row>
    <row r="778" spans="1:15">
      <c r="A778" s="10" t="s">
        <v>11275</v>
      </c>
      <c r="B778" s="18">
        <v>4.0999999999999996</v>
      </c>
      <c r="O778" s="10" t="s">
        <v>14676</v>
      </c>
    </row>
    <row r="779" spans="1:15">
      <c r="A779" s="10" t="s">
        <v>76</v>
      </c>
      <c r="B779" s="18">
        <v>4.0999999999999996</v>
      </c>
      <c r="O779" s="10" t="s">
        <v>14177</v>
      </c>
    </row>
    <row r="780" spans="1:15">
      <c r="A780" s="10" t="s">
        <v>10439</v>
      </c>
      <c r="B780" s="18">
        <v>4.0999999999999996</v>
      </c>
      <c r="O780" s="10" t="s">
        <v>14061</v>
      </c>
    </row>
    <row r="781" spans="1:15">
      <c r="A781" s="10" t="s">
        <v>2871</v>
      </c>
      <c r="B781" s="18">
        <v>4.0999999999999996</v>
      </c>
      <c r="O781" s="10" t="s">
        <v>15066</v>
      </c>
    </row>
    <row r="782" spans="1:15">
      <c r="A782" s="10" t="s">
        <v>9498</v>
      </c>
      <c r="B782" s="18">
        <v>4.0999999999999996</v>
      </c>
      <c r="O782" s="10" t="s">
        <v>14099</v>
      </c>
    </row>
    <row r="783" spans="1:15">
      <c r="A783" s="10" t="s">
        <v>1576</v>
      </c>
      <c r="B783" s="18">
        <v>4.0999999999999996</v>
      </c>
      <c r="O783" s="10" t="s">
        <v>14115</v>
      </c>
    </row>
    <row r="784" spans="1:15">
      <c r="A784" s="10" t="s">
        <v>10214</v>
      </c>
      <c r="B784" s="18">
        <v>4.0999999999999996</v>
      </c>
      <c r="O784" s="10" t="s">
        <v>13929</v>
      </c>
    </row>
    <row r="785" spans="1:15">
      <c r="A785" s="10" t="s">
        <v>6950</v>
      </c>
      <c r="B785" s="18">
        <v>4.0999999999999996</v>
      </c>
      <c r="O785" s="10" t="s">
        <v>14524</v>
      </c>
    </row>
    <row r="786" spans="1:15">
      <c r="A786" s="10" t="s">
        <v>10991</v>
      </c>
      <c r="B786" s="18">
        <v>4.0999999999999996</v>
      </c>
      <c r="O786" s="10" t="s">
        <v>14103</v>
      </c>
    </row>
    <row r="787" spans="1:15">
      <c r="A787" s="10" t="s">
        <v>10981</v>
      </c>
      <c r="B787" s="18">
        <v>4.0999999999999996</v>
      </c>
      <c r="O787" s="10" t="s">
        <v>14812</v>
      </c>
    </row>
    <row r="788" spans="1:15">
      <c r="A788" s="10" t="s">
        <v>3451</v>
      </c>
      <c r="B788" s="18">
        <v>4.0999999999999996</v>
      </c>
      <c r="O788" s="10" t="s">
        <v>15170</v>
      </c>
    </row>
    <row r="789" spans="1:15">
      <c r="A789" s="10" t="s">
        <v>9673</v>
      </c>
      <c r="B789" s="18">
        <v>4.0999999999999996</v>
      </c>
      <c r="O789" s="10" t="s">
        <v>15159</v>
      </c>
    </row>
    <row r="790" spans="1:15">
      <c r="A790" s="10" t="s">
        <v>4949</v>
      </c>
      <c r="B790" s="18">
        <v>4.0999999999999996</v>
      </c>
      <c r="O790" s="10" t="s">
        <v>14323</v>
      </c>
    </row>
    <row r="791" spans="1:15">
      <c r="A791" s="10" t="s">
        <v>6690</v>
      </c>
      <c r="B791" s="18">
        <v>4.0999999999999996</v>
      </c>
      <c r="O791" s="10" t="s">
        <v>14330</v>
      </c>
    </row>
    <row r="792" spans="1:15">
      <c r="A792" s="10" t="s">
        <v>9304</v>
      </c>
      <c r="B792" s="18">
        <v>4.0999999999999996</v>
      </c>
      <c r="O792" s="10" t="s">
        <v>14432</v>
      </c>
    </row>
    <row r="793" spans="1:15">
      <c r="A793" s="10" t="s">
        <v>5201</v>
      </c>
      <c r="B793" s="18">
        <v>4.0999999999999996</v>
      </c>
      <c r="O793" s="10" t="s">
        <v>14694</v>
      </c>
    </row>
    <row r="794" spans="1:15">
      <c r="A794" s="10" t="s">
        <v>12049</v>
      </c>
      <c r="B794" s="18">
        <v>4.0999999999999996</v>
      </c>
      <c r="O794" s="10" t="s">
        <v>14555</v>
      </c>
    </row>
    <row r="795" spans="1:15">
      <c r="A795" s="10" t="s">
        <v>9272</v>
      </c>
      <c r="B795" s="18">
        <v>4.0999999999999996</v>
      </c>
      <c r="O795" s="10" t="s">
        <v>14210</v>
      </c>
    </row>
    <row r="796" spans="1:15">
      <c r="A796" s="10" t="s">
        <v>9180</v>
      </c>
      <c r="B796" s="18">
        <v>4.0999999999999996</v>
      </c>
      <c r="O796" s="10" t="s">
        <v>14663</v>
      </c>
    </row>
    <row r="797" spans="1:15">
      <c r="A797" s="10" t="s">
        <v>11345</v>
      </c>
      <c r="B797" s="18">
        <v>4.0999999999999996</v>
      </c>
      <c r="O797" s="10" t="s">
        <v>14514</v>
      </c>
    </row>
    <row r="798" spans="1:15">
      <c r="A798" s="10" t="s">
        <v>7836</v>
      </c>
      <c r="B798" s="18">
        <v>4.0999999999999996</v>
      </c>
      <c r="O798" s="10" t="s">
        <v>14559</v>
      </c>
    </row>
    <row r="799" spans="1:15">
      <c r="A799" s="10" t="s">
        <v>12090</v>
      </c>
      <c r="B799" s="18">
        <v>4.0999999999999996</v>
      </c>
      <c r="O799" s="10" t="s">
        <v>15162</v>
      </c>
    </row>
    <row r="800" spans="1:15">
      <c r="A800" s="10" t="s">
        <v>8251</v>
      </c>
      <c r="B800" s="18">
        <v>4.0999999999999996</v>
      </c>
      <c r="O800" s="10" t="s">
        <v>15079</v>
      </c>
    </row>
    <row r="801" spans="1:15">
      <c r="A801" s="10" t="s">
        <v>1681</v>
      </c>
      <c r="B801" s="18">
        <v>4.0999999999999996</v>
      </c>
      <c r="O801" s="10" t="s">
        <v>15065</v>
      </c>
    </row>
    <row r="802" spans="1:15">
      <c r="A802" s="10" t="s">
        <v>10850</v>
      </c>
      <c r="B802" s="18">
        <v>4.0999999999999996</v>
      </c>
      <c r="O802" s="10" t="s">
        <v>14885</v>
      </c>
    </row>
    <row r="803" spans="1:15">
      <c r="A803" s="10" t="s">
        <v>3715</v>
      </c>
      <c r="B803" s="18">
        <v>4.0999999999999996</v>
      </c>
      <c r="O803" s="10" t="s">
        <v>15068</v>
      </c>
    </row>
    <row r="804" spans="1:15">
      <c r="A804" s="10" t="s">
        <v>3302</v>
      </c>
      <c r="B804" s="18">
        <v>4.0999999999999996</v>
      </c>
      <c r="O804" s="10" t="s">
        <v>14967</v>
      </c>
    </row>
    <row r="805" spans="1:15">
      <c r="A805" s="10" t="s">
        <v>5463</v>
      </c>
      <c r="B805" s="18">
        <v>4.0999999999999996</v>
      </c>
      <c r="O805" s="10" t="s">
        <v>14690</v>
      </c>
    </row>
    <row r="806" spans="1:15">
      <c r="A806" s="10" t="s">
        <v>4922</v>
      </c>
      <c r="B806" s="18">
        <v>4.0999999999999996</v>
      </c>
      <c r="O806" s="10" t="s">
        <v>15022</v>
      </c>
    </row>
    <row r="807" spans="1:15">
      <c r="A807" s="10" t="s">
        <v>12402</v>
      </c>
      <c r="B807" s="18">
        <v>4.0999999999999996</v>
      </c>
      <c r="O807" s="10" t="s">
        <v>14987</v>
      </c>
    </row>
    <row r="808" spans="1:15">
      <c r="A808" s="10" t="s">
        <v>10144</v>
      </c>
      <c r="B808" s="18">
        <v>4.0999999999999996</v>
      </c>
      <c r="O808" s="10" t="s">
        <v>15144</v>
      </c>
    </row>
    <row r="809" spans="1:15">
      <c r="A809" s="10" t="s">
        <v>8529</v>
      </c>
      <c r="B809" s="18">
        <v>4.0999999999999996</v>
      </c>
      <c r="O809" s="10" t="s">
        <v>14876</v>
      </c>
    </row>
    <row r="810" spans="1:15">
      <c r="A810" s="10" t="s">
        <v>3592</v>
      </c>
      <c r="B810" s="18">
        <v>4.0999999999999996</v>
      </c>
      <c r="O810" s="10" t="s">
        <v>14856</v>
      </c>
    </row>
    <row r="811" spans="1:15">
      <c r="A811" s="10" t="s">
        <v>11756</v>
      </c>
      <c r="B811" s="18">
        <v>4.0999999999999996</v>
      </c>
      <c r="O811" s="10" t="s">
        <v>14872</v>
      </c>
    </row>
    <row r="812" spans="1:15">
      <c r="A812" s="10" t="s">
        <v>7774</v>
      </c>
      <c r="B812" s="18">
        <v>4.0999999999999996</v>
      </c>
      <c r="O812" s="10" t="s">
        <v>14871</v>
      </c>
    </row>
    <row r="813" spans="1:15">
      <c r="A813" s="10" t="s">
        <v>10387</v>
      </c>
      <c r="B813" s="18">
        <v>4.0999999999999996</v>
      </c>
      <c r="O813" s="10" t="s">
        <v>14536</v>
      </c>
    </row>
    <row r="814" spans="1:15">
      <c r="A814" s="10" t="s">
        <v>5078</v>
      </c>
      <c r="B814" s="18">
        <v>4.0999999999999996</v>
      </c>
      <c r="O814" s="10" t="s">
        <v>14382</v>
      </c>
    </row>
    <row r="815" spans="1:15">
      <c r="A815" s="10" t="s">
        <v>11165</v>
      </c>
      <c r="B815" s="18">
        <v>4.0999999999999996</v>
      </c>
      <c r="O815" s="10" t="s">
        <v>14717</v>
      </c>
    </row>
    <row r="816" spans="1:15">
      <c r="A816" s="10" t="s">
        <v>8853</v>
      </c>
      <c r="B816" s="18">
        <v>4.0999999999999996</v>
      </c>
      <c r="O816" s="10" t="s">
        <v>14749</v>
      </c>
    </row>
    <row r="817" spans="1:15">
      <c r="A817" s="10" t="s">
        <v>8174</v>
      </c>
      <c r="B817" s="18">
        <v>4.0999999999999996</v>
      </c>
      <c r="O817" s="10" t="s">
        <v>14730</v>
      </c>
    </row>
    <row r="818" spans="1:15">
      <c r="A818" s="10" t="s">
        <v>9724</v>
      </c>
      <c r="B818" s="18">
        <v>4.0999999999999996</v>
      </c>
      <c r="O818" s="10" t="s">
        <v>15003</v>
      </c>
    </row>
    <row r="819" spans="1:15">
      <c r="A819" s="10" t="s">
        <v>4765</v>
      </c>
      <c r="B819" s="18">
        <v>4.0999999999999996</v>
      </c>
      <c r="O819" s="10" t="s">
        <v>14930</v>
      </c>
    </row>
    <row r="820" spans="1:15">
      <c r="A820" s="10" t="s">
        <v>11856</v>
      </c>
      <c r="B820" s="18">
        <v>4.0999999999999996</v>
      </c>
      <c r="O820" s="10" t="s">
        <v>14931</v>
      </c>
    </row>
    <row r="821" spans="1:15">
      <c r="A821" s="10" t="s">
        <v>10418</v>
      </c>
      <c r="B821" s="18">
        <v>4.0999999999999996</v>
      </c>
      <c r="O821" s="10" t="s">
        <v>14522</v>
      </c>
    </row>
    <row r="822" spans="1:15">
      <c r="A822" s="10" t="s">
        <v>8142</v>
      </c>
      <c r="B822" s="18">
        <v>4.0999999999999996</v>
      </c>
      <c r="O822" s="10" t="s">
        <v>15085</v>
      </c>
    </row>
    <row r="823" spans="1:15">
      <c r="A823" s="10" t="s">
        <v>3725</v>
      </c>
      <c r="B823" s="18">
        <v>4.0999999999999996</v>
      </c>
      <c r="O823" s="10" t="s">
        <v>14591</v>
      </c>
    </row>
    <row r="824" spans="1:15">
      <c r="A824" s="10" t="s">
        <v>1413</v>
      </c>
      <c r="B824" s="18">
        <v>4.0999999999999996</v>
      </c>
      <c r="O824" s="10" t="s">
        <v>14806</v>
      </c>
    </row>
    <row r="825" spans="1:15">
      <c r="A825" s="10" t="s">
        <v>11002</v>
      </c>
      <c r="B825" s="18">
        <v>4.0999999999999996</v>
      </c>
      <c r="O825" s="10" t="s">
        <v>14660</v>
      </c>
    </row>
    <row r="826" spans="1:15">
      <c r="A826" s="10" t="s">
        <v>5806</v>
      </c>
      <c r="B826" s="18">
        <v>4.0999999999999996</v>
      </c>
      <c r="O826" s="10" t="s">
        <v>14535</v>
      </c>
    </row>
    <row r="827" spans="1:15">
      <c r="A827" s="10" t="s">
        <v>3707</v>
      </c>
      <c r="B827" s="18">
        <v>4.0999999999999996</v>
      </c>
      <c r="O827" s="10" t="s">
        <v>14696</v>
      </c>
    </row>
    <row r="828" spans="1:15">
      <c r="A828" s="10" t="s">
        <v>7264</v>
      </c>
      <c r="B828" s="18">
        <v>4.0999999999999996</v>
      </c>
      <c r="O828" s="10" t="s">
        <v>14695</v>
      </c>
    </row>
    <row r="829" spans="1:15">
      <c r="A829" s="10" t="s">
        <v>8572</v>
      </c>
      <c r="B829" s="18">
        <v>4.0999999999999996</v>
      </c>
      <c r="O829" s="10" t="s">
        <v>14933</v>
      </c>
    </row>
    <row r="830" spans="1:15">
      <c r="A830" s="10" t="s">
        <v>4745</v>
      </c>
      <c r="B830" s="18">
        <v>4.0999999999999996</v>
      </c>
      <c r="O830" s="10" t="s">
        <v>15030</v>
      </c>
    </row>
    <row r="831" spans="1:15">
      <c r="A831" s="10" t="s">
        <v>12762</v>
      </c>
      <c r="B831" s="18">
        <v>4.0999999999999996</v>
      </c>
      <c r="O831" s="10" t="s">
        <v>15134</v>
      </c>
    </row>
    <row r="832" spans="1:15">
      <c r="A832" s="10" t="s">
        <v>7985</v>
      </c>
      <c r="B832" s="18">
        <v>4.0999999999999996</v>
      </c>
      <c r="O832" s="10" t="s">
        <v>14947</v>
      </c>
    </row>
    <row r="833" spans="1:15">
      <c r="A833" s="10" t="s">
        <v>1964</v>
      </c>
      <c r="B833" s="18">
        <v>4.0999999999999996</v>
      </c>
      <c r="O833" s="10" t="s">
        <v>14468</v>
      </c>
    </row>
    <row r="834" spans="1:15">
      <c r="A834" s="10" t="s">
        <v>11144</v>
      </c>
      <c r="B834" s="18">
        <v>4.0999999999999996</v>
      </c>
      <c r="O834" s="10" t="s">
        <v>14890</v>
      </c>
    </row>
    <row r="835" spans="1:15">
      <c r="A835" s="10" t="s">
        <v>3471</v>
      </c>
      <c r="B835" s="18">
        <v>4.0999999999999996</v>
      </c>
      <c r="O835" s="10" t="s">
        <v>14889</v>
      </c>
    </row>
    <row r="836" spans="1:15">
      <c r="A836" s="10" t="s">
        <v>3116</v>
      </c>
      <c r="B836" s="18">
        <v>4.0999999999999996</v>
      </c>
      <c r="O836" s="10" t="s">
        <v>15070</v>
      </c>
    </row>
    <row r="837" spans="1:15">
      <c r="A837" s="10" t="s">
        <v>7035</v>
      </c>
      <c r="B837" s="18">
        <v>4.0999999999999996</v>
      </c>
      <c r="O837" s="10" t="s">
        <v>15025</v>
      </c>
    </row>
    <row r="838" spans="1:15">
      <c r="A838" s="10" t="s">
        <v>5994</v>
      </c>
      <c r="B838" s="18">
        <v>4.0999999999999996</v>
      </c>
      <c r="O838" s="10" t="s">
        <v>15027</v>
      </c>
    </row>
    <row r="839" spans="1:15">
      <c r="A839" s="10" t="s">
        <v>4074</v>
      </c>
      <c r="B839" s="18">
        <v>4.0999999999999996</v>
      </c>
      <c r="O839" s="10" t="s">
        <v>15026</v>
      </c>
    </row>
    <row r="840" spans="1:15">
      <c r="A840" s="10" t="s">
        <v>8418</v>
      </c>
      <c r="B840" s="18">
        <v>4.0999999999999996</v>
      </c>
      <c r="O840" s="10" t="s">
        <v>14791</v>
      </c>
    </row>
    <row r="841" spans="1:15">
      <c r="A841" s="10" t="s">
        <v>3755</v>
      </c>
      <c r="B841" s="18">
        <v>4.0999999999999996</v>
      </c>
      <c r="O841" s="10" t="s">
        <v>14631</v>
      </c>
    </row>
    <row r="842" spans="1:15">
      <c r="A842" s="10" t="s">
        <v>6187</v>
      </c>
      <c r="B842" s="18">
        <v>4.0999999999999996</v>
      </c>
      <c r="O842" s="10" t="s">
        <v>14624</v>
      </c>
    </row>
    <row r="843" spans="1:15">
      <c r="A843" s="10" t="s">
        <v>3703</v>
      </c>
      <c r="B843" s="18">
        <v>4.0999999999999996</v>
      </c>
      <c r="O843" s="10" t="s">
        <v>14623</v>
      </c>
    </row>
    <row r="844" spans="1:15">
      <c r="A844" s="10" t="s">
        <v>3466</v>
      </c>
      <c r="B844" s="18">
        <v>4.0999999999999996</v>
      </c>
      <c r="O844" s="10" t="s">
        <v>14424</v>
      </c>
    </row>
    <row r="845" spans="1:15">
      <c r="A845" s="10" t="s">
        <v>9873</v>
      </c>
      <c r="B845" s="18">
        <v>4.0999999999999996</v>
      </c>
      <c r="O845" s="10" t="s">
        <v>14338</v>
      </c>
    </row>
    <row r="846" spans="1:15">
      <c r="A846" s="10" t="s">
        <v>7087</v>
      </c>
      <c r="B846" s="18">
        <v>4.0999999999999996</v>
      </c>
      <c r="O846" s="10" t="s">
        <v>15092</v>
      </c>
    </row>
    <row r="847" spans="1:15">
      <c r="A847" s="10" t="s">
        <v>9610</v>
      </c>
      <c r="B847" s="18">
        <v>4.0999999999999996</v>
      </c>
      <c r="O847" s="10" t="s">
        <v>14467</v>
      </c>
    </row>
    <row r="848" spans="1:15">
      <c r="A848" s="10" t="s">
        <v>6742</v>
      </c>
      <c r="B848" s="18">
        <v>4.0999999999999996</v>
      </c>
      <c r="O848" s="10" t="s">
        <v>14165</v>
      </c>
    </row>
    <row r="849" spans="1:15">
      <c r="A849" s="10" t="s">
        <v>4004</v>
      </c>
      <c r="B849" s="18">
        <v>4.0999999999999996</v>
      </c>
      <c r="O849" s="10" t="s">
        <v>15183</v>
      </c>
    </row>
    <row r="850" spans="1:15">
      <c r="A850" s="10" t="s">
        <v>4423</v>
      </c>
      <c r="B850" s="18">
        <v>4.0999999999999996</v>
      </c>
      <c r="O850" s="10" t="s">
        <v>14136</v>
      </c>
    </row>
    <row r="851" spans="1:15">
      <c r="A851" s="10" t="s">
        <v>9744</v>
      </c>
      <c r="B851" s="18">
        <v>4.0999999999999996</v>
      </c>
      <c r="O851" s="10" t="s">
        <v>14098</v>
      </c>
    </row>
    <row r="852" spans="1:15">
      <c r="A852" s="10" t="s">
        <v>7295</v>
      </c>
      <c r="B852" s="18">
        <v>4.0999999999999996</v>
      </c>
      <c r="O852" s="10" t="s">
        <v>14161</v>
      </c>
    </row>
    <row r="853" spans="1:15">
      <c r="A853" s="10" t="s">
        <v>8842</v>
      </c>
      <c r="B853" s="18">
        <v>4.0999999999999996</v>
      </c>
      <c r="O853" s="10" t="s">
        <v>14112</v>
      </c>
    </row>
    <row r="854" spans="1:15">
      <c r="A854" s="10" t="s">
        <v>9488</v>
      </c>
      <c r="B854" s="18">
        <v>4.0999999999999996</v>
      </c>
      <c r="O854" s="10" t="s">
        <v>13924</v>
      </c>
    </row>
    <row r="855" spans="1:15">
      <c r="A855" s="10" t="s">
        <v>11437</v>
      </c>
      <c r="B855" s="18">
        <v>4.0999999999999996</v>
      </c>
      <c r="O855" s="10" t="s">
        <v>13947</v>
      </c>
    </row>
    <row r="856" spans="1:15">
      <c r="A856" s="10" t="s">
        <v>9714</v>
      </c>
      <c r="B856" s="18">
        <v>4.0999999999999996</v>
      </c>
      <c r="O856" s="10" t="s">
        <v>14007</v>
      </c>
    </row>
    <row r="857" spans="1:15">
      <c r="A857" s="10" t="s">
        <v>8666</v>
      </c>
      <c r="B857" s="18">
        <v>4.0999999999999996</v>
      </c>
      <c r="O857" s="10" t="s">
        <v>14014</v>
      </c>
    </row>
    <row r="858" spans="1:15">
      <c r="A858" s="10" t="s">
        <v>6906</v>
      </c>
      <c r="B858" s="18">
        <v>4.0999999999999996</v>
      </c>
      <c r="O858" s="10" t="s">
        <v>14150</v>
      </c>
    </row>
    <row r="859" spans="1:15">
      <c r="A859" s="10" t="s">
        <v>12462</v>
      </c>
      <c r="B859" s="18">
        <v>4.0999999999999996</v>
      </c>
      <c r="O859" s="10" t="s">
        <v>13987</v>
      </c>
    </row>
    <row r="860" spans="1:15">
      <c r="A860" s="10" t="s">
        <v>8863</v>
      </c>
      <c r="B860" s="18">
        <v>4.0999999999999996</v>
      </c>
      <c r="O860" s="10" t="s">
        <v>13946</v>
      </c>
    </row>
    <row r="861" spans="1:15">
      <c r="A861" s="10" t="s">
        <v>6658</v>
      </c>
      <c r="B861" s="18">
        <v>4.0999999999999996</v>
      </c>
      <c r="O861" s="10" t="s">
        <v>13981</v>
      </c>
    </row>
    <row r="862" spans="1:15">
      <c r="A862" s="10" t="s">
        <v>10529</v>
      </c>
      <c r="B862" s="18">
        <v>4.0999999999999996</v>
      </c>
      <c r="O862" s="10" t="s">
        <v>14263</v>
      </c>
    </row>
    <row r="863" spans="1:15">
      <c r="A863" s="10" t="s">
        <v>12593</v>
      </c>
      <c r="B863" s="18">
        <v>4.0999999999999996</v>
      </c>
      <c r="O863" s="10" t="s">
        <v>13983</v>
      </c>
    </row>
    <row r="864" spans="1:15">
      <c r="A864" s="10" t="s">
        <v>2580</v>
      </c>
      <c r="B864" s="18">
        <v>4.0999999999999996</v>
      </c>
      <c r="O864" s="10" t="s">
        <v>13982</v>
      </c>
    </row>
    <row r="865" spans="1:15">
      <c r="A865" s="10" t="s">
        <v>9314</v>
      </c>
      <c r="B865" s="18">
        <v>4.0999999999999996</v>
      </c>
      <c r="O865" s="10" t="s">
        <v>14141</v>
      </c>
    </row>
    <row r="866" spans="1:15">
      <c r="A866" s="10" t="s">
        <v>8604</v>
      </c>
      <c r="B866" s="18">
        <v>4.0999999999999996</v>
      </c>
      <c r="O866" s="10" t="s">
        <v>13993</v>
      </c>
    </row>
    <row r="867" spans="1:15">
      <c r="A867" s="10" t="s">
        <v>9631</v>
      </c>
      <c r="B867" s="18">
        <v>4.0999999999999996</v>
      </c>
      <c r="O867" s="10" t="s">
        <v>14332</v>
      </c>
    </row>
    <row r="868" spans="1:15">
      <c r="A868" s="10" t="s">
        <v>10920</v>
      </c>
      <c r="B868" s="18">
        <v>4.0999999999999996</v>
      </c>
      <c r="O868" s="10" t="s">
        <v>14744</v>
      </c>
    </row>
    <row r="869" spans="1:15">
      <c r="A869" s="10" t="s">
        <v>1606</v>
      </c>
      <c r="B869" s="18">
        <v>4.0999999999999996</v>
      </c>
      <c r="O869" s="10" t="s">
        <v>15140</v>
      </c>
    </row>
    <row r="870" spans="1:15">
      <c r="A870" s="10" t="s">
        <v>8676</v>
      </c>
      <c r="B870" s="18">
        <v>4.0999999999999996</v>
      </c>
      <c r="O870" s="10" t="s">
        <v>14090</v>
      </c>
    </row>
    <row r="871" spans="1:15">
      <c r="A871" s="10" t="s">
        <v>5753</v>
      </c>
      <c r="B871" s="18">
        <v>4.0999999999999996</v>
      </c>
      <c r="O871" s="10" t="s">
        <v>14088</v>
      </c>
    </row>
    <row r="872" spans="1:15">
      <c r="A872" s="10" t="s">
        <v>6251</v>
      </c>
      <c r="B872" s="18">
        <v>4.0999999999999996</v>
      </c>
      <c r="O872" s="10" t="s">
        <v>14796</v>
      </c>
    </row>
    <row r="873" spans="1:15">
      <c r="A873" s="10" t="s">
        <v>1616</v>
      </c>
      <c r="B873" s="18">
        <v>4.0999999999999996</v>
      </c>
      <c r="O873" s="10" t="s">
        <v>14134</v>
      </c>
    </row>
    <row r="874" spans="1:15">
      <c r="A874" s="10" t="s">
        <v>9293</v>
      </c>
      <c r="B874" s="18">
        <v>4.0999999999999996</v>
      </c>
      <c r="O874" s="10" t="s">
        <v>13958</v>
      </c>
    </row>
    <row r="875" spans="1:15">
      <c r="A875" s="10" t="s">
        <v>2024</v>
      </c>
      <c r="B875" s="18">
        <v>4.0999999999999996</v>
      </c>
      <c r="O875" s="10" t="s">
        <v>14031</v>
      </c>
    </row>
    <row r="876" spans="1:15">
      <c r="A876" s="10" t="s">
        <v>9589</v>
      </c>
      <c r="B876" s="18">
        <v>4.0999999999999996</v>
      </c>
      <c r="O876" s="10" t="s">
        <v>14720</v>
      </c>
    </row>
    <row r="877" spans="1:15">
      <c r="A877" s="10" t="s">
        <v>4814</v>
      </c>
      <c r="B877" s="18">
        <v>4.0999999999999996</v>
      </c>
      <c r="O877" s="10" t="s">
        <v>14764</v>
      </c>
    </row>
    <row r="878" spans="1:15">
      <c r="A878" s="10" t="s">
        <v>445</v>
      </c>
      <c r="B878" s="18">
        <v>4.0999999999999996</v>
      </c>
      <c r="O878" s="10" t="s">
        <v>14202</v>
      </c>
    </row>
    <row r="879" spans="1:15">
      <c r="A879" s="10" t="s">
        <v>9663</v>
      </c>
      <c r="B879" s="18">
        <v>4.0999999999999996</v>
      </c>
      <c r="O879" s="10" t="s">
        <v>14021</v>
      </c>
    </row>
    <row r="880" spans="1:15">
      <c r="A880" s="10" t="s">
        <v>12984</v>
      </c>
      <c r="B880" s="18">
        <v>4.0999999999999996</v>
      </c>
      <c r="O880" s="10" t="s">
        <v>14069</v>
      </c>
    </row>
    <row r="881" spans="1:15">
      <c r="A881" s="10" t="s">
        <v>8296</v>
      </c>
      <c r="B881" s="18">
        <v>4.0999999999999996</v>
      </c>
      <c r="O881" s="10" t="s">
        <v>13931</v>
      </c>
    </row>
    <row r="882" spans="1:15">
      <c r="A882" s="10" t="s">
        <v>6261</v>
      </c>
      <c r="B882" s="18">
        <v>4.0999999999999996</v>
      </c>
      <c r="O882" s="10" t="s">
        <v>13928</v>
      </c>
    </row>
    <row r="883" spans="1:15">
      <c r="A883" s="10" t="s">
        <v>3064</v>
      </c>
      <c r="B883" s="18">
        <v>4.0999999999999996</v>
      </c>
      <c r="O883" s="10" t="s">
        <v>14201</v>
      </c>
    </row>
    <row r="884" spans="1:15">
      <c r="A884" s="10" t="s">
        <v>12773</v>
      </c>
      <c r="B884" s="18">
        <v>4.0999999999999996</v>
      </c>
      <c r="O884" s="10" t="s">
        <v>14616</v>
      </c>
    </row>
    <row r="885" spans="1:15">
      <c r="A885" s="10" t="s">
        <v>11656</v>
      </c>
      <c r="B885" s="18">
        <v>4.0999999999999996</v>
      </c>
      <c r="O885" s="10" t="s">
        <v>14283</v>
      </c>
    </row>
    <row r="886" spans="1:15">
      <c r="A886" s="10" t="s">
        <v>10631</v>
      </c>
      <c r="B886" s="18">
        <v>4.0999999999999996</v>
      </c>
      <c r="O886" s="10" t="s">
        <v>14022</v>
      </c>
    </row>
    <row r="887" spans="1:15">
      <c r="A887" s="10" t="s">
        <v>12924</v>
      </c>
      <c r="B887" s="18">
        <v>4.0999999999999996</v>
      </c>
      <c r="O887" s="10" t="s">
        <v>13943</v>
      </c>
    </row>
    <row r="888" spans="1:15">
      <c r="A888" s="10" t="s">
        <v>9579</v>
      </c>
      <c r="B888" s="18">
        <v>4.0999999999999996</v>
      </c>
      <c r="O888" s="10" t="s">
        <v>14078</v>
      </c>
    </row>
    <row r="889" spans="1:15">
      <c r="A889" s="10" t="s">
        <v>9973</v>
      </c>
      <c r="B889" s="18">
        <v>4.0999999999999996</v>
      </c>
      <c r="O889" s="10" t="s">
        <v>14137</v>
      </c>
    </row>
    <row r="890" spans="1:15">
      <c r="A890" s="10" t="s">
        <v>8407</v>
      </c>
      <c r="B890" s="18">
        <v>4.0999999999999996</v>
      </c>
      <c r="O890" s="10" t="s">
        <v>14017</v>
      </c>
    </row>
    <row r="891" spans="1:15">
      <c r="A891" s="10" t="s">
        <v>11738</v>
      </c>
      <c r="B891" s="18">
        <v>4.0999999999999996</v>
      </c>
      <c r="O891" s="10" t="s">
        <v>14124</v>
      </c>
    </row>
    <row r="892" spans="1:15">
      <c r="A892" s="10" t="s">
        <v>11546</v>
      </c>
      <c r="B892" s="18">
        <v>4.0999999999999996</v>
      </c>
      <c r="O892" s="10" t="s">
        <v>14358</v>
      </c>
    </row>
    <row r="893" spans="1:15">
      <c r="A893" s="10" t="s">
        <v>1131</v>
      </c>
      <c r="B893" s="18">
        <v>4.0999999999999996</v>
      </c>
      <c r="O893" s="10" t="s">
        <v>15099</v>
      </c>
    </row>
    <row r="894" spans="1:15">
      <c r="A894" s="10" t="s">
        <v>5600</v>
      </c>
      <c r="B894" s="18">
        <v>4</v>
      </c>
      <c r="O894" s="10" t="s">
        <v>14081</v>
      </c>
    </row>
    <row r="895" spans="1:15">
      <c r="A895" s="10" t="s">
        <v>2506</v>
      </c>
      <c r="B895" s="18">
        <v>4</v>
      </c>
      <c r="O895" s="10" t="s">
        <v>14965</v>
      </c>
    </row>
    <row r="896" spans="1:15">
      <c r="A896" s="10" t="s">
        <v>1570</v>
      </c>
      <c r="B896" s="18">
        <v>4</v>
      </c>
      <c r="O896" s="10" t="s">
        <v>14966</v>
      </c>
    </row>
    <row r="897" spans="1:15">
      <c r="A897" s="10" t="s">
        <v>8184</v>
      </c>
      <c r="B897" s="18">
        <v>4</v>
      </c>
      <c r="O897" s="10" t="s">
        <v>14412</v>
      </c>
    </row>
    <row r="898" spans="1:15">
      <c r="A898" s="10" t="s">
        <v>2988</v>
      </c>
      <c r="B898" s="18">
        <v>4</v>
      </c>
      <c r="O898" s="10" t="s">
        <v>14355</v>
      </c>
    </row>
    <row r="899" spans="1:15">
      <c r="A899" s="10" t="s">
        <v>3014</v>
      </c>
      <c r="B899" s="18">
        <v>4</v>
      </c>
      <c r="O899" s="10" t="s">
        <v>14075</v>
      </c>
    </row>
    <row r="900" spans="1:15">
      <c r="A900" s="10" t="s">
        <v>1071</v>
      </c>
      <c r="B900" s="18">
        <v>4</v>
      </c>
      <c r="O900" s="10" t="s">
        <v>14094</v>
      </c>
    </row>
    <row r="901" spans="1:15">
      <c r="A901" s="10" t="s">
        <v>7213</v>
      </c>
      <c r="B901" s="18">
        <v>4</v>
      </c>
      <c r="O901" s="10" t="s">
        <v>14349</v>
      </c>
    </row>
    <row r="902" spans="1:15">
      <c r="A902" s="10" t="s">
        <v>3750</v>
      </c>
      <c r="B902" s="18">
        <v>4</v>
      </c>
      <c r="O902" s="10" t="s">
        <v>14016</v>
      </c>
    </row>
    <row r="903" spans="1:15">
      <c r="A903" s="10" t="s">
        <v>2139</v>
      </c>
      <c r="B903" s="18">
        <v>4</v>
      </c>
      <c r="O903" s="10" t="s">
        <v>13984</v>
      </c>
    </row>
    <row r="904" spans="1:15">
      <c r="A904" s="10" t="s">
        <v>3269</v>
      </c>
      <c r="B904" s="18">
        <v>4</v>
      </c>
      <c r="O904" s="10" t="s">
        <v>14595</v>
      </c>
    </row>
    <row r="905" spans="1:15">
      <c r="A905" s="10" t="s">
        <v>10295</v>
      </c>
      <c r="B905" s="18">
        <v>4</v>
      </c>
      <c r="O905" s="10" t="s">
        <v>14596</v>
      </c>
    </row>
    <row r="906" spans="1:15">
      <c r="A906" s="10" t="s">
        <v>1535</v>
      </c>
      <c r="B906" s="18">
        <v>4</v>
      </c>
      <c r="O906" s="10" t="s">
        <v>14095</v>
      </c>
    </row>
    <row r="907" spans="1:15">
      <c r="A907" s="10" t="s">
        <v>7045</v>
      </c>
      <c r="B907" s="18">
        <v>4</v>
      </c>
      <c r="O907" s="10" t="s">
        <v>14370</v>
      </c>
    </row>
    <row r="908" spans="1:15">
      <c r="A908" s="10" t="s">
        <v>3095</v>
      </c>
      <c r="B908" s="18">
        <v>4</v>
      </c>
      <c r="O908" s="10" t="s">
        <v>14568</v>
      </c>
    </row>
    <row r="909" spans="1:15">
      <c r="A909" s="10" t="s">
        <v>717</v>
      </c>
      <c r="B909" s="18">
        <v>4</v>
      </c>
      <c r="O909" s="10" t="s">
        <v>14873</v>
      </c>
    </row>
    <row r="910" spans="1:15">
      <c r="A910" s="10" t="s">
        <v>11686</v>
      </c>
      <c r="B910" s="18">
        <v>4</v>
      </c>
      <c r="O910" s="10" t="s">
        <v>14874</v>
      </c>
    </row>
    <row r="911" spans="1:15">
      <c r="A911" s="10" t="s">
        <v>10002</v>
      </c>
      <c r="B911" s="18">
        <v>4</v>
      </c>
      <c r="O911" s="10" t="s">
        <v>14229</v>
      </c>
    </row>
    <row r="912" spans="1:15">
      <c r="A912" s="10" t="s">
        <v>8483</v>
      </c>
      <c r="B912" s="18">
        <v>4</v>
      </c>
      <c r="O912" s="10" t="s">
        <v>15071</v>
      </c>
    </row>
    <row r="913" spans="1:15">
      <c r="A913" s="10" t="s">
        <v>1853</v>
      </c>
      <c r="B913" s="18">
        <v>4</v>
      </c>
      <c r="O913" s="10" t="s">
        <v>14567</v>
      </c>
    </row>
    <row r="914" spans="1:15">
      <c r="A914" s="10" t="s">
        <v>3796</v>
      </c>
      <c r="B914" s="18">
        <v>4</v>
      </c>
      <c r="O914" s="10" t="s">
        <v>15179</v>
      </c>
    </row>
    <row r="915" spans="1:15">
      <c r="A915" s="10" t="s">
        <v>1581</v>
      </c>
      <c r="B915" s="18">
        <v>4</v>
      </c>
      <c r="O915" s="10" t="s">
        <v>14954</v>
      </c>
    </row>
    <row r="916" spans="1:15">
      <c r="A916" s="10" t="s">
        <v>10809</v>
      </c>
      <c r="B916" s="18">
        <v>4</v>
      </c>
      <c r="O916" s="10" t="s">
        <v>15155</v>
      </c>
    </row>
    <row r="917" spans="1:15">
      <c r="A917" s="10" t="s">
        <v>9355</v>
      </c>
      <c r="B917" s="18">
        <v>4</v>
      </c>
      <c r="O917" s="10" t="s">
        <v>14633</v>
      </c>
    </row>
    <row r="918" spans="1:15">
      <c r="A918" s="10" t="s">
        <v>3018</v>
      </c>
      <c r="B918" s="18">
        <v>4</v>
      </c>
      <c r="O918" s="10" t="s">
        <v>14707</v>
      </c>
    </row>
    <row r="919" spans="1:15">
      <c r="A919" s="10" t="s">
        <v>746</v>
      </c>
      <c r="B919" s="18">
        <v>4</v>
      </c>
      <c r="O919" s="10" t="s">
        <v>14891</v>
      </c>
    </row>
    <row r="920" spans="1:15">
      <c r="A920" s="10" t="s">
        <v>9049</v>
      </c>
      <c r="B920" s="18">
        <v>4</v>
      </c>
      <c r="O920" s="10" t="s">
        <v>14892</v>
      </c>
    </row>
    <row r="921" spans="1:15">
      <c r="A921" s="10" t="s">
        <v>2108</v>
      </c>
      <c r="B921" s="18">
        <v>4</v>
      </c>
      <c r="O921" s="10" t="s">
        <v>14444</v>
      </c>
    </row>
    <row r="922" spans="1:15">
      <c r="A922" s="10" t="s">
        <v>3319</v>
      </c>
      <c r="B922" s="18">
        <v>4</v>
      </c>
      <c r="O922" s="10" t="s">
        <v>15004</v>
      </c>
    </row>
    <row r="923" spans="1:15">
      <c r="A923" s="10" t="s">
        <v>2355</v>
      </c>
      <c r="B923" s="18">
        <v>4</v>
      </c>
      <c r="O923" s="10" t="s">
        <v>14476</v>
      </c>
    </row>
    <row r="924" spans="1:15">
      <c r="A924" s="10" t="s">
        <v>4112</v>
      </c>
      <c r="B924" s="18">
        <v>4</v>
      </c>
      <c r="O924" s="10" t="s">
        <v>14477</v>
      </c>
    </row>
    <row r="925" spans="1:15">
      <c r="A925" s="10" t="s">
        <v>1491</v>
      </c>
      <c r="B925" s="18">
        <v>4</v>
      </c>
      <c r="O925" s="10" t="s">
        <v>14816</v>
      </c>
    </row>
    <row r="926" spans="1:15">
      <c r="A926" s="10" t="s">
        <v>2118</v>
      </c>
      <c r="B926" s="18">
        <v>4</v>
      </c>
      <c r="O926" s="10" t="s">
        <v>14815</v>
      </c>
    </row>
    <row r="927" spans="1:15">
      <c r="A927" s="10" t="s">
        <v>3574</v>
      </c>
      <c r="B927" s="18">
        <v>4</v>
      </c>
      <c r="O927" s="10" t="s">
        <v>14835</v>
      </c>
    </row>
    <row r="928" spans="1:15">
      <c r="A928" s="10" t="s">
        <v>5635</v>
      </c>
      <c r="B928" s="18">
        <v>4</v>
      </c>
      <c r="O928" s="10" t="s">
        <v>14834</v>
      </c>
    </row>
    <row r="929" spans="1:15">
      <c r="A929" s="10" t="s">
        <v>8262</v>
      </c>
      <c r="B929" s="18">
        <v>4</v>
      </c>
      <c r="O929" s="10" t="s">
        <v>15147</v>
      </c>
    </row>
    <row r="930" spans="1:15">
      <c r="A930" s="10" t="s">
        <v>3761</v>
      </c>
      <c r="B930" s="18">
        <v>4</v>
      </c>
      <c r="O930" s="10" t="s">
        <v>14478</v>
      </c>
    </row>
    <row r="931" spans="1:15">
      <c r="A931" s="10" t="s">
        <v>3171</v>
      </c>
      <c r="B931" s="18">
        <v>4</v>
      </c>
      <c r="O931" s="10" t="s">
        <v>14276</v>
      </c>
    </row>
    <row r="932" spans="1:15">
      <c r="A932" s="10" t="s">
        <v>9529</v>
      </c>
      <c r="B932" s="18">
        <v>4</v>
      </c>
      <c r="O932" s="10" t="s">
        <v>14179</v>
      </c>
    </row>
    <row r="933" spans="1:15">
      <c r="A933" s="10" t="s">
        <v>312</v>
      </c>
      <c r="B933" s="18">
        <v>4</v>
      </c>
      <c r="O933" s="10" t="s">
        <v>14216</v>
      </c>
    </row>
    <row r="934" spans="1:15">
      <c r="A934" s="10" t="s">
        <v>10051</v>
      </c>
      <c r="B934" s="18">
        <v>4</v>
      </c>
      <c r="O934" s="10" t="s">
        <v>14788</v>
      </c>
    </row>
    <row r="935" spans="1:15">
      <c r="A935" s="10" t="s">
        <v>3683</v>
      </c>
      <c r="B935" s="18">
        <v>4</v>
      </c>
      <c r="O935" s="10" t="s">
        <v>14650</v>
      </c>
    </row>
    <row r="936" spans="1:15">
      <c r="A936" s="10" t="s">
        <v>8028</v>
      </c>
      <c r="B936" s="18">
        <v>4</v>
      </c>
      <c r="O936" s="10" t="s">
        <v>14932</v>
      </c>
    </row>
    <row r="937" spans="1:15">
      <c r="A937" s="10" t="s">
        <v>3398</v>
      </c>
      <c r="B937" s="18">
        <v>4</v>
      </c>
      <c r="O937" s="10" t="s">
        <v>15009</v>
      </c>
    </row>
    <row r="938" spans="1:15">
      <c r="A938" s="10" t="s">
        <v>233</v>
      </c>
      <c r="B938" s="18">
        <v>4</v>
      </c>
      <c r="O938" s="10" t="s">
        <v>13996</v>
      </c>
    </row>
    <row r="939" spans="1:15">
      <c r="A939" s="10" t="s">
        <v>10489</v>
      </c>
      <c r="B939" s="18">
        <v>4</v>
      </c>
      <c r="O939" s="10" t="s">
        <v>14538</v>
      </c>
    </row>
    <row r="940" spans="1:15">
      <c r="A940" s="10" t="s">
        <v>430</v>
      </c>
      <c r="B940" s="18">
        <v>4</v>
      </c>
      <c r="O940" s="10" t="s">
        <v>14192</v>
      </c>
    </row>
    <row r="941" spans="1:15">
      <c r="A941" s="10" t="s">
        <v>3786</v>
      </c>
      <c r="B941" s="18">
        <v>4</v>
      </c>
      <c r="O941" s="10" t="s">
        <v>14057</v>
      </c>
    </row>
    <row r="942" spans="1:15">
      <c r="A942" s="10" t="s">
        <v>762</v>
      </c>
      <c r="B942" s="18">
        <v>4</v>
      </c>
      <c r="O942" s="10" t="s">
        <v>14037</v>
      </c>
    </row>
    <row r="943" spans="1:15">
      <c r="A943" s="10" t="s">
        <v>2612</v>
      </c>
      <c r="B943" s="18">
        <v>4</v>
      </c>
      <c r="O943" s="10" t="s">
        <v>14317</v>
      </c>
    </row>
    <row r="944" spans="1:15">
      <c r="A944" s="10" t="s">
        <v>4050</v>
      </c>
      <c r="B944" s="18">
        <v>4</v>
      </c>
      <c r="O944" s="10" t="s">
        <v>14329</v>
      </c>
    </row>
    <row r="945" spans="1:15">
      <c r="A945" s="10" t="s">
        <v>586</v>
      </c>
      <c r="B945" s="18">
        <v>4</v>
      </c>
      <c r="O945" s="10" t="s">
        <v>14004</v>
      </c>
    </row>
    <row r="946" spans="1:15">
      <c r="A946" s="10" t="s">
        <v>9100</v>
      </c>
      <c r="B946" s="18">
        <v>4</v>
      </c>
      <c r="O946" s="10" t="s">
        <v>14104</v>
      </c>
    </row>
    <row r="947" spans="1:15">
      <c r="A947" s="10" t="s">
        <v>3835</v>
      </c>
      <c r="B947" s="18">
        <v>4</v>
      </c>
      <c r="O947" s="10" t="s">
        <v>14109</v>
      </c>
    </row>
    <row r="948" spans="1:15">
      <c r="A948" s="10" t="s">
        <v>7784</v>
      </c>
      <c r="B948" s="18">
        <v>4</v>
      </c>
      <c r="O948" s="10" t="s">
        <v>14146</v>
      </c>
    </row>
    <row r="949" spans="1:15">
      <c r="A949" s="10" t="s">
        <v>3043</v>
      </c>
      <c r="B949" s="18">
        <v>4</v>
      </c>
      <c r="O949" s="10" t="s">
        <v>14481</v>
      </c>
    </row>
    <row r="950" spans="1:15">
      <c r="A950" s="10" t="s">
        <v>10397</v>
      </c>
      <c r="B950" s="18">
        <v>4</v>
      </c>
      <c r="O950" s="10" t="s">
        <v>14147</v>
      </c>
    </row>
    <row r="951" spans="1:15">
      <c r="A951" s="10" t="s">
        <v>3735</v>
      </c>
      <c r="B951" s="18">
        <v>4</v>
      </c>
      <c r="O951" s="10" t="s">
        <v>14030</v>
      </c>
    </row>
    <row r="952" spans="1:15">
      <c r="A952" s="10" t="s">
        <v>3564</v>
      </c>
      <c r="B952" s="18">
        <v>4</v>
      </c>
      <c r="O952" s="10" t="s">
        <v>14006</v>
      </c>
    </row>
    <row r="953" spans="1:15">
      <c r="A953" s="10" t="s">
        <v>11616</v>
      </c>
      <c r="B953" s="18">
        <v>4</v>
      </c>
      <c r="O953" s="10" t="s">
        <v>13934</v>
      </c>
    </row>
    <row r="954" spans="1:15">
      <c r="A954" s="10" t="s">
        <v>366</v>
      </c>
      <c r="B954" s="18">
        <v>4</v>
      </c>
      <c r="O954" s="10" t="s">
        <v>13935</v>
      </c>
    </row>
    <row r="955" spans="1:15">
      <c r="A955" s="10" t="s">
        <v>1511</v>
      </c>
      <c r="B955" s="18">
        <v>4</v>
      </c>
      <c r="O955" s="10" t="s">
        <v>14175</v>
      </c>
    </row>
    <row r="956" spans="1:15">
      <c r="A956" s="10" t="s">
        <v>1784</v>
      </c>
      <c r="B956" s="18">
        <v>4</v>
      </c>
      <c r="O956" s="10" t="s">
        <v>14307</v>
      </c>
    </row>
    <row r="957" spans="1:15">
      <c r="A957" s="10" t="s">
        <v>11235</v>
      </c>
      <c r="B957" s="18">
        <v>4</v>
      </c>
      <c r="O957" s="10" t="s">
        <v>14411</v>
      </c>
    </row>
    <row r="958" spans="1:15">
      <c r="A958" s="10" t="s">
        <v>4721</v>
      </c>
      <c r="B958" s="18">
        <v>4</v>
      </c>
      <c r="O958" s="10" t="s">
        <v>14419</v>
      </c>
    </row>
    <row r="959" spans="1:15">
      <c r="A959" s="10" t="s">
        <v>27</v>
      </c>
      <c r="B959" s="18">
        <v>4</v>
      </c>
      <c r="O959" s="10" t="s">
        <v>14635</v>
      </c>
    </row>
    <row r="960" spans="1:15">
      <c r="A960" s="10" t="s">
        <v>4471</v>
      </c>
      <c r="B960" s="18">
        <v>4</v>
      </c>
      <c r="O960" s="10" t="s">
        <v>14394</v>
      </c>
    </row>
    <row r="961" spans="1:15">
      <c r="A961" s="10" t="s">
        <v>12502</v>
      </c>
      <c r="B961" s="18">
        <v>4</v>
      </c>
      <c r="O961" s="10" t="s">
        <v>14496</v>
      </c>
    </row>
    <row r="962" spans="1:15">
      <c r="A962" s="10" t="s">
        <v>12803</v>
      </c>
      <c r="B962" s="18">
        <v>4</v>
      </c>
      <c r="O962" s="10" t="s">
        <v>14801</v>
      </c>
    </row>
    <row r="963" spans="1:15">
      <c r="A963" s="10" t="s">
        <v>4261</v>
      </c>
      <c r="B963" s="18">
        <v>4</v>
      </c>
      <c r="O963" s="10" t="s">
        <v>14284</v>
      </c>
    </row>
    <row r="964" spans="1:15">
      <c r="A964" s="10" t="s">
        <v>11988</v>
      </c>
      <c r="B964" s="18">
        <v>4</v>
      </c>
      <c r="O964" s="10" t="s">
        <v>14222</v>
      </c>
    </row>
    <row r="965" spans="1:15">
      <c r="A965" s="10" t="s">
        <v>6081</v>
      </c>
      <c r="B965" s="18">
        <v>4</v>
      </c>
      <c r="O965" s="10" t="s">
        <v>14389</v>
      </c>
    </row>
    <row r="966" spans="1:15">
      <c r="A966" s="10" t="s">
        <v>10204</v>
      </c>
      <c r="B966" s="18">
        <v>4</v>
      </c>
      <c r="O966" s="10" t="s">
        <v>14799</v>
      </c>
    </row>
    <row r="967" spans="1:15">
      <c r="A967" s="10" t="s">
        <v>1452</v>
      </c>
      <c r="B967" s="18">
        <v>4</v>
      </c>
      <c r="O967" s="10" t="s">
        <v>15010</v>
      </c>
    </row>
    <row r="968" spans="1:15">
      <c r="A968" s="10" t="s">
        <v>2241</v>
      </c>
      <c r="B968" s="18">
        <v>4</v>
      </c>
      <c r="O968" s="10" t="s">
        <v>15086</v>
      </c>
    </row>
    <row r="969" spans="1:15">
      <c r="A969" s="10" t="s">
        <v>8207</v>
      </c>
      <c r="B969" s="18">
        <v>4</v>
      </c>
      <c r="O969" s="10" t="s">
        <v>14471</v>
      </c>
    </row>
    <row r="970" spans="1:15">
      <c r="A970" s="10" t="s">
        <v>5503</v>
      </c>
      <c r="B970" s="18">
        <v>4</v>
      </c>
      <c r="O970" s="10" t="s">
        <v>15052</v>
      </c>
    </row>
    <row r="971" spans="1:15">
      <c r="A971" s="10" t="s">
        <v>3431</v>
      </c>
      <c r="B971" s="18">
        <v>4</v>
      </c>
      <c r="O971" s="10" t="s">
        <v>15051</v>
      </c>
    </row>
    <row r="972" spans="1:15">
      <c r="A972" s="10" t="s">
        <v>6875</v>
      </c>
      <c r="B972" s="18">
        <v>4</v>
      </c>
      <c r="O972" s="10" t="s">
        <v>14347</v>
      </c>
    </row>
    <row r="973" spans="1:15">
      <c r="A973" s="10" t="s">
        <v>5260</v>
      </c>
      <c r="B973" s="18">
        <v>4</v>
      </c>
      <c r="O973" s="10" t="s">
        <v>15056</v>
      </c>
    </row>
    <row r="974" spans="1:15">
      <c r="A974" s="10" t="s">
        <v>4378</v>
      </c>
      <c r="B974" s="18">
        <v>4</v>
      </c>
      <c r="O974" s="10" t="s">
        <v>15057</v>
      </c>
    </row>
    <row r="975" spans="1:15">
      <c r="A975" s="10" t="s">
        <v>10930</v>
      </c>
      <c r="B975" s="18">
        <v>4</v>
      </c>
      <c r="O975" s="10" t="s">
        <v>15059</v>
      </c>
    </row>
    <row r="976" spans="1:15">
      <c r="A976" s="10" t="s">
        <v>12724</v>
      </c>
      <c r="B976" s="18">
        <v>4</v>
      </c>
      <c r="O976" s="10" t="s">
        <v>13966</v>
      </c>
    </row>
    <row r="977" spans="1:15">
      <c r="A977" s="10" t="s">
        <v>9130</v>
      </c>
      <c r="B977" s="18">
        <v>4</v>
      </c>
      <c r="O977" s="10" t="s">
        <v>14479</v>
      </c>
    </row>
    <row r="978" spans="1:15">
      <c r="A978" s="10" t="s">
        <v>3663</v>
      </c>
      <c r="B978" s="18">
        <v>4</v>
      </c>
      <c r="O978" s="10" t="s">
        <v>14320</v>
      </c>
    </row>
    <row r="979" spans="1:15">
      <c r="A979" s="10" t="s">
        <v>272</v>
      </c>
      <c r="B979" s="18">
        <v>4</v>
      </c>
      <c r="O979" s="10" t="s">
        <v>14716</v>
      </c>
    </row>
    <row r="980" spans="1:15">
      <c r="A980" s="10" t="s">
        <v>11395</v>
      </c>
      <c r="B980" s="18">
        <v>4</v>
      </c>
      <c r="O980" s="10" t="s">
        <v>14204</v>
      </c>
    </row>
    <row r="981" spans="1:15">
      <c r="A981" s="10" t="s">
        <v>6048</v>
      </c>
      <c r="B981" s="18">
        <v>4</v>
      </c>
      <c r="O981" s="10" t="s">
        <v>14723</v>
      </c>
    </row>
    <row r="982" spans="1:15">
      <c r="A982" s="10" t="s">
        <v>1724</v>
      </c>
      <c r="B982" s="18">
        <v>4</v>
      </c>
      <c r="O982" s="10" t="s">
        <v>14886</v>
      </c>
    </row>
    <row r="983" spans="1:15">
      <c r="A983" s="10" t="s">
        <v>12311</v>
      </c>
      <c r="B983" s="18">
        <v>4</v>
      </c>
      <c r="O983" s="10" t="s">
        <v>14513</v>
      </c>
    </row>
    <row r="984" spans="1:15">
      <c r="A984" s="10" t="s">
        <v>2004</v>
      </c>
      <c r="B984" s="18">
        <v>4</v>
      </c>
      <c r="O984" s="10" t="s">
        <v>14780</v>
      </c>
    </row>
    <row r="985" spans="1:15">
      <c r="A985" s="10" t="s">
        <v>4214</v>
      </c>
      <c r="B985" s="18">
        <v>4</v>
      </c>
      <c r="O985" s="10" t="s">
        <v>14364</v>
      </c>
    </row>
    <row r="986" spans="1:15">
      <c r="A986" s="10" t="s">
        <v>3503</v>
      </c>
      <c r="B986" s="18">
        <v>4</v>
      </c>
      <c r="O986" s="10" t="s">
        <v>14829</v>
      </c>
    </row>
    <row r="987" spans="1:15">
      <c r="A987" s="10" t="s">
        <v>1191</v>
      </c>
      <c r="B987" s="18">
        <v>4</v>
      </c>
      <c r="O987" s="10" t="s">
        <v>14903</v>
      </c>
    </row>
    <row r="988" spans="1:15">
      <c r="A988" s="10" t="s">
        <v>7024</v>
      </c>
      <c r="B988" s="18">
        <v>4</v>
      </c>
      <c r="O988" s="10" t="s">
        <v>14040</v>
      </c>
    </row>
    <row r="989" spans="1:15">
      <c r="A989" s="10" t="s">
        <v>7764</v>
      </c>
      <c r="B989" s="18">
        <v>4</v>
      </c>
      <c r="O989" s="10" t="s">
        <v>14482</v>
      </c>
    </row>
    <row r="990" spans="1:15">
      <c r="A990" s="10" t="s">
        <v>6803</v>
      </c>
      <c r="B990" s="18">
        <v>4</v>
      </c>
      <c r="O990" s="10" t="s">
        <v>14319</v>
      </c>
    </row>
    <row r="991" spans="1:15">
      <c r="A991" s="10" t="s">
        <v>11467</v>
      </c>
      <c r="B991" s="18">
        <v>4</v>
      </c>
      <c r="O991" s="10" t="s">
        <v>14180</v>
      </c>
    </row>
    <row r="992" spans="1:15">
      <c r="A992" s="10" t="s">
        <v>2397</v>
      </c>
      <c r="B992" s="18">
        <v>4</v>
      </c>
      <c r="O992" s="10" t="s">
        <v>14484</v>
      </c>
    </row>
    <row r="993" spans="1:15">
      <c r="A993" s="10" t="s">
        <v>4122</v>
      </c>
      <c r="B993" s="18">
        <v>4</v>
      </c>
      <c r="O993" s="10" t="s">
        <v>14085</v>
      </c>
    </row>
    <row r="994" spans="1:15">
      <c r="A994" s="10" t="s">
        <v>8708</v>
      </c>
      <c r="B994" s="18">
        <v>4</v>
      </c>
      <c r="O994" s="10" t="s">
        <v>14145</v>
      </c>
    </row>
    <row r="995" spans="1:15">
      <c r="A995" s="10" t="s">
        <v>12974</v>
      </c>
      <c r="B995" s="18">
        <v>4</v>
      </c>
      <c r="O995" s="10" t="s">
        <v>14787</v>
      </c>
    </row>
    <row r="996" spans="1:15">
      <c r="A996" s="10" t="s">
        <v>3517</v>
      </c>
      <c r="B996" s="18">
        <v>4</v>
      </c>
      <c r="O996" s="10" t="s">
        <v>14789</v>
      </c>
    </row>
    <row r="997" spans="1:15">
      <c r="A997" s="10" t="s">
        <v>4561</v>
      </c>
      <c r="B997" s="18">
        <v>4</v>
      </c>
      <c r="O997" s="10" t="s">
        <v>14956</v>
      </c>
    </row>
    <row r="998" spans="1:15">
      <c r="A998" s="10" t="s">
        <v>2782</v>
      </c>
      <c r="B998" s="18">
        <v>4</v>
      </c>
      <c r="O998" s="10" t="s">
        <v>14895</v>
      </c>
    </row>
    <row r="999" spans="1:15">
      <c r="A999" s="10" t="s">
        <v>3388</v>
      </c>
      <c r="B999" s="18">
        <v>4</v>
      </c>
      <c r="O999" s="10" t="s">
        <v>14777</v>
      </c>
    </row>
    <row r="1000" spans="1:15">
      <c r="A1000" s="10" t="s">
        <v>687</v>
      </c>
      <c r="B1000" s="18">
        <v>4</v>
      </c>
      <c r="O1000" s="10" t="s">
        <v>14901</v>
      </c>
    </row>
    <row r="1001" spans="1:15">
      <c r="A1001" s="10" t="s">
        <v>2821</v>
      </c>
      <c r="B1001" s="18">
        <v>4</v>
      </c>
      <c r="O1001" s="10" t="s">
        <v>14655</v>
      </c>
    </row>
    <row r="1002" spans="1:15">
      <c r="A1002" s="10" t="s">
        <v>10234</v>
      </c>
      <c r="B1002" s="18">
        <v>4</v>
      </c>
      <c r="O1002" s="10" t="s">
        <v>15116</v>
      </c>
    </row>
    <row r="1003" spans="1:15">
      <c r="A1003" s="10" t="s">
        <v>7355</v>
      </c>
      <c r="B1003" s="18">
        <v>4</v>
      </c>
      <c r="O1003" s="10" t="s">
        <v>14826</v>
      </c>
    </row>
    <row r="1004" spans="1:15">
      <c r="A1004" s="10" t="s">
        <v>12009</v>
      </c>
      <c r="B1004" s="18">
        <v>4</v>
      </c>
      <c r="O1004" s="10" t="s">
        <v>14825</v>
      </c>
    </row>
    <row r="1005" spans="1:15">
      <c r="A1005" s="10" t="s">
        <v>9201</v>
      </c>
      <c r="B1005" s="18">
        <v>4</v>
      </c>
      <c r="O1005" s="10" t="s">
        <v>14917</v>
      </c>
    </row>
    <row r="1006" spans="1:15">
      <c r="A1006" s="10" t="s">
        <v>3105</v>
      </c>
      <c r="B1006" s="18">
        <v>4</v>
      </c>
      <c r="O1006" s="10" t="s">
        <v>15121</v>
      </c>
    </row>
    <row r="1007" spans="1:15">
      <c r="A1007" s="10" t="s">
        <v>11846</v>
      </c>
      <c r="B1007" s="18">
        <v>4</v>
      </c>
      <c r="O1007" s="10" t="s">
        <v>14802</v>
      </c>
    </row>
    <row r="1008" spans="1:15">
      <c r="A1008" s="10" t="s">
        <v>3235</v>
      </c>
      <c r="B1008" s="18">
        <v>4</v>
      </c>
      <c r="O1008" s="10" t="s">
        <v>14896</v>
      </c>
    </row>
    <row r="1009" spans="1:15">
      <c r="A1009" s="10" t="s">
        <v>935</v>
      </c>
      <c r="B1009" s="18">
        <v>4</v>
      </c>
      <c r="O1009" s="10" t="s">
        <v>14916</v>
      </c>
    </row>
    <row r="1010" spans="1:15">
      <c r="A1010" s="10" t="s">
        <v>4102</v>
      </c>
      <c r="B1010" s="18">
        <v>4</v>
      </c>
      <c r="O1010" s="10" t="s">
        <v>14955</v>
      </c>
    </row>
    <row r="1011" spans="1:15">
      <c r="A1011" s="10" t="s">
        <v>7884</v>
      </c>
      <c r="B1011" s="18">
        <v>4</v>
      </c>
      <c r="O1011" s="10" t="s">
        <v>14894</v>
      </c>
    </row>
    <row r="1012" spans="1:15">
      <c r="A1012" s="10" t="s">
        <v>3829</v>
      </c>
      <c r="B1012" s="18">
        <v>4</v>
      </c>
      <c r="O1012" s="10" t="s">
        <v>15122</v>
      </c>
    </row>
    <row r="1013" spans="1:15">
      <c r="A1013" s="10" t="s">
        <v>107</v>
      </c>
      <c r="B1013" s="18">
        <v>4</v>
      </c>
      <c r="O1013" s="10" t="s">
        <v>15117</v>
      </c>
    </row>
    <row r="1014" spans="1:15">
      <c r="A1014" s="10" t="s">
        <v>7122</v>
      </c>
      <c r="B1014" s="18">
        <v>4</v>
      </c>
      <c r="O1014" s="10" t="s">
        <v>14750</v>
      </c>
    </row>
    <row r="1015" spans="1:15">
      <c r="A1015" s="10" t="s">
        <v>10031</v>
      </c>
      <c r="B1015" s="18">
        <v>4</v>
      </c>
      <c r="O1015" s="10" t="s">
        <v>15184</v>
      </c>
    </row>
    <row r="1016" spans="1:15">
      <c r="A1016" s="10" t="s">
        <v>10829</v>
      </c>
      <c r="B1016" s="18">
        <v>4</v>
      </c>
      <c r="O1016" s="10" t="s">
        <v>14671</v>
      </c>
    </row>
    <row r="1017" spans="1:15">
      <c r="A1017" s="10" t="s">
        <v>1433</v>
      </c>
      <c r="B1017" s="18">
        <v>4</v>
      </c>
      <c r="O1017" s="10" t="s">
        <v>14794</v>
      </c>
    </row>
    <row r="1018" spans="1:15">
      <c r="A1018" s="10" t="s">
        <v>3908</v>
      </c>
      <c r="B1018" s="18">
        <v>4</v>
      </c>
      <c r="O1018" s="10" t="s">
        <v>15149</v>
      </c>
    </row>
    <row r="1019" spans="1:15">
      <c r="A1019" s="10" t="s">
        <v>6112</v>
      </c>
      <c r="B1019" s="18">
        <v>4</v>
      </c>
      <c r="O1019" s="10" t="s">
        <v>14810</v>
      </c>
    </row>
    <row r="1020" spans="1:15">
      <c r="A1020" s="10" t="s">
        <v>9824</v>
      </c>
      <c r="B1020" s="18">
        <v>4</v>
      </c>
      <c r="O1020" s="10" t="s">
        <v>14817</v>
      </c>
    </row>
    <row r="1021" spans="1:15">
      <c r="A1021" s="10" t="s">
        <v>9221</v>
      </c>
      <c r="B1021" s="18">
        <v>4</v>
      </c>
      <c r="O1021" s="10" t="s">
        <v>14054</v>
      </c>
    </row>
    <row r="1022" spans="1:15">
      <c r="A1022" s="10" t="s">
        <v>6679</v>
      </c>
      <c r="B1022" s="18">
        <v>4</v>
      </c>
      <c r="O1022" s="10" t="s">
        <v>14599</v>
      </c>
    </row>
    <row r="1023" spans="1:15">
      <c r="A1023" s="10" t="s">
        <v>8884</v>
      </c>
      <c r="B1023" s="18">
        <v>4</v>
      </c>
      <c r="O1023" s="10" t="s">
        <v>14036</v>
      </c>
    </row>
    <row r="1024" spans="1:15">
      <c r="A1024" s="10" t="s">
        <v>7524</v>
      </c>
      <c r="B1024" s="18">
        <v>4</v>
      </c>
      <c r="O1024" s="10" t="s">
        <v>14818</v>
      </c>
    </row>
    <row r="1025" spans="1:15">
      <c r="A1025" s="10" t="s">
        <v>12372</v>
      </c>
      <c r="B1025" s="18">
        <v>4</v>
      </c>
      <c r="O1025" s="10" t="s">
        <v>14387</v>
      </c>
    </row>
    <row r="1026" spans="1:15">
      <c r="A1026" s="10" t="s">
        <v>10740</v>
      </c>
      <c r="B1026" s="18">
        <v>4</v>
      </c>
      <c r="O1026" s="10" t="s">
        <v>14490</v>
      </c>
    </row>
    <row r="1027" spans="1:15">
      <c r="A1027" s="10" t="s">
        <v>178</v>
      </c>
      <c r="B1027" s="18">
        <v>4</v>
      </c>
      <c r="O1027" s="10" t="s">
        <v>15012</v>
      </c>
    </row>
    <row r="1028" spans="1:15">
      <c r="A1028" s="10" t="s">
        <v>11978</v>
      </c>
      <c r="B1028" s="18">
        <v>4</v>
      </c>
      <c r="O1028" s="10" t="s">
        <v>14888</v>
      </c>
    </row>
    <row r="1029" spans="1:15">
      <c r="A1029" s="10" t="s">
        <v>6349</v>
      </c>
      <c r="B1029" s="18">
        <v>4</v>
      </c>
      <c r="O1029" s="10" t="s">
        <v>14375</v>
      </c>
    </row>
    <row r="1030" spans="1:15">
      <c r="A1030" s="10" t="s">
        <v>3693</v>
      </c>
      <c r="B1030" s="18">
        <v>4</v>
      </c>
      <c r="O1030" s="10" t="s">
        <v>14440</v>
      </c>
    </row>
    <row r="1031" spans="1:15">
      <c r="A1031" s="10" t="s">
        <v>10346</v>
      </c>
      <c r="B1031" s="18">
        <v>4</v>
      </c>
      <c r="O1031" s="10" t="s">
        <v>14289</v>
      </c>
    </row>
    <row r="1032" spans="1:15">
      <c r="A1032" s="10" t="s">
        <v>11416</v>
      </c>
      <c r="B1032" s="18">
        <v>4</v>
      </c>
      <c r="O1032" s="10" t="s">
        <v>14618</v>
      </c>
    </row>
    <row r="1033" spans="1:15">
      <c r="A1033" s="10" t="s">
        <v>8561</v>
      </c>
      <c r="B1033" s="18">
        <v>4</v>
      </c>
      <c r="O1033" s="10" t="s">
        <v>14540</v>
      </c>
    </row>
    <row r="1034" spans="1:15">
      <c r="A1034" s="10" t="s">
        <v>11526</v>
      </c>
      <c r="B1034" s="18">
        <v>4</v>
      </c>
      <c r="O1034" s="10" t="s">
        <v>14713</v>
      </c>
    </row>
    <row r="1035" spans="1:15">
      <c r="A1035" s="10" t="s">
        <v>7753</v>
      </c>
      <c r="B1035" s="18">
        <v>4</v>
      </c>
      <c r="O1035" s="10" t="s">
        <v>14130</v>
      </c>
    </row>
    <row r="1036" spans="1:15">
      <c r="A1036" s="10" t="s">
        <v>8760</v>
      </c>
      <c r="B1036" s="18">
        <v>4</v>
      </c>
      <c r="O1036" s="10" t="s">
        <v>14164</v>
      </c>
    </row>
    <row r="1037" spans="1:15">
      <c r="A1037" s="10" t="s">
        <v>11876</v>
      </c>
      <c r="B1037" s="18">
        <v>4</v>
      </c>
      <c r="O1037" s="10" t="s">
        <v>14188</v>
      </c>
    </row>
    <row r="1038" spans="1:15">
      <c r="A1038" s="10" t="s">
        <v>8967</v>
      </c>
      <c r="B1038" s="18">
        <v>4</v>
      </c>
      <c r="O1038" s="10" t="s">
        <v>14849</v>
      </c>
    </row>
    <row r="1039" spans="1:15">
      <c r="A1039" s="10" t="s">
        <v>11917</v>
      </c>
      <c r="B1039" s="18">
        <v>4</v>
      </c>
      <c r="O1039" s="10" t="s">
        <v>14844</v>
      </c>
    </row>
    <row r="1040" spans="1:15">
      <c r="A1040" s="10" t="s">
        <v>5032</v>
      </c>
      <c r="B1040" s="18">
        <v>4</v>
      </c>
      <c r="O1040" s="10" t="s">
        <v>14557</v>
      </c>
    </row>
    <row r="1041" spans="1:15">
      <c r="A1041" s="10" t="s">
        <v>7680</v>
      </c>
      <c r="B1041" s="18">
        <v>4</v>
      </c>
      <c r="O1041" s="10" t="s">
        <v>14697</v>
      </c>
    </row>
    <row r="1042" spans="1:15">
      <c r="A1042" s="10" t="s">
        <v>8730</v>
      </c>
      <c r="B1042" s="18">
        <v>4</v>
      </c>
      <c r="O1042" s="10" t="s">
        <v>14939</v>
      </c>
    </row>
    <row r="1043" spans="1:15">
      <c r="A1043" s="10" t="s">
        <v>9008</v>
      </c>
      <c r="B1043" s="18">
        <v>4</v>
      </c>
      <c r="O1043" s="10" t="s">
        <v>14282</v>
      </c>
    </row>
    <row r="1044" spans="1:15">
      <c r="A1044" s="10" t="s">
        <v>11103</v>
      </c>
      <c r="B1044" s="18">
        <v>4</v>
      </c>
      <c r="O1044" s="10" t="s">
        <v>14627</v>
      </c>
    </row>
    <row r="1045" spans="1:15">
      <c r="A1045" s="10" t="s">
        <v>9683</v>
      </c>
      <c r="B1045" s="18">
        <v>4</v>
      </c>
      <c r="O1045" s="10" t="s">
        <v>14991</v>
      </c>
    </row>
    <row r="1046" spans="1:15">
      <c r="A1046" s="10" t="s">
        <v>9150</v>
      </c>
      <c r="B1046" s="18">
        <v>4</v>
      </c>
      <c r="O1046" s="10" t="s">
        <v>14626</v>
      </c>
    </row>
    <row r="1047" spans="1:15">
      <c r="A1047" s="10" t="s">
        <v>10021</v>
      </c>
      <c r="B1047" s="18">
        <v>4</v>
      </c>
      <c r="O1047" s="10" t="s">
        <v>14767</v>
      </c>
    </row>
    <row r="1048" spans="1:15">
      <c r="A1048" s="10" t="s">
        <v>13004</v>
      </c>
      <c r="B1048" s="18">
        <v>4</v>
      </c>
      <c r="O1048" s="10" t="s">
        <v>14625</v>
      </c>
    </row>
    <row r="1049" spans="1:15">
      <c r="A1049" s="10" t="s">
        <v>4604</v>
      </c>
      <c r="B1049" s="18">
        <v>4</v>
      </c>
      <c r="O1049" s="10" t="s">
        <v>15133</v>
      </c>
    </row>
    <row r="1050" spans="1:15">
      <c r="A1050" s="10" t="s">
        <v>1804</v>
      </c>
      <c r="B1050" s="18">
        <v>4</v>
      </c>
      <c r="O1050" s="10" t="s">
        <v>14508</v>
      </c>
    </row>
    <row r="1051" spans="1:15">
      <c r="A1051" s="10" t="s">
        <v>5717</v>
      </c>
      <c r="B1051" s="18">
        <v>4</v>
      </c>
      <c r="O1051" s="10" t="s">
        <v>15047</v>
      </c>
    </row>
    <row r="1052" spans="1:15">
      <c r="A1052" s="10" t="s">
        <v>2147</v>
      </c>
      <c r="B1052" s="18">
        <v>4</v>
      </c>
      <c r="O1052" s="10" t="s">
        <v>15045</v>
      </c>
    </row>
    <row r="1053" spans="1:15">
      <c r="A1053" s="10" t="s">
        <v>1661</v>
      </c>
      <c r="B1053" s="18">
        <v>3.9</v>
      </c>
      <c r="O1053" s="10" t="s">
        <v>15161</v>
      </c>
    </row>
    <row r="1054" spans="1:15">
      <c r="A1054" s="10" t="s">
        <v>1457</v>
      </c>
      <c r="B1054" s="18">
        <v>3.9</v>
      </c>
      <c r="O1054" s="10" t="s">
        <v>14542</v>
      </c>
    </row>
    <row r="1055" spans="1:15">
      <c r="A1055" s="10" t="s">
        <v>12100</v>
      </c>
      <c r="B1055" s="18">
        <v>3.9</v>
      </c>
      <c r="O1055" s="10" t="s">
        <v>14677</v>
      </c>
    </row>
    <row r="1056" spans="1:15">
      <c r="A1056" s="10" t="s">
        <v>1714</v>
      </c>
      <c r="B1056" s="18">
        <v>3.9</v>
      </c>
      <c r="O1056" s="10" t="s">
        <v>14992</v>
      </c>
    </row>
    <row r="1057" spans="1:15">
      <c r="A1057" s="10" t="s">
        <v>5973</v>
      </c>
      <c r="B1057" s="18">
        <v>3.9</v>
      </c>
      <c r="O1057" s="10" t="s">
        <v>14678</v>
      </c>
    </row>
    <row r="1058" spans="1:15">
      <c r="A1058" s="10" t="s">
        <v>2085</v>
      </c>
      <c r="B1058" s="18">
        <v>3.9</v>
      </c>
      <c r="O1058" s="10" t="s">
        <v>14993</v>
      </c>
    </row>
    <row r="1059" spans="1:15">
      <c r="A1059" s="10" t="s">
        <v>1202</v>
      </c>
      <c r="B1059" s="18">
        <v>3.9</v>
      </c>
      <c r="O1059" s="10" t="s">
        <v>14587</v>
      </c>
    </row>
    <row r="1060" spans="1:15">
      <c r="A1060" s="10" t="s">
        <v>5175</v>
      </c>
      <c r="B1060" s="18">
        <v>3.9</v>
      </c>
      <c r="O1060" s="10" t="s">
        <v>14775</v>
      </c>
    </row>
    <row r="1061" spans="1:15">
      <c r="A1061" s="10" t="s">
        <v>11496</v>
      </c>
      <c r="B1061" s="18">
        <v>3.9</v>
      </c>
      <c r="O1061" s="10" t="s">
        <v>14847</v>
      </c>
    </row>
    <row r="1062" spans="1:15">
      <c r="A1062" s="10" t="s">
        <v>340</v>
      </c>
      <c r="B1062" s="18">
        <v>3.9</v>
      </c>
      <c r="O1062" s="10" t="s">
        <v>14846</v>
      </c>
    </row>
    <row r="1063" spans="1:15">
      <c r="A1063" s="10" t="s">
        <v>2501</v>
      </c>
      <c r="B1063" s="18">
        <v>3.9</v>
      </c>
      <c r="O1063" s="10" t="s">
        <v>15044</v>
      </c>
    </row>
    <row r="1064" spans="1:15">
      <c r="A1064" s="10" t="s">
        <v>12331</v>
      </c>
      <c r="B1064" s="18">
        <v>3.9</v>
      </c>
      <c r="O1064" s="10" t="s">
        <v>15049</v>
      </c>
    </row>
    <row r="1065" spans="1:15">
      <c r="A1065" s="10" t="s">
        <v>6071</v>
      </c>
      <c r="B1065" s="18">
        <v>3.9</v>
      </c>
      <c r="O1065" s="10" t="s">
        <v>14926</v>
      </c>
    </row>
    <row r="1066" spans="1:15">
      <c r="A1066" s="10" t="s">
        <v>1232</v>
      </c>
      <c r="B1066" s="18">
        <v>3.9</v>
      </c>
      <c r="O1066" s="10" t="s">
        <v>14072</v>
      </c>
    </row>
    <row r="1067" spans="1:15">
      <c r="A1067" s="10" t="s">
        <v>10950</v>
      </c>
      <c r="B1067" s="18">
        <v>3.9</v>
      </c>
      <c r="O1067" s="10" t="s">
        <v>14071</v>
      </c>
    </row>
    <row r="1068" spans="1:15">
      <c r="A1068" s="10" t="s">
        <v>12271</v>
      </c>
      <c r="B1068" s="18">
        <v>3.9</v>
      </c>
      <c r="O1068" s="10" t="s">
        <v>13926</v>
      </c>
    </row>
    <row r="1069" spans="1:15">
      <c r="A1069" s="10" t="s">
        <v>4481</v>
      </c>
      <c r="B1069" s="18">
        <v>3.9</v>
      </c>
      <c r="O1069" s="10" t="s">
        <v>15048</v>
      </c>
    </row>
    <row r="1070" spans="1:15">
      <c r="A1070" s="10" t="s">
        <v>4077</v>
      </c>
      <c r="B1070" s="18">
        <v>3.9</v>
      </c>
      <c r="O1070" s="10" t="s">
        <v>15046</v>
      </c>
    </row>
    <row r="1071" spans="1:15">
      <c r="A1071" s="10" t="s">
        <v>736</v>
      </c>
      <c r="B1071" s="18">
        <v>3.9</v>
      </c>
      <c r="O1071" s="10" t="s">
        <v>14925</v>
      </c>
    </row>
    <row r="1072" spans="1:15">
      <c r="A1072" s="10" t="s">
        <v>4298</v>
      </c>
      <c r="B1072" s="18">
        <v>3.9</v>
      </c>
      <c r="O1072" s="10" t="s">
        <v>14960</v>
      </c>
    </row>
    <row r="1073" spans="1:15">
      <c r="A1073" s="10" t="s">
        <v>5513</v>
      </c>
      <c r="B1073" s="18">
        <v>3.9</v>
      </c>
      <c r="O1073" s="10" t="s">
        <v>13917</v>
      </c>
    </row>
    <row r="1074" spans="1:15">
      <c r="A1074" s="10" t="s">
        <v>12201</v>
      </c>
      <c r="B1074" s="18">
        <v>3.9</v>
      </c>
      <c r="O1074" s="10" t="s">
        <v>15015</v>
      </c>
    </row>
    <row r="1075" spans="1:15">
      <c r="A1075" s="10" t="s">
        <v>2181</v>
      </c>
      <c r="B1075" s="18">
        <v>3.9</v>
      </c>
      <c r="O1075" s="10" t="s">
        <v>14953</v>
      </c>
    </row>
    <row r="1076" spans="1:15">
      <c r="A1076" s="10" t="s">
        <v>5787</v>
      </c>
      <c r="B1076" s="18">
        <v>3.9</v>
      </c>
      <c r="O1076" s="10" t="s">
        <v>14520</v>
      </c>
    </row>
    <row r="1077" spans="1:15">
      <c r="A1077" s="10" t="s">
        <v>11093</v>
      </c>
      <c r="B1077" s="18">
        <v>3.9</v>
      </c>
      <c r="O1077" s="10" t="s">
        <v>15136</v>
      </c>
    </row>
    <row r="1078" spans="1:15">
      <c r="A1078" s="10" t="s">
        <v>2467</v>
      </c>
      <c r="B1078" s="18">
        <v>3.9</v>
      </c>
      <c r="O1078" s="10" t="s">
        <v>14239</v>
      </c>
    </row>
    <row r="1079" spans="1:15">
      <c r="A1079" s="10" t="s">
        <v>2602</v>
      </c>
      <c r="B1079" s="18">
        <v>3.9</v>
      </c>
      <c r="O1079" s="10" t="s">
        <v>14438</v>
      </c>
    </row>
    <row r="1080" spans="1:15">
      <c r="A1080" s="10" t="s">
        <v>37</v>
      </c>
      <c r="B1080" s="18">
        <v>3.9</v>
      </c>
      <c r="O1080" s="10" t="s">
        <v>14397</v>
      </c>
    </row>
    <row r="1081" spans="1:15">
      <c r="A1081" s="10" t="s">
        <v>5947</v>
      </c>
      <c r="B1081" s="18">
        <v>3.9</v>
      </c>
      <c r="O1081" s="10" t="s">
        <v>14116</v>
      </c>
    </row>
    <row r="1082" spans="1:15">
      <c r="A1082" s="10" t="s">
        <v>4273</v>
      </c>
      <c r="B1082" s="18">
        <v>3.9</v>
      </c>
      <c r="O1082" s="10" t="s">
        <v>14311</v>
      </c>
    </row>
    <row r="1083" spans="1:15">
      <c r="A1083" s="10" t="s">
        <v>4132</v>
      </c>
      <c r="B1083" s="18">
        <v>3.9</v>
      </c>
      <c r="O1083" s="10" t="s">
        <v>14558</v>
      </c>
    </row>
    <row r="1084" spans="1:15">
      <c r="A1084" s="10" t="s">
        <v>2191</v>
      </c>
      <c r="B1084" s="18">
        <v>3.9</v>
      </c>
      <c r="O1084" s="10" t="s">
        <v>14070</v>
      </c>
    </row>
    <row r="1085" spans="1:15">
      <c r="A1085" s="10" t="s">
        <v>4087</v>
      </c>
      <c r="B1085" s="18">
        <v>3.9</v>
      </c>
      <c r="O1085" s="10" t="s">
        <v>14521</v>
      </c>
    </row>
    <row r="1086" spans="1:15">
      <c r="A1086" s="10" t="s">
        <v>12131</v>
      </c>
      <c r="B1086" s="18">
        <v>3.9</v>
      </c>
      <c r="O1086" s="10" t="s">
        <v>14865</v>
      </c>
    </row>
    <row r="1087" spans="1:15">
      <c r="A1087" s="10" t="s">
        <v>7863</v>
      </c>
      <c r="B1087" s="18">
        <v>3.9</v>
      </c>
      <c r="O1087" s="10" t="s">
        <v>14867</v>
      </c>
    </row>
    <row r="1088" spans="1:15">
      <c r="A1088" s="10" t="s">
        <v>10336</v>
      </c>
      <c r="B1088" s="18">
        <v>3.9</v>
      </c>
      <c r="O1088" s="10" t="s">
        <v>14425</v>
      </c>
    </row>
    <row r="1089" spans="1:15">
      <c r="A1089" s="10" t="s">
        <v>1939</v>
      </c>
      <c r="B1089" s="18">
        <v>3.9</v>
      </c>
      <c r="O1089" s="10" t="s">
        <v>13997</v>
      </c>
    </row>
    <row r="1090" spans="1:15">
      <c r="A1090" s="10" t="s">
        <v>10611</v>
      </c>
      <c r="B1090" s="18">
        <v>3.9</v>
      </c>
      <c r="O1090" s="10" t="s">
        <v>14667</v>
      </c>
    </row>
    <row r="1091" spans="1:15">
      <c r="A1091" s="10" t="s">
        <v>3054</v>
      </c>
      <c r="B1091" s="18">
        <v>3.9</v>
      </c>
      <c r="O1091" s="10" t="s">
        <v>14692</v>
      </c>
    </row>
    <row r="1092" spans="1:15">
      <c r="A1092" s="10" t="s">
        <v>3711</v>
      </c>
      <c r="B1092" s="18">
        <v>3.9</v>
      </c>
      <c r="O1092" s="10" t="s">
        <v>14725</v>
      </c>
    </row>
    <row r="1093" spans="1:15">
      <c r="A1093" s="10" t="s">
        <v>3847</v>
      </c>
      <c r="B1093" s="18">
        <v>3.9</v>
      </c>
      <c r="O1093" s="10" t="s">
        <v>14765</v>
      </c>
    </row>
    <row r="1094" spans="1:15">
      <c r="A1094" s="10" t="s">
        <v>3658</v>
      </c>
      <c r="B1094" s="18">
        <v>3.9</v>
      </c>
      <c r="O1094" s="10" t="s">
        <v>14316</v>
      </c>
    </row>
    <row r="1095" spans="1:15">
      <c r="A1095" s="10" t="s">
        <v>11766</v>
      </c>
      <c r="B1095" s="18">
        <v>3.9</v>
      </c>
      <c r="O1095" s="10" t="s">
        <v>14422</v>
      </c>
    </row>
    <row r="1096" spans="1:15">
      <c r="A1096" s="10" t="s">
        <v>4668</v>
      </c>
      <c r="B1096" s="18">
        <v>3.9</v>
      </c>
      <c r="O1096" s="10" t="s">
        <v>15125</v>
      </c>
    </row>
    <row r="1097" spans="1:15">
      <c r="A1097" s="10" t="s">
        <v>7513</v>
      </c>
      <c r="B1097" s="18">
        <v>3.9</v>
      </c>
      <c r="O1097" s="10" t="s">
        <v>15013</v>
      </c>
    </row>
    <row r="1098" spans="1:15">
      <c r="A1098" s="10" t="s">
        <v>3368</v>
      </c>
      <c r="B1098" s="18">
        <v>3.9</v>
      </c>
      <c r="O1098" s="10" t="s">
        <v>14968</v>
      </c>
    </row>
    <row r="1099" spans="1:15">
      <c r="A1099" s="10" t="s">
        <v>11175</v>
      </c>
      <c r="B1099" s="18">
        <v>3.9</v>
      </c>
      <c r="O1099" s="10" t="s">
        <v>14119</v>
      </c>
    </row>
    <row r="1100" spans="1:15">
      <c r="A1100" s="10" t="s">
        <v>4711</v>
      </c>
      <c r="B1100" s="18">
        <v>3.9</v>
      </c>
      <c r="O1100" s="10" t="s">
        <v>15123</v>
      </c>
    </row>
    <row r="1101" spans="1:15">
      <c r="A1101" s="10" t="s">
        <v>11083</v>
      </c>
      <c r="B1101" s="18">
        <v>3.9</v>
      </c>
      <c r="O1101" s="10" t="s">
        <v>14646</v>
      </c>
    </row>
    <row r="1102" spans="1:15">
      <c r="A1102" s="10" t="s">
        <v>10154</v>
      </c>
      <c r="B1102" s="18">
        <v>3.9</v>
      </c>
      <c r="O1102" s="10" t="s">
        <v>14225</v>
      </c>
    </row>
    <row r="1103" spans="1:15">
      <c r="A1103" s="10" t="s">
        <v>4818</v>
      </c>
      <c r="B1103" s="18">
        <v>3.9</v>
      </c>
      <c r="O1103" s="10" t="s">
        <v>14205</v>
      </c>
    </row>
    <row r="1104" spans="1:15">
      <c r="A1104" s="10" t="s">
        <v>350</v>
      </c>
      <c r="B1104" s="18">
        <v>3.9</v>
      </c>
      <c r="O1104" s="10" t="s">
        <v>14824</v>
      </c>
    </row>
    <row r="1105" spans="1:15">
      <c r="A1105" s="10" t="s">
        <v>5913</v>
      </c>
      <c r="B1105" s="18">
        <v>3.9</v>
      </c>
      <c r="O1105" s="10" t="s">
        <v>15083</v>
      </c>
    </row>
    <row r="1106" spans="1:15">
      <c r="A1106" s="10" t="s">
        <v>995</v>
      </c>
      <c r="B1106" s="18">
        <v>3.9</v>
      </c>
      <c r="O1106" s="10" t="s">
        <v>14774</v>
      </c>
    </row>
    <row r="1107" spans="1:15">
      <c r="A1107" s="10" t="s">
        <v>8473</v>
      </c>
      <c r="B1107" s="18">
        <v>3.9</v>
      </c>
      <c r="O1107" s="10" t="s">
        <v>14594</v>
      </c>
    </row>
    <row r="1108" spans="1:15">
      <c r="A1108" s="10" t="s">
        <v>4403</v>
      </c>
      <c r="B1108" s="18">
        <v>3.9</v>
      </c>
      <c r="O1108" s="10" t="s">
        <v>14305</v>
      </c>
    </row>
    <row r="1109" spans="1:15">
      <c r="A1109" s="10" t="s">
        <v>12382</v>
      </c>
      <c r="B1109" s="18">
        <v>3.9</v>
      </c>
      <c r="O1109" s="10" t="s">
        <v>14961</v>
      </c>
    </row>
    <row r="1110" spans="1:15">
      <c r="A1110" s="10" t="s">
        <v>11968</v>
      </c>
      <c r="B1110" s="18">
        <v>3.9</v>
      </c>
      <c r="O1110" s="10" t="s">
        <v>15069</v>
      </c>
    </row>
    <row r="1111" spans="1:15">
      <c r="A1111" s="10" t="s">
        <v>2792</v>
      </c>
      <c r="B1111" s="18">
        <v>3.9</v>
      </c>
      <c r="O1111" s="10" t="s">
        <v>14822</v>
      </c>
    </row>
    <row r="1112" spans="1:15">
      <c r="A1112" s="10" t="s">
        <v>11052</v>
      </c>
      <c r="B1112" s="18">
        <v>3.9</v>
      </c>
      <c r="O1112" s="10" t="s">
        <v>14798</v>
      </c>
    </row>
    <row r="1113" spans="1:15">
      <c r="A1113" s="10" t="s">
        <v>9160</v>
      </c>
      <c r="B1113" s="18">
        <v>3.9</v>
      </c>
      <c r="O1113" s="10" t="s">
        <v>14964</v>
      </c>
    </row>
    <row r="1114" spans="1:15">
      <c r="A1114" s="10" t="s">
        <v>1402</v>
      </c>
      <c r="B1114" s="18">
        <v>3.9</v>
      </c>
      <c r="O1114" s="10" t="s">
        <v>14215</v>
      </c>
    </row>
    <row r="1115" spans="1:15">
      <c r="A1115" s="10" t="s">
        <v>3085</v>
      </c>
      <c r="B1115" s="18">
        <v>3.9</v>
      </c>
      <c r="O1115" s="10" t="s">
        <v>14653</v>
      </c>
    </row>
    <row r="1116" spans="1:15">
      <c r="A1116" s="10" t="s">
        <v>2876</v>
      </c>
      <c r="B1116" s="18">
        <v>3.9</v>
      </c>
      <c r="O1116" s="10" t="s">
        <v>14657</v>
      </c>
    </row>
    <row r="1117" spans="1:15">
      <c r="A1117" s="10" t="s">
        <v>7659</v>
      </c>
      <c r="B1117" s="18">
        <v>3.9</v>
      </c>
      <c r="O1117" s="10" t="s">
        <v>14654</v>
      </c>
    </row>
    <row r="1118" spans="1:15">
      <c r="A1118" s="10" t="s">
        <v>66</v>
      </c>
      <c r="B1118" s="18">
        <v>3.9</v>
      </c>
      <c r="O1118" s="10" t="s">
        <v>14446</v>
      </c>
    </row>
    <row r="1119" spans="1:15">
      <c r="A1119" s="10" t="s">
        <v>7162</v>
      </c>
      <c r="B1119" s="18">
        <v>3.9</v>
      </c>
      <c r="O1119" s="10" t="s">
        <v>14501</v>
      </c>
    </row>
    <row r="1120" spans="1:15">
      <c r="A1120" s="10" t="s">
        <v>4571</v>
      </c>
      <c r="B1120" s="18">
        <v>3.9</v>
      </c>
      <c r="O1120" s="10" t="s">
        <v>14946</v>
      </c>
    </row>
    <row r="1121" spans="1:15">
      <c r="A1121" s="10" t="s">
        <v>12704</v>
      </c>
      <c r="B1121" s="18">
        <v>3.9</v>
      </c>
      <c r="O1121" s="10" t="s">
        <v>14970</v>
      </c>
    </row>
    <row r="1122" spans="1:15">
      <c r="A1122" s="10" t="s">
        <v>11676</v>
      </c>
      <c r="B1122" s="18">
        <v>3.9</v>
      </c>
      <c r="O1122" s="10" t="s">
        <v>14821</v>
      </c>
    </row>
    <row r="1123" spans="1:15">
      <c r="A1123" s="10" t="s">
        <v>12281</v>
      </c>
      <c r="B1123" s="18">
        <v>3.9</v>
      </c>
      <c r="O1123" s="10" t="s">
        <v>14704</v>
      </c>
    </row>
    <row r="1124" spans="1:15">
      <c r="A1124" s="10" t="s">
        <v>1423</v>
      </c>
      <c r="B1124" s="18">
        <v>3.9</v>
      </c>
      <c r="O1124" s="10" t="s">
        <v>14445</v>
      </c>
    </row>
    <row r="1125" spans="1:15">
      <c r="A1125" s="10" t="s">
        <v>6137</v>
      </c>
      <c r="B1125" s="18">
        <v>3.9</v>
      </c>
      <c r="O1125" s="10" t="s">
        <v>14702</v>
      </c>
    </row>
    <row r="1126" spans="1:15">
      <c r="A1126" s="10" t="s">
        <v>5242</v>
      </c>
      <c r="B1126" s="18">
        <v>3.9</v>
      </c>
      <c r="O1126" s="10" t="s">
        <v>14470</v>
      </c>
    </row>
    <row r="1127" spans="1:15">
      <c r="A1127" s="10" t="s">
        <v>10459</v>
      </c>
      <c r="B1127" s="18">
        <v>3.9</v>
      </c>
      <c r="O1127" s="10" t="s">
        <v>14913</v>
      </c>
    </row>
    <row r="1128" spans="1:15">
      <c r="A1128" s="10" t="s">
        <v>10244</v>
      </c>
      <c r="B1128" s="18">
        <v>3.9</v>
      </c>
      <c r="O1128" s="10" t="s">
        <v>14908</v>
      </c>
    </row>
    <row r="1129" spans="1:15">
      <c r="A1129" s="10" t="s">
        <v>5861</v>
      </c>
      <c r="B1129" s="18">
        <v>3.9</v>
      </c>
      <c r="O1129" s="10" t="s">
        <v>14998</v>
      </c>
    </row>
    <row r="1130" spans="1:15">
      <c r="A1130" s="10" t="s">
        <v>8539</v>
      </c>
      <c r="B1130" s="18">
        <v>3.9</v>
      </c>
      <c r="O1130" s="10" t="s">
        <v>14699</v>
      </c>
    </row>
    <row r="1131" spans="1:15">
      <c r="A1131" s="10" t="s">
        <v>8594</v>
      </c>
      <c r="B1131" s="18">
        <v>3.9</v>
      </c>
      <c r="O1131" s="10" t="s">
        <v>15178</v>
      </c>
    </row>
    <row r="1132" spans="1:15">
      <c r="A1132" s="10" t="s">
        <v>4939</v>
      </c>
      <c r="B1132" s="18">
        <v>3.9</v>
      </c>
      <c r="O1132" s="10" t="s">
        <v>14277</v>
      </c>
    </row>
    <row r="1133" spans="1:15">
      <c r="A1133" s="10" t="s">
        <v>6792</v>
      </c>
      <c r="B1133" s="18">
        <v>3.9</v>
      </c>
      <c r="O1133" s="10" t="s">
        <v>14763</v>
      </c>
    </row>
    <row r="1134" spans="1:15">
      <c r="A1134" s="10" t="s">
        <v>11215</v>
      </c>
      <c r="B1134" s="18">
        <v>3.9</v>
      </c>
      <c r="O1134" s="10" t="s">
        <v>14009</v>
      </c>
    </row>
    <row r="1135" spans="1:15">
      <c r="A1135" s="10" t="s">
        <v>9901</v>
      </c>
      <c r="B1135" s="18">
        <v>3.9</v>
      </c>
      <c r="O1135" s="10" t="s">
        <v>13963</v>
      </c>
    </row>
    <row r="1136" spans="1:15">
      <c r="A1136" s="10" t="s">
        <v>9018</v>
      </c>
      <c r="B1136" s="18">
        <v>3.9</v>
      </c>
      <c r="O1136" s="10" t="s">
        <v>14176</v>
      </c>
    </row>
    <row r="1137" spans="1:15">
      <c r="A1137" s="10" t="s">
        <v>8615</v>
      </c>
      <c r="B1137" s="18">
        <v>3.9</v>
      </c>
      <c r="O1137" s="10" t="s">
        <v>13964</v>
      </c>
    </row>
    <row r="1138" spans="1:15">
      <c r="A1138" s="10" t="s">
        <v>11315</v>
      </c>
      <c r="B1138" s="18">
        <v>3.9</v>
      </c>
      <c r="O1138" s="10" t="s">
        <v>13961</v>
      </c>
    </row>
    <row r="1139" spans="1:15">
      <c r="A1139" s="10" t="s">
        <v>10041</v>
      </c>
      <c r="B1139" s="18">
        <v>3.9</v>
      </c>
      <c r="O1139" s="10" t="s">
        <v>14652</v>
      </c>
    </row>
    <row r="1140" spans="1:15">
      <c r="A1140" s="10" t="s">
        <v>12633</v>
      </c>
      <c r="B1140" s="18">
        <v>3.9</v>
      </c>
      <c r="O1140" s="10" t="s">
        <v>15110</v>
      </c>
    </row>
    <row r="1141" spans="1:15">
      <c r="A1141" s="10" t="s">
        <v>9335</v>
      </c>
      <c r="B1141" s="18">
        <v>3.9</v>
      </c>
      <c r="O1141" s="10" t="s">
        <v>14584</v>
      </c>
    </row>
    <row r="1142" spans="1:15">
      <c r="A1142" s="10" t="s">
        <v>4994</v>
      </c>
      <c r="B1142" s="18">
        <v>3.9</v>
      </c>
      <c r="O1142" s="10" t="s">
        <v>14363</v>
      </c>
    </row>
    <row r="1143" spans="1:15">
      <c r="A1143" s="10" t="s">
        <v>1823</v>
      </c>
      <c r="B1143" s="18">
        <v>3.9</v>
      </c>
      <c r="O1143" s="10" t="s">
        <v>14963</v>
      </c>
    </row>
    <row r="1144" spans="1:15">
      <c r="A1144" s="10" t="s">
        <v>1476</v>
      </c>
      <c r="B1144" s="18">
        <v>3.9</v>
      </c>
      <c r="O1144" s="10" t="s">
        <v>14941</v>
      </c>
    </row>
    <row r="1145" spans="1:15">
      <c r="A1145" s="10" t="s">
        <v>5848</v>
      </c>
      <c r="B1145" s="18">
        <v>3.9</v>
      </c>
      <c r="O1145" s="10" t="s">
        <v>14979</v>
      </c>
    </row>
    <row r="1146" spans="1:15">
      <c r="A1146" s="10" t="s">
        <v>12623</v>
      </c>
      <c r="B1146" s="18">
        <v>3.9</v>
      </c>
      <c r="O1146" s="10" t="s">
        <v>14221</v>
      </c>
    </row>
    <row r="1147" spans="1:15">
      <c r="A1147" s="10" t="s">
        <v>11886</v>
      </c>
      <c r="B1147" s="18">
        <v>3.9</v>
      </c>
      <c r="O1147" s="10" t="s">
        <v>14223</v>
      </c>
    </row>
    <row r="1148" spans="1:15">
      <c r="A1148" s="10" t="s">
        <v>8625</v>
      </c>
      <c r="B1148" s="18">
        <v>3.9</v>
      </c>
      <c r="O1148" s="10" t="s">
        <v>14278</v>
      </c>
    </row>
    <row r="1149" spans="1:15">
      <c r="A1149" s="10" t="s">
        <v>11776</v>
      </c>
      <c r="B1149" s="18">
        <v>3.9</v>
      </c>
      <c r="O1149" s="10" t="s">
        <v>14731</v>
      </c>
    </row>
    <row r="1150" spans="1:15">
      <c r="A1150" s="10" t="s">
        <v>2841</v>
      </c>
      <c r="B1150" s="18">
        <v>3.9</v>
      </c>
      <c r="O1150" s="10" t="s">
        <v>14111</v>
      </c>
    </row>
    <row r="1151" spans="1:15">
      <c r="A1151" s="10" t="s">
        <v>9324</v>
      </c>
      <c r="B1151" s="18">
        <v>3.9</v>
      </c>
      <c r="O1151" s="10" t="s">
        <v>14170</v>
      </c>
    </row>
    <row r="1152" spans="1:15">
      <c r="A1152" s="10" t="s">
        <v>11866</v>
      </c>
      <c r="B1152" s="18">
        <v>3.9</v>
      </c>
      <c r="O1152" s="10" t="s">
        <v>13975</v>
      </c>
    </row>
    <row r="1153" spans="1:15">
      <c r="A1153" s="10" t="s">
        <v>9549</v>
      </c>
      <c r="B1153" s="18">
        <v>3.9</v>
      </c>
      <c r="O1153" s="10" t="s">
        <v>14128</v>
      </c>
    </row>
    <row r="1154" spans="1:15">
      <c r="A1154" s="10" t="s">
        <v>5067</v>
      </c>
      <c r="B1154" s="18">
        <v>3.9</v>
      </c>
      <c r="O1154" s="10" t="s">
        <v>14153</v>
      </c>
    </row>
    <row r="1155" spans="1:15">
      <c r="A1155" s="10" t="s">
        <v>6971</v>
      </c>
      <c r="B1155" s="18">
        <v>3.9</v>
      </c>
      <c r="O1155" s="10" t="s">
        <v>15130</v>
      </c>
    </row>
    <row r="1156" spans="1:15">
      <c r="A1156" s="10" t="s">
        <v>10960</v>
      </c>
      <c r="B1156" s="18">
        <v>3.9</v>
      </c>
      <c r="O1156" s="10" t="s">
        <v>14074</v>
      </c>
    </row>
    <row r="1157" spans="1:15">
      <c r="A1157" s="10" t="s">
        <v>9653</v>
      </c>
      <c r="B1157" s="18">
        <v>3.9</v>
      </c>
      <c r="O1157" s="10" t="s">
        <v>14463</v>
      </c>
    </row>
    <row r="1158" spans="1:15">
      <c r="A1158" s="10" t="s">
        <v>12714</v>
      </c>
      <c r="B1158" s="18">
        <v>3.9</v>
      </c>
      <c r="O1158" s="10" t="s">
        <v>14937</v>
      </c>
    </row>
    <row r="1159" spans="1:15">
      <c r="A1159" s="10" t="s">
        <v>6409</v>
      </c>
      <c r="B1159" s="18">
        <v>3.9</v>
      </c>
      <c r="O1159" s="10" t="s">
        <v>14334</v>
      </c>
    </row>
    <row r="1160" spans="1:15">
      <c r="A1160" s="10" t="s">
        <v>10407</v>
      </c>
      <c r="B1160" s="18">
        <v>3.9</v>
      </c>
      <c r="O1160" s="10" t="s">
        <v>15018</v>
      </c>
    </row>
    <row r="1161" spans="1:15">
      <c r="A1161" s="10" t="s">
        <v>8091</v>
      </c>
      <c r="B1161" s="18">
        <v>3.9</v>
      </c>
      <c r="O1161" s="10" t="s">
        <v>14679</v>
      </c>
    </row>
    <row r="1162" spans="1:15">
      <c r="A1162" s="10" t="s">
        <v>9843</v>
      </c>
      <c r="B1162" s="18">
        <v>3.9</v>
      </c>
      <c r="O1162" s="10" t="s">
        <v>14296</v>
      </c>
    </row>
    <row r="1163" spans="1:15">
      <c r="A1163" s="10" t="s">
        <v>1247</v>
      </c>
      <c r="B1163" s="18">
        <v>3.9</v>
      </c>
      <c r="O1163" s="10" t="s">
        <v>15185</v>
      </c>
    </row>
    <row r="1164" spans="1:15">
      <c r="A1164" s="10" t="s">
        <v>3149</v>
      </c>
      <c r="B1164" s="18">
        <v>3.9</v>
      </c>
      <c r="O1164" s="10" t="s">
        <v>14915</v>
      </c>
    </row>
    <row r="1165" spans="1:15">
      <c r="A1165" s="10" t="s">
        <v>8635</v>
      </c>
      <c r="B1165" s="18">
        <v>3.9</v>
      </c>
      <c r="O1165" s="10" t="s">
        <v>15177</v>
      </c>
    </row>
    <row r="1166" spans="1:15">
      <c r="A1166" s="10" t="s">
        <v>12171</v>
      </c>
      <c r="B1166" s="18">
        <v>3.9</v>
      </c>
      <c r="O1166" s="10" t="s">
        <v>14622</v>
      </c>
    </row>
    <row r="1167" spans="1:15">
      <c r="A1167" s="10" t="s">
        <v>11134</v>
      </c>
      <c r="B1167" s="18">
        <v>3.8</v>
      </c>
      <c r="O1167" s="10" t="s">
        <v>14523</v>
      </c>
    </row>
    <row r="1168" spans="1:15">
      <c r="A1168" s="10" t="s">
        <v>9039</v>
      </c>
      <c r="B1168" s="18">
        <v>3.8</v>
      </c>
      <c r="O1168" s="10" t="s">
        <v>14160</v>
      </c>
    </row>
    <row r="1169" spans="1:15">
      <c r="A1169" s="10" t="s">
        <v>12643</v>
      </c>
      <c r="B1169" s="18">
        <v>3.8</v>
      </c>
      <c r="O1169" s="10" t="s">
        <v>14275</v>
      </c>
    </row>
    <row r="1170" spans="1:15">
      <c r="A1170" s="10" t="s">
        <v>10499</v>
      </c>
      <c r="B1170" s="18">
        <v>3.8</v>
      </c>
      <c r="O1170" s="10" t="s">
        <v>14617</v>
      </c>
    </row>
    <row r="1171" spans="1:15">
      <c r="A1171" s="10" t="s">
        <v>3616</v>
      </c>
      <c r="B1171" s="18">
        <v>3.8</v>
      </c>
      <c r="O1171" s="10" t="s">
        <v>14449</v>
      </c>
    </row>
    <row r="1172" spans="1:15">
      <c r="A1172" s="10" t="s">
        <v>4239</v>
      </c>
      <c r="B1172" s="18">
        <v>3.8</v>
      </c>
      <c r="O1172" s="10" t="s">
        <v>14498</v>
      </c>
    </row>
    <row r="1173" spans="1:15">
      <c r="A1173" s="10" t="s">
        <v>3403</v>
      </c>
      <c r="B1173" s="18">
        <v>3.8</v>
      </c>
      <c r="O1173" s="10" t="s">
        <v>14447</v>
      </c>
    </row>
    <row r="1174" spans="1:15">
      <c r="A1174" s="10" t="s">
        <v>1898</v>
      </c>
      <c r="B1174" s="18">
        <v>3.8</v>
      </c>
      <c r="O1174" s="10" t="s">
        <v>14661</v>
      </c>
    </row>
    <row r="1175" spans="1:15">
      <c r="A1175" s="10" t="s">
        <v>1076</v>
      </c>
      <c r="B1175" s="18">
        <v>3.8</v>
      </c>
      <c r="O1175" s="10" t="s">
        <v>14598</v>
      </c>
    </row>
    <row r="1176" spans="1:15">
      <c r="A1176" s="10" t="s">
        <v>5378</v>
      </c>
      <c r="B1176" s="18">
        <v>3.8</v>
      </c>
      <c r="O1176" s="10" t="s">
        <v>14383</v>
      </c>
    </row>
    <row r="1177" spans="1:15">
      <c r="A1177" s="10" t="s">
        <v>4438</v>
      </c>
      <c r="B1177" s="18">
        <v>3.8</v>
      </c>
      <c r="O1177" s="10" t="s">
        <v>14602</v>
      </c>
    </row>
    <row r="1178" spans="1:15">
      <c r="A1178" s="10" t="s">
        <v>9600</v>
      </c>
      <c r="B1178" s="18">
        <v>3.8</v>
      </c>
      <c r="O1178" s="10" t="s">
        <v>14117</v>
      </c>
    </row>
    <row r="1179" spans="1:15">
      <c r="A1179" s="10" t="s">
        <v>2967</v>
      </c>
      <c r="B1179" s="18">
        <v>3.8</v>
      </c>
      <c r="O1179" s="10" t="s">
        <v>14485</v>
      </c>
    </row>
    <row r="1180" spans="1:15">
      <c r="A1180" s="10" t="s">
        <v>3992</v>
      </c>
      <c r="B1180" s="18">
        <v>3.8</v>
      </c>
      <c r="O1180" s="10" t="s">
        <v>14209</v>
      </c>
    </row>
    <row r="1181" spans="1:15">
      <c r="A1181" s="10" t="s">
        <v>3851</v>
      </c>
      <c r="B1181" s="18">
        <v>3.8</v>
      </c>
      <c r="O1181" s="10" t="s">
        <v>14986</v>
      </c>
    </row>
    <row r="1182" spans="1:15">
      <c r="A1182" s="10" t="s">
        <v>11937</v>
      </c>
      <c r="B1182" s="18">
        <v>3.8</v>
      </c>
      <c r="O1182" s="10" t="s">
        <v>14984</v>
      </c>
    </row>
    <row r="1183" spans="1:15">
      <c r="A1183" s="10" t="s">
        <v>4635</v>
      </c>
      <c r="B1183" s="18">
        <v>3.8</v>
      </c>
      <c r="O1183" s="10" t="s">
        <v>14920</v>
      </c>
    </row>
    <row r="1184" spans="1:15">
      <c r="A1184" s="10" t="s">
        <v>12542</v>
      </c>
      <c r="B1184" s="18">
        <v>3.8</v>
      </c>
      <c r="O1184" s="10" t="s">
        <v>14506</v>
      </c>
    </row>
    <row r="1185" spans="1:15">
      <c r="A1185" s="10" t="s">
        <v>4511</v>
      </c>
      <c r="B1185" s="18">
        <v>3.8</v>
      </c>
      <c r="O1185" s="10" t="s">
        <v>14067</v>
      </c>
    </row>
    <row r="1186" spans="1:15">
      <c r="A1186" s="10" t="s">
        <v>8822</v>
      </c>
      <c r="B1186" s="18">
        <v>3.8</v>
      </c>
      <c r="O1186" s="10" t="s">
        <v>14052</v>
      </c>
    </row>
    <row r="1187" spans="1:15">
      <c r="A1187" s="10" t="s">
        <v>2167</v>
      </c>
      <c r="B1187" s="18">
        <v>3.8</v>
      </c>
      <c r="O1187" s="10" t="s">
        <v>14841</v>
      </c>
    </row>
    <row r="1188" spans="1:15">
      <c r="A1188" s="10" t="s">
        <v>6482</v>
      </c>
      <c r="B1188" s="18">
        <v>3.8</v>
      </c>
      <c r="O1188" s="10" t="s">
        <v>15061</v>
      </c>
    </row>
    <row r="1189" spans="1:15">
      <c r="A1189" s="10" t="s">
        <v>7274</v>
      </c>
      <c r="B1189" s="18">
        <v>3.8</v>
      </c>
      <c r="O1189" s="10" t="s">
        <v>14935</v>
      </c>
    </row>
    <row r="1190" spans="1:15">
      <c r="A1190" s="10" t="s">
        <v>2366</v>
      </c>
      <c r="B1190" s="18">
        <v>3.8</v>
      </c>
      <c r="O1190" s="10" t="s">
        <v>14674</v>
      </c>
    </row>
    <row r="1191" spans="1:15">
      <c r="A1191" s="10" t="s">
        <v>10194</v>
      </c>
      <c r="B1191" s="18">
        <v>3.8</v>
      </c>
      <c r="O1191" s="10" t="s">
        <v>14943</v>
      </c>
    </row>
    <row r="1192" spans="1:15">
      <c r="A1192" s="10" t="s">
        <v>2432</v>
      </c>
      <c r="B1192" s="18">
        <v>3.8</v>
      </c>
      <c r="O1192" s="10" t="s">
        <v>14648</v>
      </c>
    </row>
    <row r="1193" spans="1:15">
      <c r="A1193" s="10" t="s">
        <v>5294</v>
      </c>
      <c r="B1193" s="18">
        <v>3.8</v>
      </c>
      <c r="O1193" s="10" t="s">
        <v>14101</v>
      </c>
    </row>
    <row r="1194" spans="1:15">
      <c r="A1194" s="10" t="s">
        <v>11486</v>
      </c>
      <c r="B1194" s="18">
        <v>3.8</v>
      </c>
      <c r="O1194" s="10" t="s">
        <v>14100</v>
      </c>
    </row>
    <row r="1195" spans="1:15">
      <c r="A1195" s="10" t="s">
        <v>11596</v>
      </c>
      <c r="B1195" s="18">
        <v>3.8</v>
      </c>
      <c r="O1195" s="10" t="s">
        <v>15089</v>
      </c>
    </row>
    <row r="1196" spans="1:15">
      <c r="A1196" s="10" t="s">
        <v>8431</v>
      </c>
      <c r="B1196" s="18">
        <v>3.8</v>
      </c>
      <c r="O1196" s="10" t="s">
        <v>14597</v>
      </c>
    </row>
    <row r="1197" spans="1:15">
      <c r="A1197" s="10" t="s">
        <v>9508</v>
      </c>
      <c r="B1197" s="18">
        <v>3.8</v>
      </c>
      <c r="O1197" s="10" t="s">
        <v>14303</v>
      </c>
    </row>
    <row r="1198" spans="1:15">
      <c r="A1198" s="10" t="s">
        <v>4854</v>
      </c>
      <c r="B1198" s="18">
        <v>3.8</v>
      </c>
      <c r="O1198" s="10" t="s">
        <v>15005</v>
      </c>
    </row>
    <row r="1199" spans="1:15">
      <c r="A1199" s="10" t="s">
        <v>6450</v>
      </c>
      <c r="B1199" s="18">
        <v>3.8</v>
      </c>
      <c r="O1199" s="10" t="s">
        <v>13979</v>
      </c>
    </row>
    <row r="1200" spans="1:15">
      <c r="A1200" s="10" t="s">
        <v>1596</v>
      </c>
      <c r="B1200" s="18">
        <v>3.8</v>
      </c>
      <c r="O1200" s="10" t="s">
        <v>14342</v>
      </c>
    </row>
    <row r="1201" spans="1:15">
      <c r="A1201" s="10" t="s">
        <v>7794</v>
      </c>
      <c r="B1201" s="18">
        <v>3.8</v>
      </c>
      <c r="O1201" s="10" t="s">
        <v>14149</v>
      </c>
    </row>
    <row r="1202" spans="1:15">
      <c r="A1202" s="10" t="s">
        <v>11185</v>
      </c>
      <c r="B1202" s="18">
        <v>3.8</v>
      </c>
      <c r="O1202" s="10" t="s">
        <v>14219</v>
      </c>
    </row>
    <row r="1203" spans="1:15">
      <c r="A1203" s="10" t="s">
        <v>8782</v>
      </c>
      <c r="B1203" s="18">
        <v>3.8</v>
      </c>
      <c r="O1203" s="10" t="s">
        <v>14252</v>
      </c>
    </row>
    <row r="1204" spans="1:15">
      <c r="A1204" s="10" t="s">
        <v>5657</v>
      </c>
      <c r="B1204" s="18">
        <v>3.8</v>
      </c>
      <c r="O1204" s="10" t="s">
        <v>14268</v>
      </c>
    </row>
    <row r="1205" spans="1:15">
      <c r="A1205" s="10" t="s">
        <v>877</v>
      </c>
      <c r="B1205" s="18">
        <v>3.8</v>
      </c>
      <c r="O1205" s="10" t="s">
        <v>14727</v>
      </c>
    </row>
    <row r="1206" spans="1:15">
      <c r="A1206" s="10" t="s">
        <v>9921</v>
      </c>
      <c r="B1206" s="18">
        <v>3.8</v>
      </c>
      <c r="O1206" s="10" t="s">
        <v>14442</v>
      </c>
    </row>
    <row r="1207" spans="1:15">
      <c r="A1207" s="10" t="s">
        <v>4865</v>
      </c>
      <c r="B1207" s="18">
        <v>3.8</v>
      </c>
      <c r="O1207" s="10" t="s">
        <v>14025</v>
      </c>
    </row>
    <row r="1208" spans="1:15">
      <c r="A1208" s="10" t="s">
        <v>9467</v>
      </c>
      <c r="B1208" s="18">
        <v>3.8</v>
      </c>
      <c r="O1208" s="10" t="s">
        <v>13945</v>
      </c>
    </row>
    <row r="1209" spans="1:15">
      <c r="A1209" s="10" t="s">
        <v>9446</v>
      </c>
      <c r="B1209" s="18">
        <v>3.8</v>
      </c>
      <c r="O1209" s="10" t="s">
        <v>13959</v>
      </c>
    </row>
    <row r="1210" spans="1:15">
      <c r="A1210" s="10" t="s">
        <v>7690</v>
      </c>
      <c r="B1210" s="18">
        <v>3.8</v>
      </c>
      <c r="O1210" s="10" t="s">
        <v>13913</v>
      </c>
    </row>
    <row r="1211" spans="1:15">
      <c r="A1211" s="10" t="s">
        <v>10061</v>
      </c>
      <c r="B1211" s="18">
        <v>3.8</v>
      </c>
      <c r="O1211" s="10" t="s">
        <v>13927</v>
      </c>
    </row>
    <row r="1212" spans="1:15">
      <c r="A1212" s="10" t="s">
        <v>4009</v>
      </c>
      <c r="B1212" s="18">
        <v>3.8</v>
      </c>
      <c r="O1212" s="10" t="s">
        <v>13925</v>
      </c>
    </row>
    <row r="1213" spans="1:15">
      <c r="A1213" s="10" t="s">
        <v>3343</v>
      </c>
      <c r="B1213" s="18">
        <v>3.8</v>
      </c>
      <c r="O1213" s="10" t="s">
        <v>14079</v>
      </c>
    </row>
    <row r="1214" spans="1:15">
      <c r="A1214" s="10" t="s">
        <v>4021</v>
      </c>
      <c r="B1214" s="18">
        <v>3.8</v>
      </c>
      <c r="O1214" s="10" t="s">
        <v>14511</v>
      </c>
    </row>
    <row r="1215" spans="1:15">
      <c r="A1215" s="10" t="s">
        <v>2811</v>
      </c>
      <c r="B1215" s="18">
        <v>3.8</v>
      </c>
      <c r="O1215" s="10" t="s">
        <v>14285</v>
      </c>
    </row>
    <row r="1216" spans="1:15">
      <c r="A1216" s="10" t="s">
        <v>6895</v>
      </c>
      <c r="B1216" s="18">
        <v>3.8</v>
      </c>
      <c r="O1216" s="10" t="s">
        <v>14367</v>
      </c>
    </row>
    <row r="1217" spans="1:15">
      <c r="A1217" s="10" t="s">
        <v>5591</v>
      </c>
      <c r="B1217" s="18">
        <v>3.8</v>
      </c>
      <c r="O1217" s="10" t="s">
        <v>14981</v>
      </c>
    </row>
    <row r="1218" spans="1:15">
      <c r="A1218" s="10" t="s">
        <v>8153</v>
      </c>
      <c r="B1218" s="18">
        <v>3.8</v>
      </c>
      <c r="O1218" s="10" t="s">
        <v>15119</v>
      </c>
    </row>
    <row r="1219" spans="1:15">
      <c r="A1219" s="10" t="s">
        <v>9211</v>
      </c>
      <c r="B1219" s="18">
        <v>3.8</v>
      </c>
      <c r="O1219" s="10" t="s">
        <v>14550</v>
      </c>
    </row>
    <row r="1220" spans="1:15">
      <c r="A1220" s="10" t="s">
        <v>5827</v>
      </c>
      <c r="B1220" s="18">
        <v>3.8</v>
      </c>
      <c r="O1220" s="10" t="s">
        <v>14575</v>
      </c>
    </row>
    <row r="1221" spans="1:15">
      <c r="A1221" s="10" t="s">
        <v>5410</v>
      </c>
      <c r="B1221" s="18">
        <v>3.8</v>
      </c>
      <c r="O1221" s="10" t="s">
        <v>14641</v>
      </c>
    </row>
    <row r="1222" spans="1:15">
      <c r="A1222" s="10" t="s">
        <v>10971</v>
      </c>
      <c r="B1222" s="18">
        <v>3.8</v>
      </c>
      <c r="O1222" s="10" t="s">
        <v>14554</v>
      </c>
    </row>
    <row r="1223" spans="1:15">
      <c r="A1223" s="10" t="s">
        <v>2896</v>
      </c>
      <c r="B1223" s="18">
        <v>3.8</v>
      </c>
      <c r="O1223" s="10" t="s">
        <v>14733</v>
      </c>
    </row>
    <row r="1224" spans="1:15">
      <c r="A1224" s="10" t="s">
        <v>1954</v>
      </c>
      <c r="B1224" s="18">
        <v>3.8</v>
      </c>
      <c r="O1224" s="10" t="s">
        <v>14612</v>
      </c>
    </row>
    <row r="1225" spans="1:15">
      <c r="A1225" s="10" t="s">
        <v>7503</v>
      </c>
      <c r="B1225" s="18">
        <v>3.8</v>
      </c>
      <c r="O1225" s="10" t="s">
        <v>14636</v>
      </c>
    </row>
    <row r="1226" spans="1:15">
      <c r="A1226" s="10" t="s">
        <v>6635</v>
      </c>
      <c r="B1226" s="18">
        <v>3.8</v>
      </c>
      <c r="O1226" s="10" t="s">
        <v>14693</v>
      </c>
    </row>
    <row r="1227" spans="1:15">
      <c r="A1227" s="10" t="s">
        <v>5493</v>
      </c>
      <c r="B1227" s="18">
        <v>3.8</v>
      </c>
      <c r="O1227" s="10" t="s">
        <v>14569</v>
      </c>
    </row>
    <row r="1228" spans="1:15">
      <c r="A1228" s="10" t="s">
        <v>12904</v>
      </c>
      <c r="B1228" s="18">
        <v>3.8</v>
      </c>
      <c r="O1228" s="10" t="s">
        <v>14392</v>
      </c>
    </row>
    <row r="1229" spans="1:15">
      <c r="A1229" s="10" t="s">
        <v>1888</v>
      </c>
      <c r="B1229" s="18">
        <v>3.8</v>
      </c>
      <c r="O1229" s="10" t="s">
        <v>13994</v>
      </c>
    </row>
    <row r="1230" spans="1:15">
      <c r="A1230" s="10" t="s">
        <v>12191</v>
      </c>
      <c r="B1230" s="18">
        <v>3.8</v>
      </c>
      <c r="O1230" s="10" t="s">
        <v>14736</v>
      </c>
    </row>
    <row r="1231" spans="1:15">
      <c r="A1231" s="10" t="s">
        <v>8988</v>
      </c>
      <c r="B1231" s="18">
        <v>3.8</v>
      </c>
      <c r="O1231" s="10" t="s">
        <v>14814</v>
      </c>
    </row>
    <row r="1232" spans="1:15">
      <c r="A1232" s="10" t="s">
        <v>10779</v>
      </c>
      <c r="B1232" s="18">
        <v>3.8</v>
      </c>
      <c r="O1232" s="10" t="s">
        <v>14548</v>
      </c>
    </row>
    <row r="1233" spans="1:15">
      <c r="A1233" s="10" t="s">
        <v>5581</v>
      </c>
      <c r="B1233" s="18">
        <v>3.8</v>
      </c>
      <c r="O1233" s="10" t="s">
        <v>14532</v>
      </c>
    </row>
    <row r="1234" spans="1:15">
      <c r="A1234" s="10" t="s">
        <v>12039</v>
      </c>
      <c r="B1234" s="18">
        <v>3.8</v>
      </c>
      <c r="O1234" s="10" t="s">
        <v>14362</v>
      </c>
    </row>
    <row r="1235" spans="1:15">
      <c r="A1235" s="10" t="s">
        <v>10134</v>
      </c>
      <c r="B1235" s="18">
        <v>3.8</v>
      </c>
      <c r="O1235" s="10" t="s">
        <v>14279</v>
      </c>
    </row>
    <row r="1236" spans="1:15">
      <c r="A1236" s="10" t="s">
        <v>9942</v>
      </c>
      <c r="B1236" s="18">
        <v>3.8</v>
      </c>
      <c r="O1236" s="10" t="s">
        <v>14952</v>
      </c>
    </row>
    <row r="1237" spans="1:15">
      <c r="A1237" s="10" t="s">
        <v>10641</v>
      </c>
      <c r="B1237" s="18">
        <v>3.8</v>
      </c>
      <c r="O1237" s="10" t="s">
        <v>13965</v>
      </c>
    </row>
    <row r="1238" spans="1:15">
      <c r="A1238" s="10" t="s">
        <v>12161</v>
      </c>
      <c r="B1238" s="18">
        <v>3.8</v>
      </c>
      <c r="O1238" s="10" t="s">
        <v>14246</v>
      </c>
    </row>
    <row r="1239" spans="1:15">
      <c r="A1239" s="10" t="s">
        <v>5388</v>
      </c>
      <c r="B1239" s="18">
        <v>3.8</v>
      </c>
      <c r="O1239" s="10" t="s">
        <v>14308</v>
      </c>
    </row>
    <row r="1240" spans="1:15">
      <c r="A1240" s="10" t="s">
        <v>11012</v>
      </c>
      <c r="B1240" s="18">
        <v>3.8</v>
      </c>
      <c r="O1240" s="10" t="s">
        <v>13967</v>
      </c>
    </row>
    <row r="1241" spans="1:15">
      <c r="A1241" s="10" t="s">
        <v>10315</v>
      </c>
      <c r="B1241" s="18">
        <v>3.8</v>
      </c>
      <c r="O1241" s="10" t="s">
        <v>13932</v>
      </c>
    </row>
    <row r="1242" spans="1:15">
      <c r="A1242" s="10" t="s">
        <v>10760</v>
      </c>
      <c r="B1242" s="18">
        <v>3.8</v>
      </c>
      <c r="O1242" s="10" t="s">
        <v>14174</v>
      </c>
    </row>
    <row r="1243" spans="1:15">
      <c r="A1243" s="10" t="s">
        <v>8645</v>
      </c>
      <c r="B1243" s="18">
        <v>3.8</v>
      </c>
      <c r="O1243" s="10" t="s">
        <v>14010</v>
      </c>
    </row>
    <row r="1244" spans="1:15">
      <c r="A1244" s="10" t="s">
        <v>9345</v>
      </c>
      <c r="B1244" s="18">
        <v>3.8</v>
      </c>
      <c r="O1244" s="10" t="s">
        <v>14455</v>
      </c>
    </row>
    <row r="1245" spans="1:15">
      <c r="A1245" s="10" t="s">
        <v>8656</v>
      </c>
      <c r="B1245" s="18">
        <v>3.8</v>
      </c>
      <c r="O1245" s="10" t="s">
        <v>13968</v>
      </c>
    </row>
    <row r="1246" spans="1:15">
      <c r="A1246" s="10" t="s">
        <v>7055</v>
      </c>
      <c r="B1246" s="18">
        <v>3.8</v>
      </c>
      <c r="O1246" s="10" t="s">
        <v>14576</v>
      </c>
    </row>
    <row r="1247" spans="1:15">
      <c r="A1247" s="10" t="s">
        <v>1764</v>
      </c>
      <c r="B1247" s="18">
        <v>3.8</v>
      </c>
      <c r="O1247" s="10" t="s">
        <v>14178</v>
      </c>
    </row>
    <row r="1248" spans="1:15">
      <c r="A1248" s="10" t="s">
        <v>8957</v>
      </c>
      <c r="B1248" s="18">
        <v>3.8</v>
      </c>
      <c r="O1248" s="10" t="s">
        <v>14680</v>
      </c>
    </row>
    <row r="1249" spans="1:15">
      <c r="A1249" s="10" t="s">
        <v>9477</v>
      </c>
      <c r="B1249" s="18">
        <v>3.8</v>
      </c>
      <c r="O1249" s="10" t="s">
        <v>14404</v>
      </c>
    </row>
    <row r="1250" spans="1:15">
      <c r="A1250" s="10" t="s">
        <v>2526</v>
      </c>
      <c r="B1250" s="18">
        <v>3.8</v>
      </c>
      <c r="O1250" s="10" t="s">
        <v>14795</v>
      </c>
    </row>
    <row r="1251" spans="1:15">
      <c r="A1251" s="10" t="s">
        <v>9693</v>
      </c>
      <c r="B1251" s="18">
        <v>3.7</v>
      </c>
      <c r="O1251" s="10" t="s">
        <v>14672</v>
      </c>
    </row>
    <row r="1252" spans="1:15">
      <c r="A1252" s="10" t="s">
        <v>11806</v>
      </c>
      <c r="B1252" s="18">
        <v>3.7</v>
      </c>
      <c r="O1252" s="10" t="s">
        <v>14643</v>
      </c>
    </row>
    <row r="1253" spans="1:15">
      <c r="A1253" s="10" t="s">
        <v>8583</v>
      </c>
      <c r="B1253" s="18">
        <v>3.7</v>
      </c>
      <c r="O1253" s="10" t="s">
        <v>15111</v>
      </c>
    </row>
    <row r="1254" spans="1:15">
      <c r="A1254" s="10" t="s">
        <v>9559</v>
      </c>
      <c r="B1254" s="18">
        <v>3.7</v>
      </c>
      <c r="O1254" s="10" t="s">
        <v>14207</v>
      </c>
    </row>
    <row r="1255" spans="1:15">
      <c r="A1255" s="10" t="s">
        <v>10469</v>
      </c>
      <c r="B1255" s="18">
        <v>3.7</v>
      </c>
      <c r="O1255" s="10" t="s">
        <v>14715</v>
      </c>
    </row>
    <row r="1256" spans="1:15">
      <c r="A1256" s="10" t="s">
        <v>6370</v>
      </c>
      <c r="B1256" s="18">
        <v>3.7</v>
      </c>
      <c r="O1256" s="10" t="s">
        <v>14269</v>
      </c>
    </row>
    <row r="1257" spans="1:15">
      <c r="A1257" s="10" t="s">
        <v>8926</v>
      </c>
      <c r="B1257" s="18">
        <v>3.7</v>
      </c>
      <c r="O1257" s="10" t="s">
        <v>14270</v>
      </c>
    </row>
    <row r="1258" spans="1:15">
      <c r="A1258" s="10" t="s">
        <v>1096</v>
      </c>
      <c r="B1258" s="18">
        <v>3.7</v>
      </c>
      <c r="O1258" s="10" t="s">
        <v>14504</v>
      </c>
    </row>
    <row r="1259" spans="1:15">
      <c r="A1259" s="10" t="s">
        <v>4677</v>
      </c>
      <c r="B1259" s="18">
        <v>3.7</v>
      </c>
      <c r="O1259" s="10" t="s">
        <v>15168</v>
      </c>
    </row>
    <row r="1260" spans="1:15">
      <c r="A1260" s="10" t="s">
        <v>4251</v>
      </c>
      <c r="B1260" s="18">
        <v>3.7</v>
      </c>
      <c r="O1260" s="10" t="s">
        <v>14927</v>
      </c>
    </row>
    <row r="1261" spans="1:15">
      <c r="A1261" s="10" t="s">
        <v>10690</v>
      </c>
      <c r="B1261" s="18">
        <v>3.7</v>
      </c>
      <c r="O1261" s="10" t="s">
        <v>15113</v>
      </c>
    </row>
    <row r="1262" spans="1:15">
      <c r="A1262" s="10" t="s">
        <v>2706</v>
      </c>
      <c r="B1262" s="18">
        <v>3.7</v>
      </c>
      <c r="O1262" s="10" t="s">
        <v>15126</v>
      </c>
    </row>
    <row r="1263" spans="1:15">
      <c r="A1263" s="10" t="s">
        <v>2221</v>
      </c>
      <c r="B1263" s="18">
        <v>3.7</v>
      </c>
      <c r="O1263" s="10" t="s">
        <v>15084</v>
      </c>
    </row>
    <row r="1264" spans="1:15">
      <c r="A1264" s="10" t="s">
        <v>7152</v>
      </c>
      <c r="B1264" s="18">
        <v>3.7</v>
      </c>
      <c r="O1264" s="10" t="s">
        <v>15115</v>
      </c>
    </row>
    <row r="1265" spans="1:15">
      <c r="A1265" s="10" t="s">
        <v>10264</v>
      </c>
      <c r="B1265" s="18">
        <v>3.7</v>
      </c>
      <c r="O1265" s="10" t="s">
        <v>14994</v>
      </c>
    </row>
    <row r="1266" spans="1:15">
      <c r="A1266" s="10" t="s">
        <v>1994</v>
      </c>
      <c r="B1266" s="18">
        <v>3.7</v>
      </c>
      <c r="O1266" s="10" t="s">
        <v>14167</v>
      </c>
    </row>
    <row r="1267" spans="1:15">
      <c r="A1267" s="10" t="s">
        <v>1560</v>
      </c>
      <c r="B1267" s="18">
        <v>3.7</v>
      </c>
      <c r="O1267" s="10" t="s">
        <v>15180</v>
      </c>
    </row>
    <row r="1268" spans="1:15">
      <c r="A1268" s="10" t="s">
        <v>8504</v>
      </c>
      <c r="B1268" s="18">
        <v>3.7</v>
      </c>
      <c r="O1268" s="10" t="s">
        <v>15169</v>
      </c>
    </row>
    <row r="1269" spans="1:15">
      <c r="A1269" s="10" t="s">
        <v>5131</v>
      </c>
      <c r="B1269" s="18">
        <v>3.7</v>
      </c>
      <c r="O1269" s="10" t="s">
        <v>14400</v>
      </c>
    </row>
    <row r="1270" spans="1:15">
      <c r="A1270" s="10" t="s">
        <v>213</v>
      </c>
      <c r="B1270" s="18">
        <v>3.7</v>
      </c>
      <c r="O1270" s="10" t="s">
        <v>15064</v>
      </c>
    </row>
    <row r="1271" spans="1:15">
      <c r="A1271" s="10" t="s">
        <v>12412</v>
      </c>
      <c r="B1271" s="18">
        <v>3.7</v>
      </c>
      <c r="O1271" s="10" t="s">
        <v>14399</v>
      </c>
    </row>
    <row r="1272" spans="1:15">
      <c r="A1272" s="10" t="s">
        <v>2632</v>
      </c>
      <c r="B1272" s="18">
        <v>3.7</v>
      </c>
      <c r="O1272" s="10" t="s">
        <v>14267</v>
      </c>
    </row>
    <row r="1273" spans="1:15">
      <c r="A1273" s="10" t="s">
        <v>3938</v>
      </c>
      <c r="B1273" s="18">
        <v>3.7</v>
      </c>
      <c r="O1273" s="10" t="s">
        <v>14243</v>
      </c>
    </row>
    <row r="1274" spans="1:15">
      <c r="A1274" s="10" t="s">
        <v>5314</v>
      </c>
      <c r="B1274" s="18">
        <v>3.7</v>
      </c>
      <c r="O1274" s="10" t="s">
        <v>14238</v>
      </c>
    </row>
    <row r="1275" spans="1:15">
      <c r="A1275" s="10" t="s">
        <v>5871</v>
      </c>
      <c r="B1275" s="18">
        <v>3.7</v>
      </c>
      <c r="O1275" s="10" t="s">
        <v>14244</v>
      </c>
    </row>
    <row r="1276" spans="1:15">
      <c r="A1276" s="10" t="s">
        <v>2447</v>
      </c>
      <c r="B1276" s="18">
        <v>3.7</v>
      </c>
      <c r="O1276" s="10" t="s">
        <v>14237</v>
      </c>
    </row>
    <row r="1277" spans="1:15">
      <c r="A1277" s="10" t="s">
        <v>867</v>
      </c>
      <c r="B1277" s="18">
        <v>3.7</v>
      </c>
      <c r="O1277" s="10" t="s">
        <v>14236</v>
      </c>
    </row>
    <row r="1278" spans="1:15">
      <c r="A1278" s="10" t="s">
        <v>887</v>
      </c>
      <c r="B1278" s="18">
        <v>3.7</v>
      </c>
      <c r="O1278" s="10" t="s">
        <v>14218</v>
      </c>
    </row>
    <row r="1279" spans="1:15">
      <c r="A1279" s="10" t="s">
        <v>1833</v>
      </c>
      <c r="B1279" s="18">
        <v>3.7</v>
      </c>
      <c r="O1279" s="10" t="s">
        <v>14203</v>
      </c>
    </row>
    <row r="1280" spans="1:15">
      <c r="A1280" s="10" t="s">
        <v>1694</v>
      </c>
      <c r="B1280" s="18">
        <v>3.7</v>
      </c>
      <c r="O1280" s="10" t="s">
        <v>14639</v>
      </c>
    </row>
    <row r="1281" spans="1:15">
      <c r="A1281" s="10" t="s">
        <v>566</v>
      </c>
      <c r="B1281" s="18">
        <v>3.7</v>
      </c>
      <c r="O1281" s="10" t="s">
        <v>14893</v>
      </c>
    </row>
    <row r="1282" spans="1:15">
      <c r="A1282" s="10" t="s">
        <v>12291</v>
      </c>
      <c r="B1282" s="18">
        <v>3.7</v>
      </c>
      <c r="O1282" s="10" t="s">
        <v>14640</v>
      </c>
    </row>
    <row r="1283" spans="1:15">
      <c r="A1283" s="10" t="s">
        <v>10285</v>
      </c>
      <c r="B1283" s="18">
        <v>3.7</v>
      </c>
      <c r="O1283" s="10" t="s">
        <v>14489</v>
      </c>
    </row>
    <row r="1284" spans="1:15">
      <c r="A1284" s="10" t="s">
        <v>7649</v>
      </c>
      <c r="B1284" s="18">
        <v>3.7</v>
      </c>
      <c r="O1284" s="10" t="s">
        <v>14483</v>
      </c>
    </row>
    <row r="1285" spans="1:15">
      <c r="A1285" s="10" t="s">
        <v>11816</v>
      </c>
      <c r="B1285" s="18">
        <v>3.7</v>
      </c>
      <c r="O1285" s="10" t="s">
        <v>14803</v>
      </c>
    </row>
    <row r="1286" spans="1:15">
      <c r="A1286" s="10" t="s">
        <v>10819</v>
      </c>
      <c r="B1286" s="18">
        <v>3.7</v>
      </c>
      <c r="O1286" s="10" t="s">
        <v>14240</v>
      </c>
    </row>
    <row r="1287" spans="1:15">
      <c r="A1287" s="10" t="s">
        <v>11477</v>
      </c>
      <c r="B1287" s="18">
        <v>3.7</v>
      </c>
      <c r="O1287" s="10" t="s">
        <v>14668</v>
      </c>
    </row>
    <row r="1288" spans="1:15">
      <c r="A1288" s="10" t="s">
        <v>1302</v>
      </c>
      <c r="B1288" s="18">
        <v>3.7</v>
      </c>
      <c r="O1288" s="10" t="s">
        <v>14365</v>
      </c>
    </row>
    <row r="1289" spans="1:15">
      <c r="A1289" s="10" t="s">
        <v>526</v>
      </c>
      <c r="B1289" s="18">
        <v>3.7</v>
      </c>
      <c r="O1289" s="10" t="s">
        <v>14880</v>
      </c>
    </row>
    <row r="1290" spans="1:15">
      <c r="A1290" s="10" t="s">
        <v>9395</v>
      </c>
      <c r="B1290" s="18">
        <v>3.7</v>
      </c>
      <c r="O1290" s="10" t="s">
        <v>15017</v>
      </c>
    </row>
    <row r="1291" spans="1:15">
      <c r="A1291" s="10" t="s">
        <v>9794</v>
      </c>
      <c r="B1291" s="18">
        <v>3.7</v>
      </c>
      <c r="O1291" s="10" t="s">
        <v>15107</v>
      </c>
    </row>
    <row r="1292" spans="1:15">
      <c r="A1292" s="10" t="s">
        <v>12221</v>
      </c>
      <c r="B1292" s="18">
        <v>3.6</v>
      </c>
      <c r="O1292" s="10" t="s">
        <v>15043</v>
      </c>
    </row>
    <row r="1293" spans="1:15">
      <c r="A1293" s="10" t="s">
        <v>11447</v>
      </c>
      <c r="B1293" s="18">
        <v>3.6</v>
      </c>
      <c r="O1293" s="10" t="s">
        <v>14609</v>
      </c>
    </row>
    <row r="1294" spans="1:15">
      <c r="A1294" s="10" t="s">
        <v>12824</v>
      </c>
      <c r="B1294" s="18">
        <v>3.6</v>
      </c>
      <c r="O1294" s="10" t="s">
        <v>14879</v>
      </c>
    </row>
    <row r="1295" spans="1:15">
      <c r="A1295" s="10" t="s">
        <v>4358</v>
      </c>
      <c r="B1295" s="18">
        <v>3.6</v>
      </c>
      <c r="O1295" s="10" t="s">
        <v>14922</v>
      </c>
    </row>
    <row r="1296" spans="1:15">
      <c r="A1296" s="10" t="s">
        <v>12452</v>
      </c>
      <c r="B1296" s="18">
        <v>3.6</v>
      </c>
      <c r="O1296" s="10" t="s">
        <v>15160</v>
      </c>
    </row>
    <row r="1297" spans="1:15">
      <c r="A1297" s="10" t="s">
        <v>11556</v>
      </c>
      <c r="B1297" s="18">
        <v>3.6</v>
      </c>
      <c r="O1297" s="10" t="s">
        <v>15181</v>
      </c>
    </row>
    <row r="1298" spans="1:15">
      <c r="A1298" s="10" t="s">
        <v>7345</v>
      </c>
      <c r="B1298" s="18">
        <v>3.6</v>
      </c>
      <c r="O1298" s="10" t="s">
        <v>14837</v>
      </c>
    </row>
    <row r="1299" spans="1:15">
      <c r="A1299" s="10" t="s">
        <v>2211</v>
      </c>
      <c r="B1299" s="18">
        <v>3.6</v>
      </c>
      <c r="O1299" s="10" t="s">
        <v>14368</v>
      </c>
    </row>
    <row r="1300" spans="1:15">
      <c r="A1300" s="10" t="s">
        <v>8812</v>
      </c>
      <c r="B1300" s="18">
        <v>3.6</v>
      </c>
      <c r="O1300" s="10" t="s">
        <v>14742</v>
      </c>
    </row>
    <row r="1301" spans="1:15">
      <c r="A1301" s="10" t="s">
        <v>6762</v>
      </c>
      <c r="B1301" s="18">
        <v>3.6</v>
      </c>
      <c r="O1301" s="10" t="s">
        <v>15016</v>
      </c>
    </row>
    <row r="1302" spans="1:15">
      <c r="A1302" s="10" t="s">
        <v>6980</v>
      </c>
      <c r="B1302" s="18">
        <v>3.6</v>
      </c>
      <c r="O1302" s="10" t="s">
        <v>13951</v>
      </c>
    </row>
    <row r="1303" spans="1:15">
      <c r="A1303" s="10" t="s">
        <v>12663</v>
      </c>
      <c r="B1303" s="18">
        <v>3.6</v>
      </c>
      <c r="O1303" s="10" t="s">
        <v>14982</v>
      </c>
    </row>
    <row r="1304" spans="1:15">
      <c r="A1304" s="10" t="s">
        <v>9080</v>
      </c>
      <c r="B1304" s="18">
        <v>3.6</v>
      </c>
      <c r="O1304" s="10" t="s">
        <v>15106</v>
      </c>
    </row>
    <row r="1305" spans="1:15">
      <c r="A1305" s="10" t="s">
        <v>12854</v>
      </c>
      <c r="B1305" s="18">
        <v>3.6</v>
      </c>
      <c r="O1305" s="10" t="s">
        <v>15062</v>
      </c>
    </row>
    <row r="1306" spans="1:15">
      <c r="A1306" s="10" t="s">
        <v>460</v>
      </c>
      <c r="B1306" s="18">
        <v>3.6</v>
      </c>
      <c r="O1306" s="10" t="s">
        <v>14131</v>
      </c>
    </row>
    <row r="1307" spans="1:15">
      <c r="A1307" s="10" t="s">
        <v>1051</v>
      </c>
      <c r="B1307" s="18">
        <v>3.6</v>
      </c>
      <c r="O1307" s="10" t="s">
        <v>14208</v>
      </c>
    </row>
    <row r="1308" spans="1:15">
      <c r="A1308" s="10" t="s">
        <v>11636</v>
      </c>
      <c r="B1308" s="18">
        <v>3.6</v>
      </c>
      <c r="O1308" s="10" t="s">
        <v>14028</v>
      </c>
    </row>
    <row r="1309" spans="1:15">
      <c r="A1309" s="10" t="s">
        <v>12151</v>
      </c>
      <c r="B1309" s="18">
        <v>3.6</v>
      </c>
      <c r="O1309" s="10" t="s">
        <v>14227</v>
      </c>
    </row>
    <row r="1310" spans="1:15">
      <c r="A1310" s="10" t="s">
        <v>1843</v>
      </c>
      <c r="B1310" s="18">
        <v>3.6</v>
      </c>
      <c r="O1310" s="10" t="s">
        <v>15157</v>
      </c>
    </row>
    <row r="1311" spans="1:15">
      <c r="A1311" s="10" t="s">
        <v>3528</v>
      </c>
      <c r="B1311" s="18">
        <v>3.6</v>
      </c>
      <c r="O1311" s="10" t="s">
        <v>14957</v>
      </c>
    </row>
    <row r="1312" spans="1:15">
      <c r="A1312" s="10" t="s">
        <v>6440</v>
      </c>
      <c r="B1312" s="18">
        <v>3.6</v>
      </c>
      <c r="O1312" s="10" t="s">
        <v>14380</v>
      </c>
    </row>
    <row r="1313" spans="1:15">
      <c r="A1313" s="10" t="s">
        <v>8016</v>
      </c>
      <c r="B1313" s="18">
        <v>3.6</v>
      </c>
      <c r="O1313" s="10" t="s">
        <v>14632</v>
      </c>
    </row>
    <row r="1314" spans="1:15">
      <c r="A1314" s="10" t="s">
        <v>8132</v>
      </c>
      <c r="B1314" s="18">
        <v>3.6</v>
      </c>
      <c r="O1314" s="10" t="s">
        <v>14331</v>
      </c>
    </row>
    <row r="1315" spans="1:15">
      <c r="A1315" s="10" t="s">
        <v>6460</v>
      </c>
      <c r="B1315" s="18">
        <v>3.6</v>
      </c>
      <c r="O1315" s="10" t="s">
        <v>14212</v>
      </c>
    </row>
    <row r="1316" spans="1:15">
      <c r="A1316" s="10" t="s">
        <v>10275</v>
      </c>
      <c r="B1316" s="18">
        <v>3.6</v>
      </c>
      <c r="O1316" s="10" t="s">
        <v>15077</v>
      </c>
    </row>
    <row r="1317" spans="1:15">
      <c r="A1317" s="10" t="s">
        <v>10940</v>
      </c>
      <c r="B1317" s="18">
        <v>3.6</v>
      </c>
      <c r="O1317" s="10" t="s">
        <v>15076</v>
      </c>
    </row>
    <row r="1318" spans="1:15">
      <c r="A1318" s="10" t="s">
        <v>2246</v>
      </c>
      <c r="B1318" s="18">
        <v>3.6</v>
      </c>
      <c r="O1318" s="10" t="s">
        <v>14162</v>
      </c>
    </row>
    <row r="1319" spans="1:15">
      <c r="A1319" s="10" t="s">
        <v>12954</v>
      </c>
      <c r="B1319" s="18">
        <v>3.6</v>
      </c>
      <c r="O1319" s="10" t="s">
        <v>14186</v>
      </c>
    </row>
    <row r="1320" spans="1:15">
      <c r="A1320" s="10" t="s">
        <v>12994</v>
      </c>
      <c r="B1320" s="18">
        <v>3.6</v>
      </c>
      <c r="O1320" s="10" t="s">
        <v>14181</v>
      </c>
    </row>
    <row r="1321" spans="1:15">
      <c r="A1321" s="10" t="s">
        <v>8550</v>
      </c>
      <c r="B1321" s="18">
        <v>3.6</v>
      </c>
      <c r="O1321" s="10" t="s">
        <v>14551</v>
      </c>
    </row>
    <row r="1322" spans="1:15">
      <c r="A1322" s="10" t="s">
        <v>8337</v>
      </c>
      <c r="B1322" s="18">
        <v>3.6</v>
      </c>
      <c r="O1322" s="10" t="s">
        <v>14714</v>
      </c>
    </row>
    <row r="1323" spans="1:15">
      <c r="A1323" s="10" t="s">
        <v>5482</v>
      </c>
      <c r="B1323" s="18">
        <v>3.6</v>
      </c>
      <c r="O1323" s="10" t="s">
        <v>14990</v>
      </c>
    </row>
    <row r="1324" spans="1:15">
      <c r="A1324" s="10" t="s">
        <v>10184</v>
      </c>
      <c r="B1324" s="18">
        <v>3.6</v>
      </c>
      <c r="O1324" s="10" t="s">
        <v>14605</v>
      </c>
    </row>
    <row r="1325" spans="1:15">
      <c r="A1325" s="10" t="s">
        <v>828</v>
      </c>
      <c r="B1325" s="18">
        <v>3.6</v>
      </c>
      <c r="O1325" s="10" t="s">
        <v>14318</v>
      </c>
    </row>
    <row r="1326" spans="1:15">
      <c r="A1326" s="10" t="s">
        <v>4874</v>
      </c>
      <c r="B1326" s="18">
        <v>3.5</v>
      </c>
      <c r="O1326" s="10" t="s">
        <v>14912</v>
      </c>
    </row>
    <row r="1327" spans="1:15">
      <c r="A1327" s="10" t="s">
        <v>7439</v>
      </c>
      <c r="B1327" s="18">
        <v>3.5</v>
      </c>
      <c r="O1327" s="10" t="s">
        <v>14457</v>
      </c>
    </row>
    <row r="1328" spans="1:15">
      <c r="A1328" s="10" t="s">
        <v>9883</v>
      </c>
      <c r="B1328" s="18">
        <v>3.5</v>
      </c>
      <c r="O1328" s="10" t="s">
        <v>14376</v>
      </c>
    </row>
    <row r="1329" spans="1:15">
      <c r="A1329" s="10" t="s">
        <v>4054</v>
      </c>
      <c r="B1329" s="18">
        <v>3.5</v>
      </c>
      <c r="O1329" s="10" t="s">
        <v>14662</v>
      </c>
    </row>
    <row r="1330" spans="1:15">
      <c r="A1330" s="10" t="s">
        <v>4461</v>
      </c>
      <c r="B1330" s="18">
        <v>3.5</v>
      </c>
      <c r="O1330" s="10" t="s">
        <v>14790</v>
      </c>
    </row>
    <row r="1331" spans="1:15">
      <c r="A1331" s="10" t="s">
        <v>12834</v>
      </c>
      <c r="B1331" s="18">
        <v>3.5</v>
      </c>
      <c r="O1331" s="10" t="s">
        <v>14257</v>
      </c>
    </row>
    <row r="1332" spans="1:15">
      <c r="A1332" s="10" t="s">
        <v>7233</v>
      </c>
      <c r="B1332" s="18">
        <v>3.5</v>
      </c>
      <c r="O1332" s="10" t="s">
        <v>14726</v>
      </c>
    </row>
    <row r="1333" spans="1:15">
      <c r="A1333" s="10" t="s">
        <v>11999</v>
      </c>
      <c r="B1333" s="18">
        <v>3.5</v>
      </c>
      <c r="O1333" s="10" t="s">
        <v>14251</v>
      </c>
    </row>
    <row r="1334" spans="1:15">
      <c r="A1334" s="10" t="s">
        <v>11062</v>
      </c>
      <c r="B1334" s="18">
        <v>3.5</v>
      </c>
      <c r="O1334" s="10" t="s">
        <v>14487</v>
      </c>
    </row>
    <row r="1335" spans="1:15">
      <c r="A1335" s="10" t="s">
        <v>11958</v>
      </c>
      <c r="B1335" s="18">
        <v>3.5</v>
      </c>
      <c r="O1335" s="10" t="s">
        <v>14381</v>
      </c>
    </row>
    <row r="1336" spans="1:15">
      <c r="A1336" s="10" t="s">
        <v>2741</v>
      </c>
      <c r="B1336" s="18">
        <v>3.5</v>
      </c>
      <c r="O1336" s="10" t="s">
        <v>14638</v>
      </c>
    </row>
    <row r="1337" spans="1:15">
      <c r="A1337" s="10" t="s">
        <v>12914</v>
      </c>
      <c r="B1337" s="18">
        <v>3.5</v>
      </c>
      <c r="O1337" s="10" t="s">
        <v>14260</v>
      </c>
    </row>
    <row r="1338" spans="1:15">
      <c r="A1338" s="10" t="s">
        <v>1863</v>
      </c>
      <c r="B1338" s="18">
        <v>3.5</v>
      </c>
      <c r="O1338" s="10" t="s">
        <v>15008</v>
      </c>
    </row>
    <row r="1339" spans="1:15">
      <c r="A1339" s="10" t="s">
        <v>7284</v>
      </c>
      <c r="B1339" s="18">
        <v>3.5</v>
      </c>
      <c r="O1339" s="10" t="s">
        <v>14259</v>
      </c>
    </row>
    <row r="1340" spans="1:15">
      <c r="A1340" s="10" t="s">
        <v>5142</v>
      </c>
      <c r="B1340" s="18">
        <v>3.5</v>
      </c>
      <c r="O1340" s="10" t="s">
        <v>14396</v>
      </c>
    </row>
    <row r="1341" spans="1:15">
      <c r="A1341" s="10" t="s">
        <v>1061</v>
      </c>
      <c r="B1341" s="18">
        <v>3.5</v>
      </c>
      <c r="O1341" s="10" t="s">
        <v>14682</v>
      </c>
    </row>
    <row r="1342" spans="1:15">
      <c r="A1342" s="10" t="s">
        <v>3578</v>
      </c>
      <c r="B1342" s="18">
        <v>3.5</v>
      </c>
      <c r="O1342" s="10" t="s">
        <v>14395</v>
      </c>
    </row>
    <row r="1343" spans="1:15">
      <c r="A1343" s="10" t="s">
        <v>2491</v>
      </c>
      <c r="B1343" s="18">
        <v>3.5</v>
      </c>
      <c r="O1343" s="10" t="s">
        <v>14607</v>
      </c>
    </row>
    <row r="1344" spans="1:15">
      <c r="A1344" s="10" t="s">
        <v>5154</v>
      </c>
      <c r="B1344" s="18">
        <v>3.5</v>
      </c>
      <c r="O1344" s="10" t="s">
        <v>14405</v>
      </c>
    </row>
    <row r="1345" spans="1:15">
      <c r="A1345" s="10" t="s">
        <v>2075</v>
      </c>
      <c r="B1345" s="18">
        <v>3.5</v>
      </c>
      <c r="O1345" s="10" t="s">
        <v>14507</v>
      </c>
    </row>
    <row r="1346" spans="1:15">
      <c r="A1346" s="10" t="s">
        <v>12301</v>
      </c>
      <c r="B1346" s="18">
        <v>3.5</v>
      </c>
      <c r="O1346" s="10" t="s">
        <v>14288</v>
      </c>
    </row>
    <row r="1347" spans="1:15">
      <c r="A1347" s="10" t="s">
        <v>5472</v>
      </c>
      <c r="B1347" s="18">
        <v>3.5</v>
      </c>
      <c r="O1347" s="10" t="s">
        <v>15101</v>
      </c>
    </row>
    <row r="1348" spans="1:15">
      <c r="A1348" s="10" t="s">
        <v>6994</v>
      </c>
      <c r="B1348" s="18">
        <v>3.5</v>
      </c>
      <c r="O1348" s="10" t="s">
        <v>15156</v>
      </c>
    </row>
    <row r="1349" spans="1:15">
      <c r="A1349" s="10" t="s">
        <v>4910</v>
      </c>
      <c r="B1349" s="18">
        <v>3.5</v>
      </c>
      <c r="O1349" s="10" t="s">
        <v>13873</v>
      </c>
    </row>
    <row r="1350" spans="1:15">
      <c r="A1350" s="10" t="s">
        <v>5273</v>
      </c>
      <c r="B1350" s="18">
        <v>3.5</v>
      </c>
    </row>
    <row r="1351" spans="1:15">
      <c r="A1351" s="10" t="s">
        <v>7569</v>
      </c>
      <c r="B1351" s="18">
        <v>3.5</v>
      </c>
    </row>
    <row r="1352" spans="1:15">
      <c r="A1352" s="10" t="s">
        <v>11285</v>
      </c>
      <c r="B1352" s="18">
        <v>3.4</v>
      </c>
    </row>
    <row r="1353" spans="1:15">
      <c r="A1353" s="10" t="s">
        <v>11826</v>
      </c>
      <c r="B1353" s="18">
        <v>3.4</v>
      </c>
    </row>
    <row r="1354" spans="1:15">
      <c r="A1354" s="10" t="s">
        <v>2098</v>
      </c>
      <c r="B1354" s="18">
        <v>3.4</v>
      </c>
    </row>
    <row r="1355" spans="1:15">
      <c r="A1355" s="10" t="s">
        <v>12019</v>
      </c>
      <c r="B1355" s="18">
        <v>3.4</v>
      </c>
    </row>
    <row r="1356" spans="1:15">
      <c r="A1356" s="10" t="s">
        <v>6101</v>
      </c>
      <c r="B1356" s="18">
        <v>3.4</v>
      </c>
    </row>
    <row r="1357" spans="1:15">
      <c r="A1357" s="10" t="s">
        <v>768</v>
      </c>
      <c r="B1357" s="18">
        <v>3.4</v>
      </c>
    </row>
    <row r="1358" spans="1:15">
      <c r="A1358" s="10" t="s">
        <v>6117</v>
      </c>
      <c r="B1358" s="18">
        <v>3.4</v>
      </c>
    </row>
    <row r="1359" spans="1:15">
      <c r="A1359" s="10" t="s">
        <v>10670</v>
      </c>
      <c r="B1359" s="18">
        <v>3.4</v>
      </c>
    </row>
    <row r="1360" spans="1:15">
      <c r="A1360" s="10" t="s">
        <v>1377</v>
      </c>
      <c r="B1360" s="18">
        <v>3.4</v>
      </c>
    </row>
    <row r="1361" spans="1:16">
      <c r="A1361" s="10" t="s">
        <v>7701</v>
      </c>
      <c r="B1361" s="18">
        <v>3.4</v>
      </c>
    </row>
    <row r="1362" spans="1:16">
      <c r="A1362" s="10" t="s">
        <v>4198</v>
      </c>
      <c r="B1362" s="18">
        <v>3.3</v>
      </c>
    </row>
    <row r="1363" spans="1:16">
      <c r="A1363" s="10" t="s">
        <v>9734</v>
      </c>
      <c r="B1363" s="18">
        <v>3.3</v>
      </c>
    </row>
    <row r="1364" spans="1:16">
      <c r="A1364" s="10" t="s">
        <v>10539</v>
      </c>
      <c r="B1364" s="18">
        <v>3.3</v>
      </c>
    </row>
    <row r="1365" spans="1:16">
      <c r="A1365" s="10" t="s">
        <v>9518</v>
      </c>
      <c r="B1365" s="18">
        <v>3.3</v>
      </c>
    </row>
    <row r="1366" spans="1:16">
      <c r="A1366" s="10" t="s">
        <v>12110</v>
      </c>
      <c r="B1366" s="18">
        <v>3.3</v>
      </c>
    </row>
    <row r="1367" spans="1:16">
      <c r="A1367" s="10" t="s">
        <v>3895</v>
      </c>
      <c r="B1367" s="18">
        <v>3.3</v>
      </c>
    </row>
    <row r="1368" spans="1:16">
      <c r="A1368" s="10" t="s">
        <v>4097</v>
      </c>
      <c r="B1368" s="18">
        <v>3.3</v>
      </c>
    </row>
    <row r="1369" spans="1:16">
      <c r="A1369" s="10" t="s">
        <v>2801</v>
      </c>
      <c r="B1369" s="18">
        <v>3.3</v>
      </c>
    </row>
    <row r="1370" spans="1:16">
      <c r="A1370" s="10" t="s">
        <v>7254</v>
      </c>
      <c r="B1370" s="18">
        <v>3.3</v>
      </c>
      <c r="O1370">
        <v>7</v>
      </c>
    </row>
    <row r="1371" spans="1:16">
      <c r="A1371" s="10" t="s">
        <v>2541</v>
      </c>
      <c r="B1371" s="18">
        <v>3.3</v>
      </c>
      <c r="O1371" s="17" t="s">
        <v>13872</v>
      </c>
      <c r="P1371" t="s">
        <v>13874</v>
      </c>
    </row>
    <row r="1372" spans="1:16">
      <c r="A1372" s="10" t="s">
        <v>2417</v>
      </c>
      <c r="B1372" s="18">
        <v>3.3</v>
      </c>
      <c r="O1372" s="10" t="s">
        <v>5696</v>
      </c>
      <c r="P1372" s="5">
        <v>0.94</v>
      </c>
    </row>
    <row r="1373" spans="1:16">
      <c r="A1373" s="10" t="s">
        <v>6360</v>
      </c>
      <c r="B1373" s="18">
        <v>3.3</v>
      </c>
      <c r="O1373" s="10" t="s">
        <v>3265</v>
      </c>
      <c r="P1373" s="5">
        <v>0.91</v>
      </c>
    </row>
    <row r="1374" spans="1:16">
      <c r="A1374" s="10" t="s">
        <v>1586</v>
      </c>
      <c r="B1374" s="18">
        <v>3.3</v>
      </c>
      <c r="O1374" s="10" t="s">
        <v>3316</v>
      </c>
      <c r="P1374" s="5">
        <v>0.91</v>
      </c>
    </row>
    <row r="1375" spans="1:16">
      <c r="A1375" s="10" t="s">
        <v>8686</v>
      </c>
      <c r="B1375" s="18">
        <v>3.3</v>
      </c>
      <c r="O1375" s="10" t="s">
        <v>2946</v>
      </c>
      <c r="P1375" s="5">
        <v>0.91</v>
      </c>
    </row>
    <row r="1376" spans="1:16">
      <c r="A1376" s="10" t="s">
        <v>435</v>
      </c>
      <c r="B1376" s="18">
        <v>3.3</v>
      </c>
      <c r="O1376" s="10" t="s">
        <v>3245</v>
      </c>
      <c r="P1376" s="5">
        <v>0.91</v>
      </c>
    </row>
    <row r="1377" spans="1:16">
      <c r="A1377" s="10" t="s">
        <v>12934</v>
      </c>
      <c r="B1377" s="18">
        <v>3.2</v>
      </c>
      <c r="O1377" s="10" t="s">
        <v>3216</v>
      </c>
      <c r="P1377" s="5">
        <v>0.91</v>
      </c>
    </row>
    <row r="1378" spans="1:16">
      <c r="A1378" s="10" t="s">
        <v>1277</v>
      </c>
      <c r="B1378" s="18">
        <v>3.2</v>
      </c>
      <c r="O1378" s="10" t="s">
        <v>3517</v>
      </c>
      <c r="P1378" s="5">
        <v>0.9</v>
      </c>
    </row>
    <row r="1379" spans="1:16">
      <c r="A1379" s="10" t="s">
        <v>12964</v>
      </c>
      <c r="B1379" s="18">
        <v>3.1</v>
      </c>
      <c r="O1379" s="10" t="s">
        <v>4949</v>
      </c>
      <c r="P1379" s="5">
        <v>0.9</v>
      </c>
    </row>
    <row r="1380" spans="1:16">
      <c r="A1380" s="10" t="s">
        <v>9231</v>
      </c>
      <c r="B1380" s="18">
        <v>3.1</v>
      </c>
      <c r="O1380" s="10" t="s">
        <v>4471</v>
      </c>
      <c r="P1380" s="5">
        <v>0.9</v>
      </c>
    </row>
    <row r="1381" spans="1:16">
      <c r="A1381" s="10" t="s">
        <v>11506</v>
      </c>
      <c r="B1381" s="18">
        <v>3.1</v>
      </c>
      <c r="O1381" s="10" t="s">
        <v>7690</v>
      </c>
      <c r="P1381" s="5">
        <v>0.9</v>
      </c>
    </row>
    <row r="1382" spans="1:16">
      <c r="A1382" s="10" t="s">
        <v>10870</v>
      </c>
      <c r="B1382" s="18">
        <v>3.1</v>
      </c>
      <c r="O1382" s="10" t="s">
        <v>37</v>
      </c>
      <c r="P1382" s="5">
        <v>0.9</v>
      </c>
    </row>
    <row r="1383" spans="1:16">
      <c r="A1383" s="10" t="s">
        <v>4551</v>
      </c>
      <c r="B1383" s="18">
        <v>3</v>
      </c>
      <c r="O1383" s="10" t="s">
        <v>8583</v>
      </c>
      <c r="P1383" s="5">
        <v>0.9</v>
      </c>
    </row>
    <row r="1384" spans="1:16">
      <c r="A1384" s="10" t="s">
        <v>2477</v>
      </c>
      <c r="B1384" s="18">
        <v>3</v>
      </c>
      <c r="O1384" s="10" t="s">
        <v>4609</v>
      </c>
      <c r="P1384" s="5">
        <v>0.9</v>
      </c>
    </row>
    <row r="1385" spans="1:16">
      <c r="A1385" s="10" t="s">
        <v>2309</v>
      </c>
      <c r="B1385" s="18">
        <v>3</v>
      </c>
      <c r="O1385" s="10" t="s">
        <v>2181</v>
      </c>
      <c r="P1385" s="5">
        <v>0.89</v>
      </c>
    </row>
    <row r="1386" spans="1:16">
      <c r="A1386" s="10" t="s">
        <v>11516</v>
      </c>
      <c r="B1386" s="18">
        <v>3</v>
      </c>
      <c r="O1386" s="10" t="s">
        <v>4571</v>
      </c>
      <c r="P1386" s="5">
        <v>0.88</v>
      </c>
    </row>
    <row r="1387" spans="1:16">
      <c r="A1387" s="10" t="s">
        <v>12864</v>
      </c>
      <c r="B1387" s="18">
        <v>2.9</v>
      </c>
      <c r="O1387" s="10" t="s">
        <v>2014</v>
      </c>
      <c r="P1387" s="5">
        <v>0.88</v>
      </c>
    </row>
    <row r="1388" spans="1:16">
      <c r="A1388" s="10" t="s">
        <v>4501</v>
      </c>
      <c r="B1388" s="18">
        <v>2.8</v>
      </c>
      <c r="O1388" s="10" t="s">
        <v>2501</v>
      </c>
      <c r="P1388" s="5">
        <v>0.88</v>
      </c>
    </row>
    <row r="1389" spans="1:16">
      <c r="A1389" s="10" t="s">
        <v>11225</v>
      </c>
      <c r="B1389" s="18">
        <v>2.8</v>
      </c>
      <c r="O1389" s="10" t="s">
        <v>7254</v>
      </c>
      <c r="P1389" s="5">
        <v>0.88</v>
      </c>
    </row>
    <row r="1390" spans="1:16">
      <c r="A1390" s="10" t="s">
        <v>11927</v>
      </c>
      <c r="B1390" s="18">
        <v>2.6</v>
      </c>
      <c r="O1390" s="10" t="s">
        <v>995</v>
      </c>
      <c r="P1390" s="5">
        <v>0.88</v>
      </c>
    </row>
    <row r="1391" spans="1:16">
      <c r="A1391" s="10" t="s">
        <v>10789</v>
      </c>
      <c r="B1391" s="18">
        <v>2.2999999999999998</v>
      </c>
      <c r="O1391" s="10" t="s">
        <v>5273</v>
      </c>
      <c r="P1391" s="5">
        <v>0.87</v>
      </c>
    </row>
    <row r="1392" spans="1:16">
      <c r="A1392" s="10" t="s">
        <v>11457</v>
      </c>
      <c r="B1392" s="18">
        <v>2</v>
      </c>
      <c r="O1392" s="10" t="s">
        <v>2191</v>
      </c>
      <c r="P1392" s="5">
        <v>0.87</v>
      </c>
    </row>
    <row r="1393" spans="1:16">
      <c r="A1393" s="10" t="s">
        <v>11154</v>
      </c>
      <c r="B1393" s="18">
        <v>0</v>
      </c>
      <c r="O1393" s="10" t="s">
        <v>5356</v>
      </c>
      <c r="P1393" s="5">
        <v>0.87</v>
      </c>
    </row>
    <row r="1394" spans="1:16" ht="15.75">
      <c r="A1394" s="10" t="s">
        <v>13873</v>
      </c>
      <c r="B1394" s="18">
        <v>4.0888230940044492</v>
      </c>
      <c r="E1394" s="35">
        <f>GETPIVOTDATA("rating",$A$42)</f>
        <v>4.0888230940044492</v>
      </c>
      <c r="O1394" s="10" t="s">
        <v>586</v>
      </c>
      <c r="P1394" s="5">
        <v>0.86</v>
      </c>
    </row>
    <row r="1395" spans="1:16">
      <c r="O1395" s="10" t="s">
        <v>4501</v>
      </c>
      <c r="P1395" s="5">
        <v>0.86</v>
      </c>
    </row>
    <row r="1396" spans="1:16">
      <c r="O1396" s="10" t="s">
        <v>12131</v>
      </c>
      <c r="P1396" s="5">
        <v>0.86</v>
      </c>
    </row>
    <row r="1397" spans="1:16">
      <c r="O1397" s="10" t="s">
        <v>6440</v>
      </c>
      <c r="P1397" s="5">
        <v>0.85</v>
      </c>
    </row>
    <row r="1398" spans="1:16">
      <c r="O1398" s="10" t="s">
        <v>6994</v>
      </c>
      <c r="P1398" s="5">
        <v>0.85</v>
      </c>
    </row>
    <row r="1399" spans="1:16">
      <c r="O1399" s="10" t="s">
        <v>66</v>
      </c>
      <c r="P1399" s="5">
        <v>0.85</v>
      </c>
    </row>
    <row r="1400" spans="1:16">
      <c r="O1400" s="10" t="s">
        <v>4266</v>
      </c>
      <c r="P1400" s="5">
        <v>0.85</v>
      </c>
    </row>
    <row r="1401" spans="1:16">
      <c r="O1401" s="10" t="s">
        <v>6071</v>
      </c>
      <c r="P1401" s="5">
        <v>0.85</v>
      </c>
    </row>
    <row r="1402" spans="1:16">
      <c r="O1402" s="10" t="s">
        <v>4064</v>
      </c>
      <c r="P1402" s="5">
        <v>0.85</v>
      </c>
    </row>
    <row r="1403" spans="1:16">
      <c r="O1403" s="10" t="s">
        <v>6450</v>
      </c>
      <c r="P1403" s="5">
        <v>0.85</v>
      </c>
    </row>
    <row r="1404" spans="1:16">
      <c r="O1404" s="10" t="s">
        <v>1071</v>
      </c>
      <c r="P1404" s="5">
        <v>0.85</v>
      </c>
    </row>
    <row r="1405" spans="1:16">
      <c r="O1405" s="10" t="s">
        <v>350</v>
      </c>
      <c r="P1405" s="5">
        <v>0.85</v>
      </c>
    </row>
    <row r="1406" spans="1:16">
      <c r="O1406" s="10" t="s">
        <v>3528</v>
      </c>
      <c r="P1406" s="5">
        <v>0.84</v>
      </c>
    </row>
    <row r="1407" spans="1:16">
      <c r="O1407" s="10" t="s">
        <v>4293</v>
      </c>
      <c r="P1407" s="5">
        <v>0.84</v>
      </c>
    </row>
    <row r="1408" spans="1:16">
      <c r="O1408" s="10" t="s">
        <v>5314</v>
      </c>
      <c r="P1408" s="5">
        <v>0.83</v>
      </c>
    </row>
    <row r="1409" spans="15:16">
      <c r="O1409" s="10" t="s">
        <v>6048</v>
      </c>
      <c r="P1409" s="5">
        <v>0.83</v>
      </c>
    </row>
    <row r="1410" spans="15:16">
      <c r="O1410" s="10" t="s">
        <v>1918</v>
      </c>
      <c r="P1410" s="5">
        <v>0.83</v>
      </c>
    </row>
    <row r="1411" spans="15:16">
      <c r="O1411" s="10" t="s">
        <v>1491</v>
      </c>
      <c r="P1411" s="5">
        <v>0.83</v>
      </c>
    </row>
    <row r="1412" spans="15:16">
      <c r="O1412" s="10" t="s">
        <v>2167</v>
      </c>
      <c r="P1412" s="5">
        <v>0.83</v>
      </c>
    </row>
    <row r="1413" spans="15:16">
      <c r="O1413" s="10" t="s">
        <v>3982</v>
      </c>
      <c r="P1413" s="5">
        <v>0.82</v>
      </c>
    </row>
    <row r="1414" spans="15:16">
      <c r="O1414" s="10" t="s">
        <v>4765</v>
      </c>
      <c r="P1414" s="5">
        <v>0.82</v>
      </c>
    </row>
    <row r="1415" spans="15:16">
      <c r="O1415" s="10" t="s">
        <v>7233</v>
      </c>
      <c r="P1415" s="5">
        <v>0.82</v>
      </c>
    </row>
    <row r="1416" spans="15:16">
      <c r="O1416" s="10" t="s">
        <v>4112</v>
      </c>
      <c r="P1416" s="5">
        <v>0.82</v>
      </c>
    </row>
    <row r="1417" spans="15:16">
      <c r="O1417" s="10" t="s">
        <v>1754</v>
      </c>
      <c r="P1417" s="5">
        <v>0.82</v>
      </c>
    </row>
    <row r="1418" spans="15:16">
      <c r="O1418" s="10" t="s">
        <v>3725</v>
      </c>
      <c r="P1418" s="5">
        <v>0.81</v>
      </c>
    </row>
    <row r="1419" spans="15:16">
      <c r="O1419" s="10" t="s">
        <v>3971</v>
      </c>
      <c r="P1419" s="5">
        <v>0.81</v>
      </c>
    </row>
    <row r="1420" spans="15:16">
      <c r="O1420" s="10" t="s">
        <v>4630</v>
      </c>
      <c r="P1420" s="5">
        <v>0.81</v>
      </c>
    </row>
    <row r="1421" spans="15:16">
      <c r="O1421" s="10" t="s">
        <v>3181</v>
      </c>
      <c r="P1421" s="5">
        <v>0.81</v>
      </c>
    </row>
    <row r="1422" spans="15:16">
      <c r="O1422" s="10" t="s">
        <v>4040</v>
      </c>
      <c r="P1422" s="5">
        <v>0.81</v>
      </c>
    </row>
    <row r="1423" spans="15:16">
      <c r="O1423" s="10" t="s">
        <v>5913</v>
      </c>
      <c r="P1423" s="5">
        <v>0.8</v>
      </c>
    </row>
    <row r="1424" spans="15:16">
      <c r="O1424" s="10" t="s">
        <v>5472</v>
      </c>
      <c r="P1424" s="5">
        <v>0.8</v>
      </c>
    </row>
    <row r="1425" spans="15:16">
      <c r="O1425" s="10" t="s">
        <v>6241</v>
      </c>
      <c r="P1425" s="5">
        <v>0.8</v>
      </c>
    </row>
    <row r="1426" spans="15:16">
      <c r="O1426" s="10" t="s">
        <v>5164</v>
      </c>
      <c r="P1426" s="5">
        <v>0.8</v>
      </c>
    </row>
    <row r="1427" spans="15:16">
      <c r="O1427" s="10" t="s">
        <v>5388</v>
      </c>
      <c r="P1427" s="5">
        <v>0.8</v>
      </c>
    </row>
    <row r="1428" spans="15:16">
      <c r="O1428" s="10" t="s">
        <v>7910</v>
      </c>
      <c r="P1428" s="5">
        <v>0.8</v>
      </c>
    </row>
    <row r="1429" spans="15:16">
      <c r="O1429" s="10" t="s">
        <v>3493</v>
      </c>
      <c r="P1429" s="5">
        <v>0.8</v>
      </c>
    </row>
    <row r="1430" spans="15:16">
      <c r="O1430" s="10" t="s">
        <v>11255</v>
      </c>
      <c r="P1430" s="5">
        <v>0.8</v>
      </c>
    </row>
    <row r="1431" spans="15:16">
      <c r="O1431" s="10" t="s">
        <v>8832</v>
      </c>
      <c r="P1431" s="5">
        <v>0.8</v>
      </c>
    </row>
    <row r="1432" spans="15:16">
      <c r="O1432" s="10" t="s">
        <v>3431</v>
      </c>
      <c r="P1432" s="5">
        <v>0.8</v>
      </c>
    </row>
    <row r="1433" spans="15:16">
      <c r="O1433" s="10" t="s">
        <v>8184</v>
      </c>
      <c r="P1433" s="5">
        <v>0.8</v>
      </c>
    </row>
    <row r="1434" spans="15:16">
      <c r="O1434" s="10" t="s">
        <v>813</v>
      </c>
      <c r="P1434" s="5">
        <v>0.8</v>
      </c>
    </row>
    <row r="1435" spans="15:16">
      <c r="O1435" s="10" t="s">
        <v>2335</v>
      </c>
      <c r="P1435" s="5">
        <v>0.8</v>
      </c>
    </row>
    <row r="1436" spans="15:16">
      <c r="O1436" s="10" t="s">
        <v>4208</v>
      </c>
      <c r="P1436" s="5">
        <v>0.8</v>
      </c>
    </row>
    <row r="1437" spans="15:16">
      <c r="O1437" s="10" t="s">
        <v>2667</v>
      </c>
      <c r="P1437" s="5">
        <v>0.8</v>
      </c>
    </row>
    <row r="1438" spans="15:16">
      <c r="O1438" s="10" t="s">
        <v>6370</v>
      </c>
      <c r="P1438" s="5">
        <v>0.8</v>
      </c>
    </row>
    <row r="1439" spans="15:16">
      <c r="O1439" s="10" t="s">
        <v>6379</v>
      </c>
      <c r="P1439" s="5">
        <v>0.8</v>
      </c>
    </row>
    <row r="1440" spans="15:16">
      <c r="O1440" s="10" t="s">
        <v>1550</v>
      </c>
      <c r="P1440" s="5">
        <v>0.8</v>
      </c>
    </row>
    <row r="1441" spans="15:16">
      <c r="O1441" s="10" t="s">
        <v>4312</v>
      </c>
      <c r="P1441" s="5">
        <v>0.8</v>
      </c>
    </row>
    <row r="1442" spans="15:16">
      <c r="O1442" s="10" t="s">
        <v>340</v>
      </c>
      <c r="P1442" s="5">
        <v>0.8</v>
      </c>
    </row>
    <row r="1443" spans="15:16">
      <c r="O1443" s="10" t="s">
        <v>847</v>
      </c>
      <c r="P1443" s="5">
        <v>0.8</v>
      </c>
    </row>
    <row r="1444" spans="15:16">
      <c r="O1444" s="10" t="s">
        <v>3354</v>
      </c>
      <c r="P1444" s="5">
        <v>0.8</v>
      </c>
    </row>
    <row r="1445" spans="15:16">
      <c r="O1445" s="10" t="s">
        <v>1031</v>
      </c>
      <c r="P1445" s="5">
        <v>0.8</v>
      </c>
    </row>
    <row r="1446" spans="15:16">
      <c r="O1446" s="10" t="s">
        <v>2957</v>
      </c>
      <c r="P1446" s="5">
        <v>0.8</v>
      </c>
    </row>
    <row r="1447" spans="15:16">
      <c r="O1447" s="10" t="s">
        <v>7192</v>
      </c>
      <c r="P1447" s="5">
        <v>0.8</v>
      </c>
    </row>
    <row r="1448" spans="15:16">
      <c r="O1448" s="10" t="s">
        <v>12964</v>
      </c>
      <c r="P1448" s="5">
        <v>0.8</v>
      </c>
    </row>
    <row r="1449" spans="15:16">
      <c r="O1449" s="10" t="s">
        <v>366</v>
      </c>
      <c r="P1449" s="5">
        <v>0.8</v>
      </c>
    </row>
    <row r="1450" spans="15:16">
      <c r="O1450" s="10" t="s">
        <v>12532</v>
      </c>
      <c r="P1450" s="5">
        <v>0.8</v>
      </c>
    </row>
    <row r="1451" spans="15:16">
      <c r="O1451" s="10" t="s">
        <v>2477</v>
      </c>
      <c r="P1451" s="5">
        <v>0.8</v>
      </c>
    </row>
    <row r="1452" spans="15:16">
      <c r="O1452" s="10" t="s">
        <v>4438</v>
      </c>
      <c r="P1452" s="5">
        <v>0.8</v>
      </c>
    </row>
    <row r="1453" spans="15:16">
      <c r="O1453" s="10" t="s">
        <v>4785</v>
      </c>
      <c r="P1453" s="5">
        <v>0.79</v>
      </c>
    </row>
    <row r="1454" spans="15:16">
      <c r="O1454" s="10" t="s">
        <v>7132</v>
      </c>
      <c r="P1454" s="5">
        <v>0.79</v>
      </c>
    </row>
    <row r="1455" spans="15:16">
      <c r="O1455" s="10" t="s">
        <v>8207</v>
      </c>
      <c r="P1455" s="5">
        <v>0.79</v>
      </c>
    </row>
    <row r="1456" spans="15:16">
      <c r="O1456" s="10" t="s">
        <v>3054</v>
      </c>
      <c r="P1456" s="5">
        <v>0.79</v>
      </c>
    </row>
    <row r="1457" spans="15:16">
      <c r="O1457" s="10" t="s">
        <v>3847</v>
      </c>
      <c r="P1457" s="5">
        <v>0.79</v>
      </c>
    </row>
    <row r="1458" spans="15:16">
      <c r="O1458" s="10" t="s">
        <v>10154</v>
      </c>
      <c r="P1458" s="5">
        <v>0.79</v>
      </c>
    </row>
    <row r="1459" spans="15:16">
      <c r="O1459" s="10" t="s">
        <v>4132</v>
      </c>
      <c r="P1459" s="5">
        <v>0.79</v>
      </c>
    </row>
    <row r="1460" spans="15:16">
      <c r="O1460" s="10" t="s">
        <v>2657</v>
      </c>
      <c r="P1460" s="5">
        <v>0.78</v>
      </c>
    </row>
    <row r="1461" spans="15:16">
      <c r="O1461" s="10" t="s">
        <v>566</v>
      </c>
      <c r="P1461" s="5">
        <v>0.78</v>
      </c>
    </row>
    <row r="1462" spans="15:16">
      <c r="O1462" s="10" t="s">
        <v>616</v>
      </c>
      <c r="P1462" s="5">
        <v>0.78</v>
      </c>
    </row>
    <row r="1463" spans="15:16">
      <c r="O1463" s="10" t="s">
        <v>7386</v>
      </c>
      <c r="P1463" s="5">
        <v>0.78</v>
      </c>
    </row>
    <row r="1464" spans="15:16">
      <c r="O1464" s="10" t="s">
        <v>5378</v>
      </c>
      <c r="P1464" s="5">
        <v>0.78</v>
      </c>
    </row>
    <row r="1465" spans="15:16">
      <c r="O1465" s="10" t="s">
        <v>2752</v>
      </c>
      <c r="P1465" s="5">
        <v>0.78</v>
      </c>
    </row>
    <row r="1466" spans="15:16">
      <c r="O1466" s="10" t="s">
        <v>7794</v>
      </c>
      <c r="P1466" s="5">
        <v>0.78</v>
      </c>
    </row>
    <row r="1467" spans="15:16">
      <c r="O1467" s="10" t="s">
        <v>4036</v>
      </c>
      <c r="P1467" s="5">
        <v>0.78</v>
      </c>
    </row>
    <row r="1468" spans="15:16">
      <c r="O1468" s="10" t="s">
        <v>3895</v>
      </c>
      <c r="P1468" s="5">
        <v>0.78</v>
      </c>
    </row>
    <row r="1469" spans="15:16">
      <c r="O1469" s="10" t="s">
        <v>9883</v>
      </c>
      <c r="P1469" s="5">
        <v>0.78</v>
      </c>
    </row>
    <row r="1470" spans="15:16">
      <c r="O1470" s="10" t="s">
        <v>12452</v>
      </c>
      <c r="P1470" s="5">
        <v>0.78</v>
      </c>
    </row>
    <row r="1471" spans="15:16">
      <c r="O1471" s="10" t="s">
        <v>4731</v>
      </c>
      <c r="P1471" s="5">
        <v>0.78</v>
      </c>
    </row>
    <row r="1472" spans="15:16">
      <c r="O1472" s="10" t="s">
        <v>4198</v>
      </c>
      <c r="P1472" s="5">
        <v>0.78</v>
      </c>
    </row>
    <row r="1473" spans="15:16">
      <c r="O1473" s="10" t="s">
        <v>3220</v>
      </c>
      <c r="P1473" s="5">
        <v>0.78</v>
      </c>
    </row>
    <row r="1474" spans="15:16">
      <c r="O1474" s="10" t="s">
        <v>3693</v>
      </c>
      <c r="P1474" s="5">
        <v>0.77</v>
      </c>
    </row>
    <row r="1475" spans="15:16">
      <c r="O1475" s="10" t="s">
        <v>11506</v>
      </c>
      <c r="P1475" s="5">
        <v>0.77</v>
      </c>
    </row>
    <row r="1476" spans="15:16">
      <c r="O1476" s="10" t="s">
        <v>4899</v>
      </c>
      <c r="P1476" s="5">
        <v>0.77</v>
      </c>
    </row>
    <row r="1477" spans="15:16">
      <c r="O1477" s="10" t="s">
        <v>687</v>
      </c>
      <c r="P1477" s="5">
        <v>0.77</v>
      </c>
    </row>
    <row r="1478" spans="15:16">
      <c r="O1478" s="10" t="s">
        <v>11225</v>
      </c>
      <c r="P1478" s="5">
        <v>0.77</v>
      </c>
    </row>
    <row r="1479" spans="15:16">
      <c r="O1479" s="10" t="s">
        <v>10469</v>
      </c>
      <c r="P1479" s="5">
        <v>0.77</v>
      </c>
    </row>
    <row r="1480" spans="15:16">
      <c r="O1480" s="10" t="s">
        <v>546</v>
      </c>
      <c r="P1480" s="5">
        <v>0.77</v>
      </c>
    </row>
    <row r="1481" spans="15:16">
      <c r="O1481" s="10" t="s">
        <v>2085</v>
      </c>
      <c r="P1481" s="5">
        <v>0.77</v>
      </c>
    </row>
    <row r="1482" spans="15:16">
      <c r="O1482" s="10" t="s">
        <v>917</v>
      </c>
      <c r="P1482" s="5">
        <v>0.77</v>
      </c>
    </row>
    <row r="1483" spans="15:16">
      <c r="O1483" s="10" t="s">
        <v>4097</v>
      </c>
      <c r="P1483" s="5">
        <v>0.77</v>
      </c>
    </row>
    <row r="1484" spans="15:16">
      <c r="O1484" s="10" t="s">
        <v>6615</v>
      </c>
      <c r="P1484" s="5">
        <v>0.77</v>
      </c>
    </row>
    <row r="1485" spans="15:16">
      <c r="O1485" s="10" t="s">
        <v>6492</v>
      </c>
      <c r="P1485" s="5">
        <v>0.77</v>
      </c>
    </row>
    <row r="1486" spans="15:16">
      <c r="O1486" s="10" t="s">
        <v>3085</v>
      </c>
      <c r="P1486" s="5">
        <v>0.76</v>
      </c>
    </row>
    <row r="1487" spans="15:16">
      <c r="O1487" s="10" t="s">
        <v>7985</v>
      </c>
      <c r="P1487" s="5">
        <v>0.76</v>
      </c>
    </row>
    <row r="1488" spans="15:16">
      <c r="O1488" s="10" t="s">
        <v>10174</v>
      </c>
      <c r="P1488" s="5">
        <v>0.76</v>
      </c>
    </row>
    <row r="1489" spans="15:16">
      <c r="O1489" s="10" t="s">
        <v>6502</v>
      </c>
      <c r="P1489" s="5">
        <v>0.76</v>
      </c>
    </row>
    <row r="1490" spans="15:16">
      <c r="O1490" s="10" t="s">
        <v>2246</v>
      </c>
      <c r="P1490" s="5">
        <v>0.76</v>
      </c>
    </row>
    <row r="1491" spans="15:16">
      <c r="O1491" s="10" t="s">
        <v>1671</v>
      </c>
      <c r="P1491" s="5">
        <v>0.76</v>
      </c>
    </row>
    <row r="1492" spans="15:16">
      <c r="O1492" s="10" t="s">
        <v>4229</v>
      </c>
      <c r="P1492" s="5">
        <v>0.76</v>
      </c>
    </row>
    <row r="1493" spans="15:16">
      <c r="O1493" s="10" t="s">
        <v>12019</v>
      </c>
      <c r="P1493" s="5">
        <v>0.76</v>
      </c>
    </row>
    <row r="1494" spans="15:16">
      <c r="O1494" s="10" t="s">
        <v>7784</v>
      </c>
      <c r="P1494" s="5">
        <v>0.76</v>
      </c>
    </row>
    <row r="1495" spans="15:16">
      <c r="O1495" s="10" t="s">
        <v>3683</v>
      </c>
      <c r="P1495" s="5">
        <v>0.76</v>
      </c>
    </row>
    <row r="1496" spans="15:16">
      <c r="O1496" s="10" t="s">
        <v>3280</v>
      </c>
      <c r="P1496" s="5">
        <v>0.76</v>
      </c>
    </row>
    <row r="1497" spans="15:16">
      <c r="O1497" s="10" t="s">
        <v>5294</v>
      </c>
      <c r="P1497" s="5">
        <v>0.76</v>
      </c>
    </row>
    <row r="1498" spans="15:16">
      <c r="O1498" s="10" t="s">
        <v>7439</v>
      </c>
      <c r="P1498" s="5">
        <v>0.76</v>
      </c>
    </row>
    <row r="1499" spans="15:16">
      <c r="O1499" s="10" t="s">
        <v>2075</v>
      </c>
      <c r="P1499" s="5">
        <v>0.75</v>
      </c>
    </row>
    <row r="1500" spans="15:16">
      <c r="O1500" s="10" t="s">
        <v>788</v>
      </c>
      <c r="P1500" s="5">
        <v>0.75</v>
      </c>
    </row>
    <row r="1501" spans="15:16">
      <c r="O1501" s="10" t="s">
        <v>5753</v>
      </c>
      <c r="P1501" s="5">
        <v>0.75</v>
      </c>
    </row>
    <row r="1502" spans="15:16">
      <c r="O1502" s="10" t="s">
        <v>1476</v>
      </c>
      <c r="P1502" s="5">
        <v>0.75</v>
      </c>
    </row>
    <row r="1503" spans="15:16">
      <c r="O1503" s="10" t="s">
        <v>8418</v>
      </c>
      <c r="P1503" s="5">
        <v>0.75</v>
      </c>
    </row>
    <row r="1504" spans="15:16">
      <c r="O1504" s="10" t="s">
        <v>7805</v>
      </c>
      <c r="P1504" s="5">
        <v>0.75</v>
      </c>
    </row>
    <row r="1505" spans="15:16">
      <c r="O1505" s="10" t="s">
        <v>5131</v>
      </c>
      <c r="P1505" s="5">
        <v>0.75</v>
      </c>
    </row>
    <row r="1506" spans="15:16">
      <c r="O1506" s="10" t="s">
        <v>1694</v>
      </c>
      <c r="P1506" s="5">
        <v>0.75</v>
      </c>
    </row>
    <row r="1507" spans="15:16">
      <c r="O1507" s="10" t="s">
        <v>4521</v>
      </c>
      <c r="P1507" s="5">
        <v>0.75</v>
      </c>
    </row>
    <row r="1508" spans="15:16">
      <c r="O1508" s="10" t="s">
        <v>1714</v>
      </c>
      <c r="P1508" s="5">
        <v>0.75</v>
      </c>
    </row>
    <row r="1509" spans="15:16">
      <c r="O1509" s="10" t="s">
        <v>4776</v>
      </c>
      <c r="P1509" s="5">
        <v>0.75</v>
      </c>
    </row>
    <row r="1510" spans="15:16">
      <c r="O1510" s="10" t="s">
        <v>1076</v>
      </c>
      <c r="P1510" s="5">
        <v>0.75</v>
      </c>
    </row>
    <row r="1511" spans="15:16">
      <c r="O1511" s="10" t="s">
        <v>3851</v>
      </c>
      <c r="P1511" s="5">
        <v>0.75</v>
      </c>
    </row>
    <row r="1512" spans="15:16">
      <c r="O1512" s="10" t="s">
        <v>11355</v>
      </c>
      <c r="P1512" s="5">
        <v>0.75</v>
      </c>
    </row>
    <row r="1513" spans="15:16">
      <c r="O1513" s="10" t="s">
        <v>1833</v>
      </c>
      <c r="P1513" s="5">
        <v>0.75</v>
      </c>
    </row>
    <row r="1514" spans="15:16">
      <c r="O1514" s="10" t="s">
        <v>6885</v>
      </c>
      <c r="P1514" s="5">
        <v>0.75</v>
      </c>
    </row>
    <row r="1515" spans="15:16">
      <c r="O1515" s="10" t="s">
        <v>7213</v>
      </c>
      <c r="P1515" s="5">
        <v>0.75</v>
      </c>
    </row>
    <row r="1516" spans="15:16">
      <c r="O1516" s="10" t="s">
        <v>5175</v>
      </c>
      <c r="P1516" s="5">
        <v>0.75</v>
      </c>
    </row>
    <row r="1517" spans="15:16">
      <c r="O1517" s="10" t="s">
        <v>3616</v>
      </c>
      <c r="P1517" s="5">
        <v>0.75</v>
      </c>
    </row>
    <row r="1518" spans="15:16">
      <c r="O1518" s="10" t="s">
        <v>4283</v>
      </c>
      <c r="P1518" s="5">
        <v>0.75</v>
      </c>
    </row>
    <row r="1519" spans="15:16">
      <c r="O1519" s="10" t="s">
        <v>2967</v>
      </c>
      <c r="P1519" s="5">
        <v>0.75</v>
      </c>
    </row>
    <row r="1520" spans="15:16">
      <c r="O1520" s="10" t="s">
        <v>2861</v>
      </c>
      <c r="P1520" s="5">
        <v>0.75</v>
      </c>
    </row>
    <row r="1521" spans="15:16">
      <c r="O1521" s="10" t="s">
        <v>6148</v>
      </c>
      <c r="P1521" s="5">
        <v>0.75</v>
      </c>
    </row>
    <row r="1522" spans="15:16">
      <c r="O1522" s="10" t="s">
        <v>3403</v>
      </c>
      <c r="P1522" s="5">
        <v>0.75</v>
      </c>
    </row>
    <row r="1523" spans="15:16">
      <c r="O1523" s="10" t="s">
        <v>3938</v>
      </c>
      <c r="P1523" s="5">
        <v>0.75</v>
      </c>
    </row>
    <row r="1524" spans="15:16">
      <c r="O1524" s="10" t="s">
        <v>4645</v>
      </c>
      <c r="P1524" s="5">
        <v>0.75</v>
      </c>
    </row>
    <row r="1525" spans="15:16">
      <c r="O1525" s="10" t="s">
        <v>7920</v>
      </c>
      <c r="P1525" s="5">
        <v>0.75</v>
      </c>
    </row>
    <row r="1526" spans="15:16">
      <c r="O1526" s="10" t="s">
        <v>2516</v>
      </c>
      <c r="P1526" s="5">
        <v>0.75</v>
      </c>
    </row>
    <row r="1527" spans="15:16">
      <c r="O1527" s="10" t="s">
        <v>7659</v>
      </c>
      <c r="P1527" s="5">
        <v>0.74</v>
      </c>
    </row>
    <row r="1528" spans="15:16">
      <c r="O1528" s="10" t="s">
        <v>4551</v>
      </c>
      <c r="P1528" s="5">
        <v>0.74</v>
      </c>
    </row>
    <row r="1529" spans="15:16">
      <c r="O1529" s="10" t="s">
        <v>10295</v>
      </c>
      <c r="P1529" s="5">
        <v>0.74</v>
      </c>
    </row>
    <row r="1530" spans="15:16">
      <c r="O1530" s="10" t="s">
        <v>4122</v>
      </c>
      <c r="P1530" s="5">
        <v>0.74</v>
      </c>
    </row>
    <row r="1531" spans="15:16">
      <c r="O1531" s="10" t="s">
        <v>4338</v>
      </c>
      <c r="P1531" s="5">
        <v>0.74</v>
      </c>
    </row>
    <row r="1532" spans="15:16">
      <c r="O1532" s="10" t="s">
        <v>4541</v>
      </c>
      <c r="P1532" s="5">
        <v>0.74</v>
      </c>
    </row>
    <row r="1533" spans="15:16">
      <c r="O1533" s="10" t="s">
        <v>4657</v>
      </c>
      <c r="P1533" s="5">
        <v>0.74</v>
      </c>
    </row>
    <row r="1534" spans="15:16">
      <c r="O1534" s="10" t="s">
        <v>1191</v>
      </c>
      <c r="P1534" s="5">
        <v>0.73</v>
      </c>
    </row>
    <row r="1535" spans="15:16">
      <c r="O1535" s="10" t="s">
        <v>6460</v>
      </c>
      <c r="P1535" s="5">
        <v>0.73</v>
      </c>
    </row>
    <row r="1536" spans="15:16">
      <c r="O1536" s="10" t="s">
        <v>7873</v>
      </c>
      <c r="P1536" s="5">
        <v>0.73</v>
      </c>
    </row>
    <row r="1537" spans="15:16">
      <c r="O1537" s="10" t="s">
        <v>3105</v>
      </c>
      <c r="P1537" s="5">
        <v>0.73</v>
      </c>
    </row>
    <row r="1538" spans="15:16">
      <c r="O1538" s="10" t="s">
        <v>302</v>
      </c>
      <c r="P1538" s="5">
        <v>0.73</v>
      </c>
    </row>
    <row r="1539" spans="15:16">
      <c r="O1539" s="10" t="s">
        <v>2034</v>
      </c>
      <c r="P1539" s="5">
        <v>0.73</v>
      </c>
    </row>
    <row r="1540" spans="15:16">
      <c r="O1540" s="10" t="s">
        <v>4434</v>
      </c>
      <c r="P1540" s="5">
        <v>0.73</v>
      </c>
    </row>
    <row r="1541" spans="15:16">
      <c r="O1541" s="10" t="s">
        <v>5994</v>
      </c>
      <c r="P1541" s="5">
        <v>0.73</v>
      </c>
    </row>
    <row r="1542" spans="15:16">
      <c r="O1542" s="10" t="s">
        <v>8262</v>
      </c>
      <c r="P1542" s="5">
        <v>0.73</v>
      </c>
    </row>
    <row r="1543" spans="15:16">
      <c r="O1543" s="10" t="s">
        <v>1011</v>
      </c>
      <c r="P1543" s="5">
        <v>0.73</v>
      </c>
    </row>
    <row r="1544" spans="15:16">
      <c r="O1544" s="10" t="s">
        <v>11536</v>
      </c>
      <c r="P1544" s="5">
        <v>0.73</v>
      </c>
    </row>
    <row r="1545" spans="15:16">
      <c r="O1545" s="10" t="s">
        <v>11032</v>
      </c>
      <c r="P1545" s="5">
        <v>0.73</v>
      </c>
    </row>
    <row r="1546" spans="15:16">
      <c r="O1546" s="10" t="s">
        <v>1232</v>
      </c>
      <c r="P1546" s="5">
        <v>0.73</v>
      </c>
    </row>
    <row r="1547" spans="15:16">
      <c r="O1547" s="10" t="s">
        <v>4677</v>
      </c>
      <c r="P1547" s="5">
        <v>0.73</v>
      </c>
    </row>
    <row r="1548" spans="15:16">
      <c r="O1548" s="10" t="s">
        <v>3273</v>
      </c>
      <c r="P1548" s="5">
        <v>0.72</v>
      </c>
    </row>
    <row r="1549" spans="15:16">
      <c r="O1549" s="10" t="s">
        <v>252</v>
      </c>
      <c r="P1549" s="5">
        <v>0.72</v>
      </c>
    </row>
    <row r="1550" spans="15:16">
      <c r="O1550" s="10" t="s">
        <v>4794</v>
      </c>
      <c r="P1550" s="5">
        <v>0.72</v>
      </c>
    </row>
    <row r="1551" spans="15:16">
      <c r="O1551" s="10" t="s">
        <v>12864</v>
      </c>
      <c r="P1551" s="5">
        <v>0.72</v>
      </c>
    </row>
    <row r="1552" spans="15:16">
      <c r="O1552" s="10" t="s">
        <v>12151</v>
      </c>
      <c r="P1552" s="5">
        <v>0.71</v>
      </c>
    </row>
    <row r="1553" spans="15:16">
      <c r="O1553" s="10" t="s">
        <v>3441</v>
      </c>
      <c r="P1553" s="5">
        <v>0.71</v>
      </c>
    </row>
    <row r="1554" spans="15:16">
      <c r="O1554" s="10" t="s">
        <v>1581</v>
      </c>
      <c r="P1554" s="5">
        <v>0.71</v>
      </c>
    </row>
    <row r="1555" spans="15:16">
      <c r="O1555" s="10" t="s">
        <v>6091</v>
      </c>
      <c r="P1555" s="5">
        <v>0.71</v>
      </c>
    </row>
    <row r="1556" spans="15:16">
      <c r="O1556" s="10" t="s">
        <v>1570</v>
      </c>
      <c r="P1556" s="5">
        <v>0.71</v>
      </c>
    </row>
    <row r="1557" spans="15:16">
      <c r="O1557" s="10" t="s">
        <v>2632</v>
      </c>
      <c r="P1557" s="5">
        <v>0.71</v>
      </c>
    </row>
    <row r="1558" spans="15:16">
      <c r="O1558" s="10" t="s">
        <v>9416</v>
      </c>
      <c r="P1558" s="5">
        <v>0.71</v>
      </c>
    </row>
    <row r="1559" spans="15:16">
      <c r="O1559" s="10" t="s">
        <v>9559</v>
      </c>
      <c r="P1559" s="5">
        <v>0.71</v>
      </c>
    </row>
    <row r="1560" spans="15:16">
      <c r="O1560" s="10" t="s">
        <v>3421</v>
      </c>
      <c r="P1560" s="5">
        <v>0.71</v>
      </c>
    </row>
    <row r="1561" spans="15:16">
      <c r="O1561" s="10" t="s">
        <v>2270</v>
      </c>
      <c r="P1561" s="5">
        <v>0.7</v>
      </c>
    </row>
    <row r="1562" spans="15:16">
      <c r="O1562" s="10" t="s">
        <v>6112</v>
      </c>
      <c r="P1562" s="5">
        <v>0.7</v>
      </c>
    </row>
    <row r="1563" spans="15:16">
      <c r="O1563" s="10" t="s">
        <v>2241</v>
      </c>
      <c r="P1563" s="5">
        <v>0.7</v>
      </c>
    </row>
    <row r="1564" spans="15:16">
      <c r="O1564" s="10" t="s">
        <v>8356</v>
      </c>
      <c r="P1564" s="5">
        <v>0.7</v>
      </c>
    </row>
    <row r="1565" spans="15:16">
      <c r="O1565" s="10" t="s">
        <v>8519</v>
      </c>
      <c r="P1565" s="5">
        <v>0.7</v>
      </c>
    </row>
    <row r="1566" spans="15:16">
      <c r="O1566" s="10" t="s">
        <v>6555</v>
      </c>
      <c r="P1566" s="5">
        <v>0.7</v>
      </c>
    </row>
    <row r="1567" spans="15:16">
      <c r="O1567" s="10" t="s">
        <v>1452</v>
      </c>
      <c r="P1567" s="5">
        <v>0.7</v>
      </c>
    </row>
    <row r="1568" spans="15:16">
      <c r="O1568" s="10" t="s">
        <v>2299</v>
      </c>
      <c r="P1568" s="5">
        <v>0.7</v>
      </c>
    </row>
    <row r="1569" spans="15:16">
      <c r="O1569" s="10" t="s">
        <v>7305</v>
      </c>
      <c r="P1569" s="5">
        <v>0.7</v>
      </c>
    </row>
    <row r="1570" spans="15:16">
      <c r="O1570" s="10" t="s">
        <v>292</v>
      </c>
      <c r="P1570" s="5">
        <v>0.7</v>
      </c>
    </row>
    <row r="1571" spans="15:16">
      <c r="O1571" s="10" t="s">
        <v>4214</v>
      </c>
      <c r="P1571" s="5">
        <v>0.7</v>
      </c>
    </row>
    <row r="1572" spans="15:16">
      <c r="O1572" s="10" t="s">
        <v>6658</v>
      </c>
      <c r="P1572" s="5">
        <v>0.7</v>
      </c>
    </row>
    <row r="1573" spans="15:16">
      <c r="O1573" s="10" t="s">
        <v>1888</v>
      </c>
      <c r="P1573" s="5">
        <v>0.7</v>
      </c>
    </row>
    <row r="1574" spans="15:16">
      <c r="O1574" s="10" t="s">
        <v>3503</v>
      </c>
      <c r="P1574" s="5">
        <v>0.7</v>
      </c>
    </row>
    <row r="1575" spans="15:16">
      <c r="O1575" s="10" t="s">
        <v>396</v>
      </c>
      <c r="P1575" s="5">
        <v>0.7</v>
      </c>
    </row>
    <row r="1576" spans="15:16">
      <c r="O1576" s="10" t="s">
        <v>975</v>
      </c>
      <c r="P1576" s="5">
        <v>0.7</v>
      </c>
    </row>
    <row r="1577" spans="15:16">
      <c r="O1577" s="10" t="s">
        <v>3961</v>
      </c>
      <c r="P1577" s="5">
        <v>0.7</v>
      </c>
    </row>
    <row r="1578" spans="15:16">
      <c r="O1578" s="10" t="s">
        <v>4348</v>
      </c>
      <c r="P1578" s="5">
        <v>0.7</v>
      </c>
    </row>
    <row r="1579" spans="15:16">
      <c r="O1579" s="10" t="s">
        <v>2570</v>
      </c>
      <c r="P1579" s="5">
        <v>0.7</v>
      </c>
    </row>
    <row r="1580" spans="15:16">
      <c r="O1580" s="10" t="s">
        <v>10690</v>
      </c>
      <c r="P1580" s="5">
        <v>0.7</v>
      </c>
    </row>
    <row r="1581" spans="15:16">
      <c r="O1581" s="10" t="s">
        <v>430</v>
      </c>
      <c r="P1581" s="5">
        <v>0.7</v>
      </c>
    </row>
    <row r="1582" spans="15:16">
      <c r="O1582" s="10" t="s">
        <v>233</v>
      </c>
      <c r="P1582" s="5">
        <v>0.7</v>
      </c>
    </row>
    <row r="1583" spans="15:16">
      <c r="O1583" s="10" t="s">
        <v>5090</v>
      </c>
      <c r="P1583" s="5">
        <v>0.69</v>
      </c>
    </row>
    <row r="1584" spans="15:16">
      <c r="O1584" s="10" t="s">
        <v>4922</v>
      </c>
      <c r="P1584" s="5">
        <v>0.69</v>
      </c>
    </row>
    <row r="1585" spans="15:16">
      <c r="O1585" s="10" t="s">
        <v>5004</v>
      </c>
      <c r="P1585" s="5">
        <v>0.69</v>
      </c>
    </row>
    <row r="1586" spans="15:16">
      <c r="O1586" s="10" t="s">
        <v>127</v>
      </c>
      <c r="P1586" s="5">
        <v>0.69</v>
      </c>
    </row>
    <row r="1587" spans="15:16">
      <c r="O1587" s="10" t="s">
        <v>652</v>
      </c>
      <c r="P1587" s="5">
        <v>0.69</v>
      </c>
    </row>
    <row r="1588" spans="15:16">
      <c r="O1588" s="10" t="s">
        <v>1362</v>
      </c>
      <c r="P1588" s="5">
        <v>0.69</v>
      </c>
    </row>
    <row r="1589" spans="15:16">
      <c r="O1589" s="10" t="s">
        <v>5232</v>
      </c>
      <c r="P1589" s="5">
        <v>0.69</v>
      </c>
    </row>
    <row r="1590" spans="15:16">
      <c r="O1590" s="10" t="s">
        <v>8142</v>
      </c>
      <c r="P1590" s="5">
        <v>0.69</v>
      </c>
    </row>
    <row r="1591" spans="15:16">
      <c r="O1591" s="10" t="s">
        <v>1486</v>
      </c>
      <c r="P1591" s="5">
        <v>0.69</v>
      </c>
    </row>
    <row r="1592" spans="15:16">
      <c r="O1592" s="10" t="s">
        <v>7619</v>
      </c>
      <c r="P1592" s="5">
        <v>0.69</v>
      </c>
    </row>
    <row r="1593" spans="15:16">
      <c r="O1593" s="10" t="s">
        <v>4322</v>
      </c>
      <c r="P1593" s="5">
        <v>0.69</v>
      </c>
    </row>
    <row r="1594" spans="15:16">
      <c r="O1594" s="10" t="s">
        <v>7004</v>
      </c>
      <c r="P1594" s="5">
        <v>0.69</v>
      </c>
    </row>
    <row r="1595" spans="15:16">
      <c r="O1595" s="10" t="s">
        <v>877</v>
      </c>
      <c r="P1595" s="5">
        <v>0.69</v>
      </c>
    </row>
    <row r="1596" spans="15:16">
      <c r="O1596" s="10" t="s">
        <v>12100</v>
      </c>
      <c r="P1596" s="5">
        <v>0.69</v>
      </c>
    </row>
    <row r="1597" spans="15:16">
      <c r="O1597" s="10" t="s">
        <v>7825</v>
      </c>
      <c r="P1597" s="5">
        <v>0.68</v>
      </c>
    </row>
    <row r="1598" spans="15:16">
      <c r="O1598" s="10" t="s">
        <v>1949</v>
      </c>
      <c r="P1598" s="5">
        <v>0.68</v>
      </c>
    </row>
    <row r="1599" spans="15:16">
      <c r="O1599" s="10" t="s">
        <v>4960</v>
      </c>
      <c r="P1599" s="5">
        <v>0.68</v>
      </c>
    </row>
    <row r="1600" spans="15:16">
      <c r="O1600" s="10" t="s">
        <v>823</v>
      </c>
      <c r="P1600" s="5">
        <v>0.68</v>
      </c>
    </row>
    <row r="1601" spans="15:16">
      <c r="O1601" s="10" t="s">
        <v>10819</v>
      </c>
      <c r="P1601" s="5">
        <v>0.68</v>
      </c>
    </row>
    <row r="1602" spans="15:16">
      <c r="O1602" s="10" t="s">
        <v>11606</v>
      </c>
      <c r="P1602" s="5">
        <v>0.68</v>
      </c>
    </row>
    <row r="1603" spans="15:16">
      <c r="O1603" s="10" t="s">
        <v>2118</v>
      </c>
      <c r="P1603" s="5">
        <v>0.68</v>
      </c>
    </row>
    <row r="1604" spans="15:16">
      <c r="O1604" s="10" t="s">
        <v>3786</v>
      </c>
      <c r="P1604" s="5">
        <v>0.68</v>
      </c>
    </row>
    <row r="1605" spans="15:16">
      <c r="O1605" s="10" t="s">
        <v>3588</v>
      </c>
      <c r="P1605" s="5">
        <v>0.68</v>
      </c>
    </row>
    <row r="1606" spans="15:16">
      <c r="O1606" s="10" t="s">
        <v>1540</v>
      </c>
      <c r="P1606" s="5">
        <v>0.67</v>
      </c>
    </row>
    <row r="1607" spans="15:16">
      <c r="O1607" s="10" t="s">
        <v>935</v>
      </c>
      <c r="P1607" s="5">
        <v>0.67</v>
      </c>
    </row>
    <row r="1608" spans="15:16">
      <c r="O1608" s="10" t="s">
        <v>4994</v>
      </c>
      <c r="P1608" s="5">
        <v>0.67</v>
      </c>
    </row>
    <row r="1609" spans="15:16">
      <c r="O1609" s="10" t="s">
        <v>4188</v>
      </c>
      <c r="P1609" s="5">
        <v>0.67</v>
      </c>
    </row>
    <row r="1610" spans="15:16">
      <c r="O1610" s="10" t="s">
        <v>5367</v>
      </c>
      <c r="P1610" s="5">
        <v>0.67</v>
      </c>
    </row>
    <row r="1611" spans="15:16">
      <c r="O1611" s="10" t="s">
        <v>3578</v>
      </c>
      <c r="P1611" s="5">
        <v>0.67</v>
      </c>
    </row>
    <row r="1612" spans="15:16">
      <c r="O1612" s="10" t="s">
        <v>435</v>
      </c>
      <c r="P1612" s="5">
        <v>0.67</v>
      </c>
    </row>
    <row r="1613" spans="15:16">
      <c r="O1613" s="10" t="s">
        <v>1954</v>
      </c>
      <c r="P1613" s="5">
        <v>0.67</v>
      </c>
    </row>
    <row r="1614" spans="15:16">
      <c r="O1614" s="10" t="s">
        <v>6762</v>
      </c>
      <c r="P1614" s="5">
        <v>0.67</v>
      </c>
    </row>
    <row r="1615" spans="15:16">
      <c r="O1615" s="10" t="s">
        <v>4818</v>
      </c>
      <c r="P1615" s="5">
        <v>0.67</v>
      </c>
    </row>
    <row r="1616" spans="15:16">
      <c r="O1616" s="10" t="s">
        <v>11295</v>
      </c>
      <c r="P1616" s="5">
        <v>0.67</v>
      </c>
    </row>
    <row r="1617" spans="15:16">
      <c r="O1617" s="10" t="s">
        <v>1843</v>
      </c>
      <c r="P1617" s="5">
        <v>0.66</v>
      </c>
    </row>
    <row r="1618" spans="15:16">
      <c r="O1618" s="10" t="s">
        <v>7481</v>
      </c>
      <c r="P1618" s="5">
        <v>0.66</v>
      </c>
    </row>
    <row r="1619" spans="15:16">
      <c r="O1619" s="10" t="s">
        <v>1774</v>
      </c>
      <c r="P1619" s="5">
        <v>0.66</v>
      </c>
    </row>
    <row r="1620" spans="15:16">
      <c r="O1620" s="10" t="s">
        <v>5430</v>
      </c>
      <c r="P1620" s="5">
        <v>0.66</v>
      </c>
    </row>
    <row r="1621" spans="15:16">
      <c r="O1621" s="10" t="s">
        <v>828</v>
      </c>
      <c r="P1621" s="5">
        <v>0.66</v>
      </c>
    </row>
    <row r="1622" spans="15:16">
      <c r="O1622" s="10" t="s">
        <v>2716</v>
      </c>
      <c r="P1622" s="5">
        <v>0.66</v>
      </c>
    </row>
    <row r="1623" spans="15:16">
      <c r="O1623" s="10" t="s">
        <v>6338</v>
      </c>
      <c r="P1623" s="5">
        <v>0.66</v>
      </c>
    </row>
    <row r="1624" spans="15:16">
      <c r="O1624" s="10" t="s">
        <v>10660</v>
      </c>
      <c r="P1624" s="5">
        <v>0.66</v>
      </c>
    </row>
    <row r="1625" spans="15:16">
      <c r="O1625" s="10" t="s">
        <v>8494</v>
      </c>
      <c r="P1625" s="5">
        <v>0.66</v>
      </c>
    </row>
    <row r="1626" spans="15:16">
      <c r="O1626" s="10" t="s">
        <v>7895</v>
      </c>
      <c r="P1626" s="5">
        <v>0.66</v>
      </c>
    </row>
    <row r="1627" spans="15:16">
      <c r="O1627" s="10" t="s">
        <v>1656</v>
      </c>
      <c r="P1627" s="5">
        <v>0.66</v>
      </c>
    </row>
    <row r="1628" spans="15:16">
      <c r="O1628" s="10" t="s">
        <v>2143</v>
      </c>
      <c r="P1628" s="5">
        <v>0.66</v>
      </c>
    </row>
    <row r="1629" spans="15:16">
      <c r="O1629" s="10" t="s">
        <v>1443</v>
      </c>
      <c r="P1629" s="5">
        <v>0.66</v>
      </c>
    </row>
    <row r="1630" spans="15:16">
      <c r="O1630" s="10" t="s">
        <v>5221</v>
      </c>
      <c r="P1630" s="5">
        <v>0.66</v>
      </c>
    </row>
    <row r="1631" spans="15:16">
      <c r="O1631" s="10" t="s">
        <v>3775</v>
      </c>
      <c r="P1631" s="5">
        <v>0.66</v>
      </c>
    </row>
    <row r="1632" spans="15:16">
      <c r="O1632" s="10" t="s">
        <v>3343</v>
      </c>
      <c r="P1632" s="5">
        <v>0.66</v>
      </c>
    </row>
    <row r="1633" spans="15:16">
      <c r="O1633" s="10" t="s">
        <v>3924</v>
      </c>
      <c r="P1633" s="5">
        <v>0.66</v>
      </c>
    </row>
    <row r="1634" spans="15:16">
      <c r="O1634" s="10" t="s">
        <v>6430</v>
      </c>
      <c r="P1634" s="5">
        <v>0.66</v>
      </c>
    </row>
    <row r="1635" spans="15:16">
      <c r="O1635" s="10" t="s">
        <v>3855</v>
      </c>
      <c r="P1635" s="5">
        <v>0.66</v>
      </c>
    </row>
    <row r="1636" spans="15:16">
      <c r="O1636" s="10" t="s">
        <v>7325</v>
      </c>
      <c r="P1636" s="5">
        <v>0.66</v>
      </c>
    </row>
    <row r="1637" spans="15:16">
      <c r="O1637" s="10" t="s">
        <v>4327</v>
      </c>
      <c r="P1637" s="5">
        <v>0.66</v>
      </c>
    </row>
    <row r="1638" spans="15:16">
      <c r="O1638" s="10" t="s">
        <v>4009</v>
      </c>
      <c r="P1638" s="5">
        <v>0.65</v>
      </c>
    </row>
    <row r="1639" spans="15:16">
      <c r="O1639" s="10" t="s">
        <v>1928</v>
      </c>
      <c r="P1639" s="5">
        <v>0.65</v>
      </c>
    </row>
    <row r="1640" spans="15:16">
      <c r="O1640" s="10" t="s">
        <v>4889</v>
      </c>
      <c r="P1640" s="5">
        <v>0.65</v>
      </c>
    </row>
    <row r="1641" spans="15:16">
      <c r="O1641" s="10" t="s">
        <v>6927</v>
      </c>
      <c r="P1641" s="5">
        <v>0.65</v>
      </c>
    </row>
    <row r="1642" spans="15:16">
      <c r="O1642" s="10" t="s">
        <v>1061</v>
      </c>
      <c r="P1642" s="5">
        <v>0.65</v>
      </c>
    </row>
    <row r="1643" spans="15:16">
      <c r="O1643" s="10" t="s">
        <v>5078</v>
      </c>
      <c r="P1643" s="5">
        <v>0.65</v>
      </c>
    </row>
    <row r="1644" spans="15:16">
      <c r="O1644" s="10" t="s">
        <v>7264</v>
      </c>
      <c r="P1644" s="5">
        <v>0.65</v>
      </c>
    </row>
    <row r="1645" spans="15:16">
      <c r="O1645" s="10" t="s">
        <v>3451</v>
      </c>
      <c r="P1645" s="5">
        <v>0.65</v>
      </c>
    </row>
    <row r="1646" spans="15:16">
      <c r="O1646" s="10" t="s">
        <v>3149</v>
      </c>
      <c r="P1646" s="5">
        <v>0.65</v>
      </c>
    </row>
    <row r="1647" spans="15:16">
      <c r="O1647" s="10" t="s">
        <v>3116</v>
      </c>
      <c r="P1647" s="5">
        <v>0.65</v>
      </c>
    </row>
    <row r="1648" spans="15:16">
      <c r="O1648" s="10" t="s">
        <v>8453</v>
      </c>
      <c r="P1648" s="5">
        <v>0.65</v>
      </c>
    </row>
    <row r="1649" spans="15:16">
      <c r="O1649" s="10" t="s">
        <v>887</v>
      </c>
      <c r="P1649" s="5">
        <v>0.65</v>
      </c>
    </row>
    <row r="1650" spans="15:16">
      <c r="O1650" s="10" t="s">
        <v>4021</v>
      </c>
      <c r="P1650" s="5">
        <v>0.65</v>
      </c>
    </row>
    <row r="1651" spans="15:16">
      <c r="O1651" s="10" t="s">
        <v>1681</v>
      </c>
      <c r="P1651" s="5">
        <v>0.65</v>
      </c>
    </row>
    <row r="1652" spans="15:16">
      <c r="O1652" s="10" t="s">
        <v>971</v>
      </c>
      <c r="P1652" s="5">
        <v>0.65</v>
      </c>
    </row>
    <row r="1653" spans="15:16">
      <c r="O1653" s="10" t="s">
        <v>320</v>
      </c>
      <c r="P1653" s="5">
        <v>0.65</v>
      </c>
    </row>
    <row r="1654" spans="15:16">
      <c r="O1654" s="10" t="s">
        <v>951</v>
      </c>
      <c r="P1654" s="5">
        <v>0.65</v>
      </c>
    </row>
    <row r="1655" spans="15:16">
      <c r="O1655" s="10" t="s">
        <v>9221</v>
      </c>
      <c r="P1655" s="5">
        <v>0.65</v>
      </c>
    </row>
    <row r="1656" spans="15:16">
      <c r="O1656" s="10" t="s">
        <v>8884</v>
      </c>
      <c r="P1656" s="5">
        <v>0.65</v>
      </c>
    </row>
    <row r="1657" spans="15:16">
      <c r="O1657" s="10" t="s">
        <v>2891</v>
      </c>
      <c r="P1657" s="5">
        <v>0.65</v>
      </c>
    </row>
    <row r="1658" spans="15:16">
      <c r="O1658" s="10" t="s">
        <v>2382</v>
      </c>
      <c r="P1658" s="5">
        <v>0.65</v>
      </c>
    </row>
    <row r="1659" spans="15:16">
      <c r="O1659" s="10" t="s">
        <v>7513</v>
      </c>
      <c r="P1659" s="5">
        <v>0.65</v>
      </c>
    </row>
    <row r="1660" spans="15:16">
      <c r="O1660" s="10" t="s">
        <v>3865</v>
      </c>
      <c r="P1660" s="5">
        <v>0.65</v>
      </c>
    </row>
    <row r="1661" spans="15:16">
      <c r="O1661" s="10" t="s">
        <v>76</v>
      </c>
      <c r="P1661" s="5">
        <v>0.65</v>
      </c>
    </row>
    <row r="1662" spans="15:16">
      <c r="O1662" s="10" t="s">
        <v>726</v>
      </c>
      <c r="P1662" s="5">
        <v>0.65</v>
      </c>
    </row>
    <row r="1663" spans="15:16">
      <c r="O1663" s="10" t="s">
        <v>1784</v>
      </c>
      <c r="P1663" s="5">
        <v>0.65</v>
      </c>
    </row>
    <row r="1664" spans="15:16">
      <c r="O1664" s="10" t="s">
        <v>491</v>
      </c>
      <c r="P1664" s="5">
        <v>0.64</v>
      </c>
    </row>
    <row r="1665" spans="15:16">
      <c r="O1665" s="10" t="s">
        <v>16</v>
      </c>
      <c r="P1665" s="5">
        <v>0.64</v>
      </c>
    </row>
    <row r="1666" spans="15:16">
      <c r="O1666" s="10" t="s">
        <v>6906</v>
      </c>
      <c r="P1666" s="5">
        <v>0.64</v>
      </c>
    </row>
    <row r="1667" spans="15:16">
      <c r="O1667" s="10" t="s">
        <v>1262</v>
      </c>
      <c r="P1667" s="5">
        <v>0.64</v>
      </c>
    </row>
    <row r="1668" spans="15:16">
      <c r="O1668" s="10" t="s">
        <v>8473</v>
      </c>
      <c r="P1668" s="5">
        <v>0.64</v>
      </c>
    </row>
    <row r="1669" spans="15:16">
      <c r="O1669" s="10" t="s">
        <v>5452</v>
      </c>
      <c r="P1669" s="5">
        <v>0.64</v>
      </c>
    </row>
    <row r="1670" spans="15:16">
      <c r="O1670" s="10" t="s">
        <v>6669</v>
      </c>
      <c r="P1670" s="5">
        <v>0.64</v>
      </c>
    </row>
    <row r="1671" spans="15:16">
      <c r="O1671" s="10" t="s">
        <v>5284</v>
      </c>
      <c r="P1671" s="5">
        <v>0.64</v>
      </c>
    </row>
    <row r="1672" spans="15:16">
      <c r="O1672" s="10" t="s">
        <v>10356</v>
      </c>
      <c r="P1672" s="5">
        <v>0.64</v>
      </c>
    </row>
    <row r="1673" spans="15:16">
      <c r="O1673" s="10" t="s">
        <v>1576</v>
      </c>
      <c r="P1673" s="5">
        <v>0.64</v>
      </c>
    </row>
    <row r="1674" spans="15:16">
      <c r="O1674" s="10" t="s">
        <v>415</v>
      </c>
      <c r="P1674" s="5">
        <v>0.64</v>
      </c>
    </row>
    <row r="1675" spans="15:16">
      <c r="O1675" s="10" t="s">
        <v>756</v>
      </c>
      <c r="P1675" s="5">
        <v>0.64</v>
      </c>
    </row>
    <row r="1676" spans="15:16">
      <c r="O1676" s="10" t="s">
        <v>7524</v>
      </c>
      <c r="P1676" s="5">
        <v>0.64</v>
      </c>
    </row>
    <row r="1677" spans="15:16">
      <c r="O1677" s="10" t="s">
        <v>6101</v>
      </c>
      <c r="P1677" s="5">
        <v>0.64</v>
      </c>
    </row>
    <row r="1678" spans="15:16">
      <c r="O1678" s="10" t="s">
        <v>11999</v>
      </c>
      <c r="P1678" s="5">
        <v>0.64</v>
      </c>
    </row>
    <row r="1679" spans="15:16">
      <c r="O1679" s="10" t="s">
        <v>312</v>
      </c>
      <c r="P1679" s="5">
        <v>0.64</v>
      </c>
    </row>
    <row r="1680" spans="15:16">
      <c r="O1680" s="10" t="s">
        <v>746</v>
      </c>
      <c r="P1680" s="5">
        <v>0.64</v>
      </c>
    </row>
    <row r="1681" spans="15:16">
      <c r="O1681" s="10" t="s">
        <v>1151</v>
      </c>
      <c r="P1681" s="5">
        <v>0.64</v>
      </c>
    </row>
    <row r="1682" spans="15:16">
      <c r="O1682" s="10" t="s">
        <v>11215</v>
      </c>
      <c r="P1682" s="5">
        <v>0.63</v>
      </c>
    </row>
    <row r="1683" spans="15:16">
      <c r="O1683" s="10" t="s">
        <v>2177</v>
      </c>
      <c r="P1683" s="5">
        <v>0.63</v>
      </c>
    </row>
    <row r="1684" spans="15:16">
      <c r="O1684" s="10" t="s">
        <v>4814</v>
      </c>
      <c r="P1684" s="5">
        <v>0.63</v>
      </c>
    </row>
    <row r="1685" spans="15:16">
      <c r="O1685" s="10" t="s">
        <v>2231</v>
      </c>
      <c r="P1685" s="5">
        <v>0.63</v>
      </c>
    </row>
    <row r="1686" spans="15:16">
      <c r="O1686" s="10" t="s">
        <v>2936</v>
      </c>
      <c r="P1686" s="5">
        <v>0.63</v>
      </c>
    </row>
    <row r="1687" spans="15:16">
      <c r="O1687" s="10" t="s">
        <v>2782</v>
      </c>
      <c r="P1687" s="5">
        <v>0.63</v>
      </c>
    </row>
    <row r="1688" spans="15:16">
      <c r="O1688" s="10" t="s">
        <v>7377</v>
      </c>
      <c r="P1688" s="5">
        <v>0.63</v>
      </c>
    </row>
    <row r="1689" spans="15:16">
      <c r="O1689" s="10" t="s">
        <v>1764</v>
      </c>
      <c r="P1689" s="5">
        <v>0.63</v>
      </c>
    </row>
    <row r="1690" spans="15:16">
      <c r="O1690" s="10" t="s">
        <v>2647</v>
      </c>
      <c r="P1690" s="5">
        <v>0.63</v>
      </c>
    </row>
    <row r="1691" spans="15:16">
      <c r="O1691" s="10" t="s">
        <v>7066</v>
      </c>
      <c r="P1691" s="5">
        <v>0.63</v>
      </c>
    </row>
    <row r="1692" spans="15:16">
      <c r="O1692" s="10" t="s">
        <v>2274</v>
      </c>
      <c r="P1692" s="5">
        <v>0.63</v>
      </c>
    </row>
    <row r="1693" spans="15:16">
      <c r="O1693" s="10" t="s">
        <v>122</v>
      </c>
      <c r="P1693" s="5">
        <v>0.63</v>
      </c>
    </row>
    <row r="1694" spans="15:16">
      <c r="O1694" s="10" t="s">
        <v>1873</v>
      </c>
      <c r="P1694" s="5">
        <v>0.63</v>
      </c>
    </row>
    <row r="1695" spans="15:16">
      <c r="O1695" s="10" t="s">
        <v>4910</v>
      </c>
      <c r="P1695" s="5">
        <v>0.63</v>
      </c>
    </row>
    <row r="1696" spans="15:16">
      <c r="O1696" s="10" t="s">
        <v>778</v>
      </c>
      <c r="P1696" s="5">
        <v>0.63</v>
      </c>
    </row>
    <row r="1697" spans="15:16">
      <c r="O1697" s="10" t="s">
        <v>1001</v>
      </c>
      <c r="P1697" s="5">
        <v>0.63</v>
      </c>
    </row>
    <row r="1698" spans="15:16">
      <c r="O1698" s="10" t="s">
        <v>5787</v>
      </c>
      <c r="P1698" s="5">
        <v>0.63</v>
      </c>
    </row>
    <row r="1699" spans="15:16">
      <c r="O1699" s="10" t="s">
        <v>1096</v>
      </c>
      <c r="P1699" s="5">
        <v>0.63</v>
      </c>
    </row>
    <row r="1700" spans="15:16">
      <c r="O1700" s="10" t="s">
        <v>1814</v>
      </c>
      <c r="P1700" s="5">
        <v>0.63</v>
      </c>
    </row>
    <row r="1701" spans="15:16">
      <c r="O1701" s="10" t="s">
        <v>6081</v>
      </c>
      <c r="P1701" s="5">
        <v>0.63</v>
      </c>
    </row>
    <row r="1702" spans="15:16">
      <c r="O1702" s="10" t="s">
        <v>1457</v>
      </c>
      <c r="P1702" s="5">
        <v>0.63</v>
      </c>
    </row>
    <row r="1703" spans="15:16">
      <c r="O1703" s="10" t="s">
        <v>2731</v>
      </c>
      <c r="P1703" s="5">
        <v>0.63</v>
      </c>
    </row>
    <row r="1704" spans="15:16">
      <c r="O1704" s="10" t="s">
        <v>1535</v>
      </c>
      <c r="P1704" s="5">
        <v>0.63</v>
      </c>
    </row>
    <row r="1705" spans="15:16">
      <c r="O1705" s="10" t="s">
        <v>4804</v>
      </c>
      <c r="P1705" s="5">
        <v>0.63</v>
      </c>
    </row>
    <row r="1706" spans="15:16">
      <c r="O1706" s="10" t="s">
        <v>8782</v>
      </c>
      <c r="P1706" s="5">
        <v>0.63</v>
      </c>
    </row>
    <row r="1707" spans="15:16">
      <c r="O1707" s="10" t="s">
        <v>11636</v>
      </c>
      <c r="P1707" s="5">
        <v>0.62</v>
      </c>
    </row>
    <row r="1708" spans="15:16">
      <c r="O1708" s="10" t="s">
        <v>1372</v>
      </c>
      <c r="P1708" s="5">
        <v>0.62</v>
      </c>
    </row>
    <row r="1709" spans="15:16">
      <c r="O1709" s="10" t="s">
        <v>3663</v>
      </c>
      <c r="P1709" s="5">
        <v>0.62</v>
      </c>
    </row>
    <row r="1710" spans="15:16">
      <c r="O1710" s="10" t="s">
        <v>2642</v>
      </c>
      <c r="P1710" s="5">
        <v>0.62</v>
      </c>
    </row>
    <row r="1711" spans="15:16">
      <c r="O1711" s="10" t="s">
        <v>3466</v>
      </c>
      <c r="P1711" s="5">
        <v>0.62</v>
      </c>
    </row>
    <row r="1712" spans="15:16">
      <c r="O1712" s="10" t="s">
        <v>496</v>
      </c>
      <c r="P1712" s="5">
        <v>0.62</v>
      </c>
    </row>
    <row r="1713" spans="15:16">
      <c r="O1713" s="10" t="s">
        <v>5187</v>
      </c>
      <c r="P1713" s="5">
        <v>0.62</v>
      </c>
    </row>
    <row r="1714" spans="15:16">
      <c r="O1714" s="10" t="s">
        <v>1141</v>
      </c>
      <c r="P1714" s="5">
        <v>0.62</v>
      </c>
    </row>
    <row r="1715" spans="15:16">
      <c r="O1715" s="10" t="s">
        <v>9028</v>
      </c>
      <c r="P1715" s="5">
        <v>0.62</v>
      </c>
    </row>
    <row r="1716" spans="15:16">
      <c r="O1716" s="10" t="s">
        <v>9663</v>
      </c>
      <c r="P1716" s="5">
        <v>0.62</v>
      </c>
    </row>
    <row r="1717" spans="15:16">
      <c r="O1717" s="10" t="s">
        <v>768</v>
      </c>
      <c r="P1717" s="5">
        <v>0.62</v>
      </c>
    </row>
    <row r="1718" spans="15:16">
      <c r="O1718" s="10" t="s">
        <v>10670</v>
      </c>
      <c r="P1718" s="5">
        <v>0.62</v>
      </c>
    </row>
    <row r="1719" spans="15:16">
      <c r="O1719" s="10" t="s">
        <v>9824</v>
      </c>
      <c r="P1719" s="5">
        <v>0.62</v>
      </c>
    </row>
    <row r="1720" spans="15:16">
      <c r="O1720" s="10" t="s">
        <v>6700</v>
      </c>
      <c r="P1720" s="5">
        <v>0.62</v>
      </c>
    </row>
    <row r="1721" spans="15:16">
      <c r="O1721" s="10" t="s">
        <v>12331</v>
      </c>
      <c r="P1721" s="5">
        <v>0.62</v>
      </c>
    </row>
    <row r="1722" spans="15:16">
      <c r="O1722" s="10" t="s">
        <v>8272</v>
      </c>
      <c r="P1722" s="5">
        <v>0.62</v>
      </c>
    </row>
    <row r="1723" spans="15:16">
      <c r="O1723" s="10" t="s">
        <v>621</v>
      </c>
      <c r="P1723" s="5">
        <v>0.62</v>
      </c>
    </row>
    <row r="1724" spans="15:16">
      <c r="O1724" s="10" t="s">
        <v>5201</v>
      </c>
      <c r="P1724" s="5">
        <v>0.62</v>
      </c>
    </row>
    <row r="1725" spans="15:16">
      <c r="O1725" s="10" t="s">
        <v>11666</v>
      </c>
      <c r="P1725" s="5">
        <v>0.62</v>
      </c>
    </row>
    <row r="1726" spans="15:16">
      <c r="O1726" s="10" t="s">
        <v>3886</v>
      </c>
      <c r="P1726" s="5">
        <v>0.62</v>
      </c>
    </row>
    <row r="1727" spans="15:16">
      <c r="O1727" s="10" t="s">
        <v>4874</v>
      </c>
      <c r="P1727" s="5">
        <v>0.62</v>
      </c>
    </row>
    <row r="1728" spans="15:16">
      <c r="O1728" s="10" t="s">
        <v>12261</v>
      </c>
      <c r="P1728" s="5">
        <v>0.62</v>
      </c>
    </row>
    <row r="1729" spans="15:16">
      <c r="O1729" s="10" t="s">
        <v>10621</v>
      </c>
      <c r="P1729" s="5">
        <v>0.62</v>
      </c>
    </row>
    <row r="1730" spans="15:16">
      <c r="O1730" s="10" t="s">
        <v>3607</v>
      </c>
      <c r="P1730" s="5">
        <v>0.62</v>
      </c>
    </row>
    <row r="1731" spans="15:16">
      <c r="O1731" s="10" t="s">
        <v>7429</v>
      </c>
      <c r="P1731" s="5">
        <v>0.62</v>
      </c>
    </row>
    <row r="1732" spans="15:16">
      <c r="O1732" s="10" t="s">
        <v>7162</v>
      </c>
      <c r="P1732" s="5">
        <v>0.62</v>
      </c>
    </row>
    <row r="1733" spans="15:16">
      <c r="O1733" s="10" t="s">
        <v>3033</v>
      </c>
      <c r="P1733" s="5">
        <v>0.62</v>
      </c>
    </row>
    <row r="1734" spans="15:16">
      <c r="O1734" s="10" t="s">
        <v>7045</v>
      </c>
      <c r="P1734" s="5">
        <v>0.62</v>
      </c>
    </row>
    <row r="1735" spans="15:16">
      <c r="O1735" s="10" t="s">
        <v>2580</v>
      </c>
      <c r="P1735" s="5">
        <v>0.61</v>
      </c>
    </row>
    <row r="1736" spans="15:16">
      <c r="O1736" s="10" t="s">
        <v>1863</v>
      </c>
      <c r="P1736" s="5">
        <v>0.61</v>
      </c>
    </row>
    <row r="1737" spans="15:16">
      <c r="O1737" s="10" t="s">
        <v>596</v>
      </c>
      <c r="P1737" s="5">
        <v>0.61</v>
      </c>
    </row>
    <row r="1738" spans="15:16">
      <c r="O1738" s="10" t="s">
        <v>9304</v>
      </c>
      <c r="P1738" s="5">
        <v>0.61</v>
      </c>
    </row>
    <row r="1739" spans="15:16">
      <c r="O1739" s="10" t="s">
        <v>2896</v>
      </c>
      <c r="P1739" s="5">
        <v>0.61</v>
      </c>
    </row>
    <row r="1740" spans="15:16">
      <c r="O1740" s="10" t="s">
        <v>11052</v>
      </c>
      <c r="P1740" s="5">
        <v>0.61</v>
      </c>
    </row>
    <row r="1741" spans="15:16">
      <c r="O1741" s="10" t="s">
        <v>2762</v>
      </c>
      <c r="P1741" s="5">
        <v>0.61</v>
      </c>
    </row>
    <row r="1742" spans="15:16">
      <c r="O1742" s="10" t="s">
        <v>57</v>
      </c>
      <c r="P1742" s="5">
        <v>0.61</v>
      </c>
    </row>
    <row r="1743" spans="15:16">
      <c r="O1743" s="10" t="s">
        <v>1302</v>
      </c>
      <c r="P1743" s="5">
        <v>0.61</v>
      </c>
    </row>
    <row r="1744" spans="15:16">
      <c r="O1744" s="10" t="s">
        <v>138</v>
      </c>
      <c r="P1744" s="5">
        <v>0.61</v>
      </c>
    </row>
    <row r="1745" spans="15:16">
      <c r="O1745" s="10" t="s">
        <v>10509</v>
      </c>
      <c r="P1745" s="5">
        <v>0.61</v>
      </c>
    </row>
    <row r="1746" spans="15:16">
      <c r="O1746" s="10" t="s">
        <v>2279</v>
      </c>
      <c r="P1746" s="5">
        <v>0.61</v>
      </c>
    </row>
    <row r="1747" spans="15:16">
      <c r="O1747" s="10" t="s">
        <v>662</v>
      </c>
      <c r="P1747" s="5">
        <v>0.61</v>
      </c>
    </row>
    <row r="1748" spans="15:16">
      <c r="O1748" s="10" t="s">
        <v>8936</v>
      </c>
      <c r="P1748" s="5">
        <v>0.61</v>
      </c>
    </row>
    <row r="1749" spans="15:16">
      <c r="O1749" s="10" t="s">
        <v>2811</v>
      </c>
      <c r="P1749" s="5">
        <v>0.6</v>
      </c>
    </row>
    <row r="1750" spans="15:16">
      <c r="O1750" s="10" t="s">
        <v>8504</v>
      </c>
      <c r="P1750" s="5">
        <v>0.6</v>
      </c>
    </row>
    <row r="1751" spans="15:16">
      <c r="O1751" s="10" t="s">
        <v>5410</v>
      </c>
      <c r="P1751" s="5">
        <v>0.6</v>
      </c>
    </row>
    <row r="1752" spans="15:16">
      <c r="O1752" s="10" t="s">
        <v>7172</v>
      </c>
      <c r="P1752" s="5">
        <v>0.6</v>
      </c>
    </row>
    <row r="1753" spans="15:16">
      <c r="O1753" s="10" t="s">
        <v>7608</v>
      </c>
      <c r="P1753" s="5">
        <v>0.6</v>
      </c>
    </row>
    <row r="1754" spans="15:16">
      <c r="O1754" s="10" t="s">
        <v>11856</v>
      </c>
      <c r="P1754" s="5">
        <v>0.6</v>
      </c>
    </row>
    <row r="1755" spans="15:16">
      <c r="O1755" s="10" t="s">
        <v>12120</v>
      </c>
      <c r="P1755" s="5">
        <v>0.6</v>
      </c>
    </row>
    <row r="1756" spans="15:16">
      <c r="O1756" s="10" t="s">
        <v>7744</v>
      </c>
      <c r="P1756" s="5">
        <v>0.6</v>
      </c>
    </row>
    <row r="1757" spans="15:16">
      <c r="O1757" s="10" t="s">
        <v>5242</v>
      </c>
      <c r="P1757" s="5">
        <v>0.6</v>
      </c>
    </row>
    <row r="1758" spans="15:16">
      <c r="O1758" s="10" t="s">
        <v>10113</v>
      </c>
      <c r="P1758" s="5">
        <v>0.6</v>
      </c>
    </row>
    <row r="1759" spans="15:16">
      <c r="O1759" s="10" t="s">
        <v>8604</v>
      </c>
      <c r="P1759" s="5">
        <v>0.6</v>
      </c>
    </row>
    <row r="1760" spans="15:16">
      <c r="O1760" s="10" t="s">
        <v>5032</v>
      </c>
      <c r="P1760" s="5">
        <v>0.6</v>
      </c>
    </row>
    <row r="1761" spans="15:16">
      <c r="O1761" s="10" t="s">
        <v>10214</v>
      </c>
      <c r="P1761" s="5">
        <v>0.6</v>
      </c>
    </row>
    <row r="1762" spans="15:16">
      <c r="O1762" s="10" t="s">
        <v>2407</v>
      </c>
      <c r="P1762" s="5">
        <v>0.6</v>
      </c>
    </row>
    <row r="1763" spans="15:16">
      <c r="O1763" s="10" t="s">
        <v>6690</v>
      </c>
      <c r="P1763" s="5">
        <v>0.6</v>
      </c>
    </row>
    <row r="1764" spans="15:16">
      <c r="O1764" s="10" t="s">
        <v>2147</v>
      </c>
      <c r="P1764" s="5">
        <v>0.6</v>
      </c>
    </row>
    <row r="1765" spans="15:16">
      <c r="O1765" s="10" t="s">
        <v>3636</v>
      </c>
      <c r="P1765" s="5">
        <v>0.6</v>
      </c>
    </row>
    <row r="1766" spans="15:16">
      <c r="O1766" s="10" t="s">
        <v>6360</v>
      </c>
      <c r="P1766" s="5">
        <v>0.6</v>
      </c>
    </row>
    <row r="1767" spans="15:16">
      <c r="O1767" s="10" t="s">
        <v>3715</v>
      </c>
      <c r="P1767" s="5">
        <v>0.6</v>
      </c>
    </row>
    <row r="1768" spans="15:16">
      <c r="O1768" s="10" t="s">
        <v>5550</v>
      </c>
      <c r="P1768" s="5">
        <v>0.6</v>
      </c>
    </row>
    <row r="1769" spans="15:16">
      <c r="O1769" s="10" t="s">
        <v>10346</v>
      </c>
      <c r="P1769" s="5">
        <v>0.6</v>
      </c>
    </row>
    <row r="1770" spans="15:16">
      <c r="O1770" s="10" t="s">
        <v>4668</v>
      </c>
      <c r="P1770" s="5">
        <v>0.6</v>
      </c>
    </row>
    <row r="1771" spans="15:16">
      <c r="O1771" s="10" t="s">
        <v>460</v>
      </c>
      <c r="P1771" s="5">
        <v>0.6</v>
      </c>
    </row>
    <row r="1772" spans="15:16">
      <c r="O1772" s="10" t="s">
        <v>1560</v>
      </c>
      <c r="P1772" s="5">
        <v>0.6</v>
      </c>
    </row>
    <row r="1773" spans="15:16">
      <c r="O1773" s="10" t="s">
        <v>2432</v>
      </c>
      <c r="P1773" s="5">
        <v>0.6</v>
      </c>
    </row>
    <row r="1774" spans="15:16">
      <c r="O1774" s="10" t="s">
        <v>148</v>
      </c>
      <c r="P1774" s="5">
        <v>0.6</v>
      </c>
    </row>
    <row r="1775" spans="15:16">
      <c r="O1775" s="10" t="s">
        <v>1186</v>
      </c>
      <c r="P1775" s="5">
        <v>0.6</v>
      </c>
    </row>
    <row r="1776" spans="15:16">
      <c r="O1776" s="10" t="s">
        <v>2417</v>
      </c>
      <c r="P1776" s="5">
        <v>0.6</v>
      </c>
    </row>
    <row r="1777" spans="15:16">
      <c r="O1777" s="10" t="s">
        <v>3554</v>
      </c>
      <c r="P1777" s="5">
        <v>0.6</v>
      </c>
    </row>
    <row r="1778" spans="15:16">
      <c r="O1778" s="10" t="s">
        <v>1586</v>
      </c>
      <c r="P1778" s="5">
        <v>0.6</v>
      </c>
    </row>
    <row r="1779" spans="15:16">
      <c r="O1779" s="10" t="s">
        <v>183</v>
      </c>
      <c r="P1779" s="5">
        <v>0.6</v>
      </c>
    </row>
    <row r="1780" spans="15:16">
      <c r="O1780" s="10" t="s">
        <v>12643</v>
      </c>
      <c r="P1780" s="5">
        <v>0.6</v>
      </c>
    </row>
    <row r="1781" spans="15:16">
      <c r="O1781" s="10" t="s">
        <v>961</v>
      </c>
      <c r="P1781" s="5">
        <v>0.6</v>
      </c>
    </row>
    <row r="1782" spans="15:16">
      <c r="O1782" s="10" t="s">
        <v>4087</v>
      </c>
      <c r="P1782" s="5">
        <v>0.6</v>
      </c>
    </row>
    <row r="1783" spans="15:16">
      <c r="O1783" s="10" t="s">
        <v>2309</v>
      </c>
      <c r="P1783" s="5">
        <v>0.6</v>
      </c>
    </row>
    <row r="1784" spans="15:16">
      <c r="O1784" s="10" t="s">
        <v>9272</v>
      </c>
      <c r="P1784" s="5">
        <v>0.6</v>
      </c>
    </row>
    <row r="1785" spans="15:16">
      <c r="O1785" s="10" t="s">
        <v>697</v>
      </c>
      <c r="P1785" s="5">
        <v>0.6</v>
      </c>
    </row>
    <row r="1786" spans="15:16">
      <c r="O1786" s="10" t="s">
        <v>1878</v>
      </c>
      <c r="P1786" s="5">
        <v>0.6</v>
      </c>
    </row>
    <row r="1787" spans="15:16">
      <c r="O1787" s="10" t="s">
        <v>5777</v>
      </c>
      <c r="P1787" s="5">
        <v>0.6</v>
      </c>
    </row>
    <row r="1788" spans="15:16">
      <c r="O1788" s="10" t="s">
        <v>6326</v>
      </c>
      <c r="P1788" s="5">
        <v>0.6</v>
      </c>
    </row>
    <row r="1789" spans="15:16">
      <c r="O1789" s="10" t="s">
        <v>707</v>
      </c>
      <c r="P1789" s="5">
        <v>0.6</v>
      </c>
    </row>
    <row r="1790" spans="15:16">
      <c r="O1790" s="10" t="s">
        <v>6980</v>
      </c>
      <c r="P1790" s="5">
        <v>0.6</v>
      </c>
    </row>
    <row r="1791" spans="15:16">
      <c r="O1791" s="10" t="s">
        <v>9734</v>
      </c>
      <c r="P1791" s="5">
        <v>0.6</v>
      </c>
    </row>
    <row r="1792" spans="15:16">
      <c r="O1792" s="10" t="s">
        <v>1026</v>
      </c>
      <c r="P1792" s="5">
        <v>0.6</v>
      </c>
    </row>
    <row r="1793" spans="15:16">
      <c r="O1793" s="10" t="s">
        <v>3171</v>
      </c>
      <c r="P1793" s="5">
        <v>0.6</v>
      </c>
    </row>
    <row r="1794" spans="15:16">
      <c r="O1794" s="10" t="s">
        <v>3476</v>
      </c>
      <c r="P1794" s="5">
        <v>0.6</v>
      </c>
    </row>
    <row r="1795" spans="15:16">
      <c r="O1795" s="10" t="s">
        <v>9140</v>
      </c>
      <c r="P1795" s="5">
        <v>0.6</v>
      </c>
    </row>
    <row r="1796" spans="15:16">
      <c r="O1796" s="10" t="s">
        <v>12954</v>
      </c>
      <c r="P1796" s="5">
        <v>0.59</v>
      </c>
    </row>
    <row r="1797" spans="15:16">
      <c r="O1797" s="10" t="s">
        <v>2345</v>
      </c>
      <c r="P1797" s="5">
        <v>0.59</v>
      </c>
    </row>
    <row r="1798" spans="15:16">
      <c r="O1798" s="10" t="s">
        <v>5892</v>
      </c>
      <c r="P1798" s="5">
        <v>0.59</v>
      </c>
    </row>
    <row r="1799" spans="15:16">
      <c r="O1799" s="10" t="s">
        <v>12633</v>
      </c>
      <c r="P1799" s="5">
        <v>0.59</v>
      </c>
    </row>
    <row r="1800" spans="15:16">
      <c r="O1800" s="10" t="s">
        <v>6803</v>
      </c>
      <c r="P1800" s="5">
        <v>0.59</v>
      </c>
    </row>
    <row r="1801" spans="15:16">
      <c r="O1801" s="10" t="s">
        <v>8038</v>
      </c>
      <c r="P1801" s="5">
        <v>0.59</v>
      </c>
    </row>
    <row r="1802" spans="15:16">
      <c r="O1802" s="10" t="s">
        <v>4970</v>
      </c>
      <c r="P1802" s="5">
        <v>0.59</v>
      </c>
    </row>
    <row r="1803" spans="15:16">
      <c r="O1803" s="10" t="s">
        <v>12573</v>
      </c>
      <c r="P1803" s="5">
        <v>0.59</v>
      </c>
    </row>
    <row r="1804" spans="15:16">
      <c r="O1804" s="10" t="s">
        <v>2550</v>
      </c>
      <c r="P1804" s="5">
        <v>0.59</v>
      </c>
    </row>
    <row r="1805" spans="15:16">
      <c r="O1805" s="10" t="s">
        <v>1171</v>
      </c>
      <c r="P1805" s="5">
        <v>0.59</v>
      </c>
    </row>
    <row r="1806" spans="15:16">
      <c r="O1806" s="10" t="s">
        <v>12974</v>
      </c>
      <c r="P1806" s="5">
        <v>0.59</v>
      </c>
    </row>
    <row r="1807" spans="15:16">
      <c r="O1807" s="10" t="s">
        <v>12593</v>
      </c>
      <c r="P1807" s="5">
        <v>0.59</v>
      </c>
    </row>
    <row r="1808" spans="15:16">
      <c r="O1808" s="10" t="s">
        <v>2536</v>
      </c>
      <c r="P1808" s="5">
        <v>0.59</v>
      </c>
    </row>
    <row r="1809" spans="15:16">
      <c r="O1809" s="10" t="s">
        <v>9120</v>
      </c>
      <c r="P1809" s="5">
        <v>0.59</v>
      </c>
    </row>
    <row r="1810" spans="15:16">
      <c r="O1810" s="10" t="s">
        <v>1596</v>
      </c>
      <c r="P1810" s="5">
        <v>0.59</v>
      </c>
    </row>
    <row r="1811" spans="15:16">
      <c r="O1811" s="10" t="s">
        <v>2772</v>
      </c>
      <c r="P1811" s="5">
        <v>0.59</v>
      </c>
    </row>
    <row r="1812" spans="15:16">
      <c r="O1812" s="10" t="s">
        <v>2108</v>
      </c>
      <c r="P1812" s="5">
        <v>0.59</v>
      </c>
    </row>
    <row r="1813" spans="15:16">
      <c r="O1813" s="10" t="s">
        <v>9784</v>
      </c>
      <c r="P1813" s="5">
        <v>0.59</v>
      </c>
    </row>
    <row r="1814" spans="15:16">
      <c r="O1814" s="10" t="s">
        <v>2612</v>
      </c>
      <c r="P1814" s="5">
        <v>0.59</v>
      </c>
    </row>
    <row r="1815" spans="15:16">
      <c r="O1815" s="10" t="s">
        <v>1898</v>
      </c>
      <c r="P1815" s="5">
        <v>0.59</v>
      </c>
    </row>
    <row r="1816" spans="15:16">
      <c r="O1816" s="10" t="s">
        <v>12604</v>
      </c>
      <c r="P1816" s="5">
        <v>0.59</v>
      </c>
    </row>
    <row r="1817" spans="15:16">
      <c r="O1817" s="10" t="s">
        <v>12934</v>
      </c>
      <c r="P1817" s="5">
        <v>0.59</v>
      </c>
    </row>
    <row r="1818" spans="15:16">
      <c r="O1818" s="10" t="s">
        <v>10305</v>
      </c>
      <c r="P1818" s="5">
        <v>0.57999999999999996</v>
      </c>
    </row>
    <row r="1819" spans="15:16">
      <c r="O1819" s="10" t="s">
        <v>6005</v>
      </c>
      <c r="P1819" s="5">
        <v>0.57999999999999996</v>
      </c>
    </row>
    <row r="1820" spans="15:16">
      <c r="O1820" s="10" t="s">
        <v>7884</v>
      </c>
      <c r="P1820" s="5">
        <v>0.57999999999999996</v>
      </c>
    </row>
    <row r="1821" spans="15:16">
      <c r="O1821" s="10" t="s">
        <v>10940</v>
      </c>
      <c r="P1821" s="5">
        <v>0.57999999999999996</v>
      </c>
    </row>
    <row r="1822" spans="15:16">
      <c r="O1822" s="10" t="s">
        <v>11477</v>
      </c>
      <c r="P1822" s="5">
        <v>0.57999999999999996</v>
      </c>
    </row>
    <row r="1823" spans="15:16">
      <c r="O1823" s="10" t="s">
        <v>1631</v>
      </c>
      <c r="P1823" s="5">
        <v>0.57999999999999996</v>
      </c>
    </row>
    <row r="1824" spans="15:16">
      <c r="O1824" s="10" t="s">
        <v>1237</v>
      </c>
      <c r="P1824" s="5">
        <v>0.57999999999999996</v>
      </c>
    </row>
    <row r="1825" spans="15:16">
      <c r="O1825" s="10" t="s">
        <v>445</v>
      </c>
      <c r="P1825" s="5">
        <v>0.57999999999999996</v>
      </c>
    </row>
    <row r="1826" spans="15:16">
      <c r="O1826" s="10" t="s">
        <v>2004</v>
      </c>
      <c r="P1826" s="5">
        <v>0.57999999999999996</v>
      </c>
    </row>
    <row r="1827" spans="15:16">
      <c r="O1827" s="10" t="s">
        <v>1413</v>
      </c>
      <c r="P1827" s="5">
        <v>0.57999999999999996</v>
      </c>
    </row>
    <row r="1828" spans="15:16">
      <c r="O1828" s="10" t="s">
        <v>8217</v>
      </c>
      <c r="P1828" s="5">
        <v>0.57999999999999996</v>
      </c>
    </row>
    <row r="1829" spans="15:16">
      <c r="O1829" s="10" t="s">
        <v>4358</v>
      </c>
      <c r="P1829" s="5">
        <v>0.57999999999999996</v>
      </c>
    </row>
    <row r="1830" spans="15:16">
      <c r="O1830" s="10" t="s">
        <v>11806</v>
      </c>
      <c r="P1830" s="5">
        <v>0.57999999999999996</v>
      </c>
    </row>
    <row r="1831" spans="15:16">
      <c r="O1831" s="10" t="s">
        <v>7182</v>
      </c>
      <c r="P1831" s="5">
        <v>0.57999999999999996</v>
      </c>
    </row>
    <row r="1832" spans="15:16">
      <c r="O1832" s="10" t="s">
        <v>8771</v>
      </c>
      <c r="P1832" s="5">
        <v>0.57999999999999996</v>
      </c>
    </row>
    <row r="1833" spans="15:16">
      <c r="O1833" s="10" t="s">
        <v>11566</v>
      </c>
      <c r="P1833" s="5">
        <v>0.57999999999999996</v>
      </c>
    </row>
    <row r="1834" spans="15:16">
      <c r="O1834" s="10" t="s">
        <v>4273</v>
      </c>
      <c r="P1834" s="5">
        <v>0.57999999999999996</v>
      </c>
    </row>
    <row r="1835" spans="15:16">
      <c r="O1835" s="10" t="s">
        <v>736</v>
      </c>
      <c r="P1835" s="5">
        <v>0.57999999999999996</v>
      </c>
    </row>
    <row r="1836" spans="15:16">
      <c r="O1836" s="10" t="s">
        <v>10377</v>
      </c>
      <c r="P1836" s="5">
        <v>0.57999999999999996</v>
      </c>
    </row>
    <row r="1837" spans="15:16">
      <c r="O1837" s="10" t="s">
        <v>7603</v>
      </c>
      <c r="P1837" s="5">
        <v>0.57999999999999996</v>
      </c>
    </row>
    <row r="1838" spans="15:16">
      <c r="O1838" s="10" t="s">
        <v>4251</v>
      </c>
      <c r="P1838" s="5">
        <v>0.57999999999999996</v>
      </c>
    </row>
    <row r="1839" spans="15:16">
      <c r="O1839" s="10" t="s">
        <v>2491</v>
      </c>
      <c r="P1839" s="5">
        <v>0.56999999999999995</v>
      </c>
    </row>
    <row r="1840" spans="15:16">
      <c r="O1840" s="10" t="s">
        <v>2289</v>
      </c>
      <c r="P1840" s="5">
        <v>0.56999999999999995</v>
      </c>
    </row>
    <row r="1841" spans="15:16">
      <c r="O1841" s="10" t="s">
        <v>8387</v>
      </c>
      <c r="P1841" s="5">
        <v>0.56999999999999995</v>
      </c>
    </row>
    <row r="1842" spans="15:16">
      <c r="O1842" s="10" t="s">
        <v>843</v>
      </c>
      <c r="P1842" s="5">
        <v>0.56999999999999995</v>
      </c>
    </row>
    <row r="1843" spans="15:16">
      <c r="O1843" s="10" t="s">
        <v>5679</v>
      </c>
      <c r="P1843" s="5">
        <v>0.56999999999999995</v>
      </c>
    </row>
    <row r="1844" spans="15:16">
      <c r="O1844" s="10" t="s">
        <v>4865</v>
      </c>
      <c r="P1844" s="5">
        <v>0.56999999999999995</v>
      </c>
    </row>
    <row r="1845" spans="15:16">
      <c r="O1845" s="10" t="s">
        <v>4745</v>
      </c>
      <c r="P1845" s="5">
        <v>0.56999999999999995</v>
      </c>
    </row>
    <row r="1846" spans="15:16">
      <c r="O1846" s="10" t="s">
        <v>2841</v>
      </c>
      <c r="P1846" s="5">
        <v>0.56999999999999995</v>
      </c>
    </row>
    <row r="1847" spans="15:16">
      <c r="O1847" s="10" t="s">
        <v>5581</v>
      </c>
      <c r="P1847" s="5">
        <v>0.56999999999999995</v>
      </c>
    </row>
    <row r="1848" spans="15:16">
      <c r="O1848" s="10" t="s">
        <v>1606</v>
      </c>
      <c r="P1848" s="5">
        <v>0.56999999999999995</v>
      </c>
    </row>
    <row r="1849" spans="15:16">
      <c r="O1849" s="10" t="s">
        <v>6679</v>
      </c>
      <c r="P1849" s="5">
        <v>0.56999999999999995</v>
      </c>
    </row>
    <row r="1850" spans="15:16">
      <c r="O1850" s="10" t="s">
        <v>7449</v>
      </c>
      <c r="P1850" s="5">
        <v>0.56999999999999995</v>
      </c>
    </row>
    <row r="1851" spans="15:16">
      <c r="O1851" s="10" t="s">
        <v>7274</v>
      </c>
      <c r="P1851" s="5">
        <v>0.56999999999999995</v>
      </c>
    </row>
    <row r="1852" spans="15:16">
      <c r="O1852" s="10" t="s">
        <v>4413</v>
      </c>
      <c r="P1852" s="5">
        <v>0.56999999999999995</v>
      </c>
    </row>
    <row r="1853" spans="15:16">
      <c r="O1853" s="10" t="s">
        <v>1994</v>
      </c>
      <c r="P1853" s="5">
        <v>0.56999999999999995</v>
      </c>
    </row>
    <row r="1854" spans="15:16">
      <c r="O1854" s="10" t="s">
        <v>9539</v>
      </c>
      <c r="P1854" s="5">
        <v>0.56999999999999995</v>
      </c>
    </row>
    <row r="1855" spans="15:16">
      <c r="O1855" s="10" t="s">
        <v>6482</v>
      </c>
      <c r="P1855" s="5">
        <v>0.56999999999999995</v>
      </c>
    </row>
    <row r="1856" spans="15:16">
      <c r="O1856" s="10" t="s">
        <v>11516</v>
      </c>
      <c r="P1856" s="5">
        <v>0.56999999999999995</v>
      </c>
    </row>
    <row r="1857" spans="15:16">
      <c r="O1857" s="10" t="s">
        <v>11195</v>
      </c>
      <c r="P1857" s="5">
        <v>0.56999999999999995</v>
      </c>
    </row>
    <row r="1858" spans="15:16">
      <c r="O1858" s="10" t="s">
        <v>12894</v>
      </c>
      <c r="P1858" s="5">
        <v>0.56999999999999995</v>
      </c>
    </row>
    <row r="1859" spans="15:16">
      <c r="O1859" s="10" t="s">
        <v>12321</v>
      </c>
      <c r="P1859" s="5">
        <v>0.56999999999999995</v>
      </c>
    </row>
    <row r="1860" spans="15:16">
      <c r="O1860" s="10" t="s">
        <v>12251</v>
      </c>
      <c r="P1860" s="5">
        <v>0.56999999999999995</v>
      </c>
    </row>
    <row r="1861" spans="15:16">
      <c r="O1861" s="10" t="s">
        <v>5540</v>
      </c>
      <c r="P1861" s="5">
        <v>0.56000000000000005</v>
      </c>
    </row>
    <row r="1862" spans="15:16">
      <c r="O1862" s="10" t="s">
        <v>556</v>
      </c>
      <c r="P1862" s="5">
        <v>0.56000000000000005</v>
      </c>
    </row>
    <row r="1863" spans="15:16">
      <c r="O1863" s="10" t="s">
        <v>5304</v>
      </c>
      <c r="P1863" s="5">
        <v>0.56000000000000005</v>
      </c>
    </row>
    <row r="1864" spans="15:16">
      <c r="O1864" s="10" t="s">
        <v>4832</v>
      </c>
      <c r="P1864" s="5">
        <v>0.56000000000000005</v>
      </c>
    </row>
    <row r="1865" spans="15:16">
      <c r="O1865" s="10" t="s">
        <v>7753</v>
      </c>
      <c r="P1865" s="5">
        <v>0.56000000000000005</v>
      </c>
    </row>
    <row r="1866" spans="15:16">
      <c r="O1866" s="10" t="s">
        <v>1423</v>
      </c>
      <c r="P1866" s="5">
        <v>0.56000000000000005</v>
      </c>
    </row>
    <row r="1867" spans="15:16">
      <c r="O1867" s="10" t="s">
        <v>8853</v>
      </c>
      <c r="P1867" s="5">
        <v>0.56000000000000005</v>
      </c>
    </row>
    <row r="1868" spans="15:16">
      <c r="O1868" s="10" t="s">
        <v>6302</v>
      </c>
      <c r="P1868" s="5">
        <v>0.56000000000000005</v>
      </c>
    </row>
    <row r="1869" spans="15:16">
      <c r="O1869" s="10" t="s">
        <v>8346</v>
      </c>
      <c r="P1869" s="5">
        <v>0.56000000000000005</v>
      </c>
    </row>
    <row r="1870" spans="15:16">
      <c r="O1870" s="10" t="s">
        <v>7853</v>
      </c>
      <c r="P1870" s="5">
        <v>0.56000000000000005</v>
      </c>
    </row>
    <row r="1871" spans="15:16">
      <c r="O1871" s="10" t="s">
        <v>11114</v>
      </c>
      <c r="P1871" s="5">
        <v>0.56000000000000005</v>
      </c>
    </row>
    <row r="1872" spans="15:16">
      <c r="O1872" s="10" t="s">
        <v>4735</v>
      </c>
      <c r="P1872" s="5">
        <v>0.56000000000000005</v>
      </c>
    </row>
    <row r="1873" spans="15:16">
      <c r="O1873" s="10" t="s">
        <v>8751</v>
      </c>
      <c r="P1873" s="5">
        <v>0.56000000000000005</v>
      </c>
    </row>
    <row r="1874" spans="15:16">
      <c r="O1874" s="10" t="s">
        <v>2098</v>
      </c>
      <c r="P1874" s="5">
        <v>0.56000000000000005</v>
      </c>
    </row>
    <row r="1875" spans="15:16">
      <c r="O1875" s="10" t="s">
        <v>2211</v>
      </c>
      <c r="P1875" s="5">
        <v>0.56000000000000005</v>
      </c>
    </row>
    <row r="1876" spans="15:16">
      <c r="O1876" s="10" t="s">
        <v>10590</v>
      </c>
      <c r="P1876" s="5">
        <v>0.56000000000000005</v>
      </c>
    </row>
    <row r="1877" spans="15:16">
      <c r="O1877" s="10" t="s">
        <v>112</v>
      </c>
      <c r="P1877" s="5">
        <v>0.55000000000000004</v>
      </c>
    </row>
    <row r="1878" spans="15:16">
      <c r="O1878" s="10" t="s">
        <v>6198</v>
      </c>
      <c r="P1878" s="5">
        <v>0.55000000000000004</v>
      </c>
    </row>
    <row r="1879" spans="15:16">
      <c r="O1879" s="10" t="s">
        <v>8697</v>
      </c>
      <c r="P1879" s="5">
        <v>0.55000000000000004</v>
      </c>
    </row>
    <row r="1880" spans="15:16">
      <c r="O1880" s="10" t="s">
        <v>6595</v>
      </c>
      <c r="P1880" s="5">
        <v>0.55000000000000004</v>
      </c>
    </row>
    <row r="1881" spans="15:16">
      <c r="O1881" s="10" t="s">
        <v>10234</v>
      </c>
      <c r="P1881" s="5">
        <v>0.55000000000000004</v>
      </c>
    </row>
    <row r="1882" spans="15:16">
      <c r="O1882" s="10" t="s">
        <v>10981</v>
      </c>
      <c r="P1882" s="5">
        <v>0.55000000000000004</v>
      </c>
    </row>
    <row r="1883" spans="15:16">
      <c r="O1883" s="10" t="s">
        <v>10930</v>
      </c>
      <c r="P1883" s="5">
        <v>0.55000000000000004</v>
      </c>
    </row>
    <row r="1884" spans="15:16">
      <c r="O1884" s="10" t="s">
        <v>8307</v>
      </c>
      <c r="P1884" s="5">
        <v>0.55000000000000004</v>
      </c>
    </row>
    <row r="1885" spans="15:16">
      <c r="O1885" s="10" t="s">
        <v>2044</v>
      </c>
      <c r="P1885" s="5">
        <v>0.55000000000000004</v>
      </c>
    </row>
    <row r="1886" spans="15:16">
      <c r="O1886" s="10" t="s">
        <v>6187</v>
      </c>
      <c r="P1886" s="5">
        <v>0.55000000000000004</v>
      </c>
    </row>
    <row r="1887" spans="15:16">
      <c r="O1887" s="10" t="s">
        <v>7559</v>
      </c>
      <c r="P1887" s="5">
        <v>0.55000000000000004</v>
      </c>
    </row>
    <row r="1888" spans="15:16">
      <c r="O1888" s="10" t="s">
        <v>7722</v>
      </c>
      <c r="P1888" s="5">
        <v>0.55000000000000004</v>
      </c>
    </row>
    <row r="1889" spans="15:16">
      <c r="O1889" s="10" t="s">
        <v>6833</v>
      </c>
      <c r="P1889" s="5">
        <v>0.55000000000000004</v>
      </c>
    </row>
    <row r="1890" spans="15:16">
      <c r="O1890" s="10" t="s">
        <v>1744</v>
      </c>
      <c r="P1890" s="5">
        <v>0.55000000000000004</v>
      </c>
    </row>
    <row r="1891" spans="15:16">
      <c r="O1891" s="10" t="s">
        <v>9953</v>
      </c>
      <c r="P1891" s="5">
        <v>0.55000000000000004</v>
      </c>
    </row>
    <row r="1892" spans="15:16">
      <c r="O1892" s="10" t="s">
        <v>10789</v>
      </c>
      <c r="P1892" s="5">
        <v>0.55000000000000004</v>
      </c>
    </row>
    <row r="1893" spans="15:16">
      <c r="O1893" s="10" t="s">
        <v>717</v>
      </c>
      <c r="P1893" s="5">
        <v>0.55000000000000004</v>
      </c>
    </row>
    <row r="1894" spans="15:16">
      <c r="O1894" s="10" t="s">
        <v>11134</v>
      </c>
      <c r="P1894" s="5">
        <v>0.55000000000000004</v>
      </c>
    </row>
    <row r="1895" spans="15:16">
      <c r="O1895" s="10" t="s">
        <v>12874</v>
      </c>
      <c r="P1895" s="5">
        <v>0.55000000000000004</v>
      </c>
    </row>
    <row r="1896" spans="15:16">
      <c r="O1896" s="10" t="s">
        <v>4701</v>
      </c>
      <c r="P1896" s="5">
        <v>0.55000000000000004</v>
      </c>
    </row>
    <row r="1897" spans="15:16">
      <c r="O1897" s="10" t="s">
        <v>2139</v>
      </c>
      <c r="P1897" s="5">
        <v>0.55000000000000004</v>
      </c>
    </row>
    <row r="1898" spans="15:16">
      <c r="O1898" s="10" t="s">
        <v>11716</v>
      </c>
      <c r="P1898" s="5">
        <v>0.55000000000000004</v>
      </c>
    </row>
    <row r="1899" spans="15:16">
      <c r="O1899" s="10" t="s">
        <v>8916</v>
      </c>
      <c r="P1899" s="5">
        <v>0.55000000000000004</v>
      </c>
    </row>
    <row r="1900" spans="15:16">
      <c r="O1900" s="10" t="s">
        <v>11988</v>
      </c>
      <c r="P1900" s="5">
        <v>0.55000000000000004</v>
      </c>
    </row>
    <row r="1901" spans="15:16">
      <c r="O1901" s="10" t="s">
        <v>5973</v>
      </c>
      <c r="P1901" s="5">
        <v>0.55000000000000004</v>
      </c>
    </row>
    <row r="1902" spans="15:16">
      <c r="O1902" s="10" t="s">
        <v>12583</v>
      </c>
      <c r="P1902" s="5">
        <v>0.55000000000000004</v>
      </c>
    </row>
    <row r="1903" spans="15:16">
      <c r="O1903" s="10" t="s">
        <v>8873</v>
      </c>
      <c r="P1903" s="5">
        <v>0.55000000000000004</v>
      </c>
    </row>
    <row r="1904" spans="15:16">
      <c r="O1904" s="10" t="s">
        <v>9774</v>
      </c>
      <c r="P1904" s="5">
        <v>0.55000000000000004</v>
      </c>
    </row>
    <row r="1905" spans="15:16">
      <c r="O1905" s="10" t="s">
        <v>9080</v>
      </c>
      <c r="P1905" s="5">
        <v>0.55000000000000004</v>
      </c>
    </row>
    <row r="1906" spans="15:16">
      <c r="O1906" s="10" t="s">
        <v>5600</v>
      </c>
      <c r="P1906" s="5">
        <v>0.55000000000000004</v>
      </c>
    </row>
    <row r="1907" spans="15:16">
      <c r="O1907" s="10" t="s">
        <v>11205</v>
      </c>
      <c r="P1907" s="5">
        <v>0.55000000000000004</v>
      </c>
    </row>
    <row r="1908" spans="15:16">
      <c r="O1908" s="10" t="s">
        <v>536</v>
      </c>
      <c r="P1908" s="5">
        <v>0.54</v>
      </c>
    </row>
    <row r="1909" spans="15:16">
      <c r="O1909" s="10" t="s">
        <v>5022</v>
      </c>
      <c r="P1909" s="5">
        <v>0.54</v>
      </c>
    </row>
    <row r="1910" spans="15:16">
      <c r="O1910" s="10" t="s">
        <v>4561</v>
      </c>
      <c r="P1910" s="5">
        <v>0.54</v>
      </c>
    </row>
    <row r="1911" spans="15:16">
      <c r="O1911" s="10" t="s">
        <v>5816</v>
      </c>
      <c r="P1911" s="5">
        <v>0.54</v>
      </c>
    </row>
    <row r="1912" spans="15:16">
      <c r="O1912" s="10" t="s">
        <v>5493</v>
      </c>
      <c r="P1912" s="5">
        <v>0.54</v>
      </c>
    </row>
    <row r="1913" spans="15:16">
      <c r="O1913" s="10" t="s">
        <v>4004</v>
      </c>
      <c r="P1913" s="5">
        <v>0.54</v>
      </c>
    </row>
    <row r="1914" spans="15:16">
      <c r="O1914" s="10" t="s">
        <v>526</v>
      </c>
      <c r="P1914" s="5">
        <v>0.54</v>
      </c>
    </row>
    <row r="1915" spans="15:16">
      <c r="O1915" s="10" t="s">
        <v>2024</v>
      </c>
      <c r="P1915" s="5">
        <v>0.54</v>
      </c>
    </row>
    <row r="1916" spans="15:16">
      <c r="O1916" s="10" t="s">
        <v>1212</v>
      </c>
      <c r="P1916" s="5">
        <v>0.54</v>
      </c>
    </row>
    <row r="1917" spans="15:16">
      <c r="O1917" s="10" t="s">
        <v>8572</v>
      </c>
      <c r="P1917" s="5">
        <v>0.54</v>
      </c>
    </row>
    <row r="1918" spans="15:16">
      <c r="O1918" s="10" t="s">
        <v>12402</v>
      </c>
      <c r="P1918" s="5">
        <v>0.54</v>
      </c>
    </row>
    <row r="1919" spans="15:16">
      <c r="O1919" s="10" t="s">
        <v>7152</v>
      </c>
      <c r="P1919" s="5">
        <v>0.54</v>
      </c>
    </row>
    <row r="1920" spans="15:16">
      <c r="O1920" s="10" t="s">
        <v>12059</v>
      </c>
      <c r="P1920" s="5">
        <v>0.54</v>
      </c>
    </row>
    <row r="1921" spans="15:16">
      <c r="O1921" s="10" t="s">
        <v>857</v>
      </c>
      <c r="P1921" s="5">
        <v>0.54</v>
      </c>
    </row>
    <row r="1922" spans="15:16">
      <c r="O1922" s="10" t="s">
        <v>2801</v>
      </c>
      <c r="P1922" s="5">
        <v>0.54</v>
      </c>
    </row>
    <row r="1923" spans="15:16">
      <c r="O1923" s="10" t="s">
        <v>9508</v>
      </c>
      <c r="P1923" s="5">
        <v>0.54</v>
      </c>
    </row>
    <row r="1924" spans="15:16">
      <c r="O1924" s="10" t="s">
        <v>5513</v>
      </c>
      <c r="P1924" s="5">
        <v>0.54</v>
      </c>
    </row>
    <row r="1925" spans="15:16">
      <c r="O1925" s="10" t="s">
        <v>6168</v>
      </c>
      <c r="P1925" s="5">
        <v>0.54</v>
      </c>
    </row>
    <row r="1926" spans="15:16">
      <c r="O1926" s="10" t="s">
        <v>9039</v>
      </c>
      <c r="P1926" s="5">
        <v>0.54</v>
      </c>
    </row>
    <row r="1927" spans="15:16">
      <c r="O1927" s="10" t="s">
        <v>1352</v>
      </c>
      <c r="P1927" s="5">
        <v>0.54</v>
      </c>
    </row>
    <row r="1928" spans="15:16">
      <c r="O1928" s="10" t="s">
        <v>11937</v>
      </c>
      <c r="P1928" s="5">
        <v>0.54</v>
      </c>
    </row>
    <row r="1929" spans="15:16">
      <c r="O1929" s="10" t="s">
        <v>11062</v>
      </c>
      <c r="P1929" s="5">
        <v>0.54</v>
      </c>
    </row>
    <row r="1930" spans="15:16">
      <c r="O1930" s="10" t="s">
        <v>1131</v>
      </c>
      <c r="P1930" s="5">
        <v>0.53</v>
      </c>
    </row>
    <row r="1931" spans="15:16">
      <c r="O1931" s="10" t="s">
        <v>12301</v>
      </c>
      <c r="P1931" s="5">
        <v>0.53</v>
      </c>
    </row>
    <row r="1932" spans="15:16">
      <c r="O1932" s="10" t="s">
        <v>10479</v>
      </c>
      <c r="P1932" s="5">
        <v>0.53</v>
      </c>
    </row>
    <row r="1933" spans="15:16">
      <c r="O1933" s="10" t="s">
        <v>8730</v>
      </c>
      <c r="P1933" s="5">
        <v>0.53</v>
      </c>
    </row>
    <row r="1934" spans="15:16">
      <c r="O1934" s="10" t="s">
        <v>927</v>
      </c>
      <c r="P1934" s="5">
        <v>0.53</v>
      </c>
    </row>
    <row r="1935" spans="15:16">
      <c r="O1935" s="10" t="s">
        <v>2397</v>
      </c>
      <c r="P1935" s="5">
        <v>0.53</v>
      </c>
    </row>
    <row r="1936" spans="15:16">
      <c r="O1936" s="10" t="s">
        <v>12161</v>
      </c>
      <c r="P1936" s="5">
        <v>0.53</v>
      </c>
    </row>
    <row r="1937" spans="15:16">
      <c r="O1937" s="10" t="s">
        <v>6137</v>
      </c>
      <c r="P1937" s="5">
        <v>0.53</v>
      </c>
    </row>
    <row r="1938" spans="15:16">
      <c r="O1938" s="10" t="s">
        <v>356</v>
      </c>
      <c r="P1938" s="5">
        <v>0.53</v>
      </c>
    </row>
    <row r="1939" spans="15:16">
      <c r="O1939" s="10" t="s">
        <v>4423</v>
      </c>
      <c r="P1939" s="5">
        <v>0.53</v>
      </c>
    </row>
    <row r="1940" spans="15:16">
      <c r="O1940" s="10" t="s">
        <v>7764</v>
      </c>
      <c r="P1940" s="5">
        <v>0.53</v>
      </c>
    </row>
    <row r="1941" spans="15:16">
      <c r="O1941" s="10" t="s">
        <v>10829</v>
      </c>
      <c r="P1941" s="5">
        <v>0.53</v>
      </c>
    </row>
    <row r="1942" spans="15:16">
      <c r="O1942" s="10" t="s">
        <v>47</v>
      </c>
      <c r="P1942" s="5">
        <v>0.53</v>
      </c>
    </row>
    <row r="1943" spans="15:16">
      <c r="O1943" s="10" t="s">
        <v>7930</v>
      </c>
      <c r="P1943" s="5">
        <v>0.53</v>
      </c>
    </row>
    <row r="1944" spans="15:16">
      <c r="O1944" s="10" t="s">
        <v>11426</v>
      </c>
      <c r="P1944" s="5">
        <v>0.53</v>
      </c>
    </row>
    <row r="1945" spans="15:16">
      <c r="O1945" s="10" t="s">
        <v>1651</v>
      </c>
      <c r="P1945" s="5">
        <v>0.53</v>
      </c>
    </row>
    <row r="1946" spans="15:16">
      <c r="O1946" s="10" t="s">
        <v>1116</v>
      </c>
      <c r="P1946" s="5">
        <v>0.53</v>
      </c>
    </row>
    <row r="1947" spans="15:16">
      <c r="O1947" s="10" t="s">
        <v>1626</v>
      </c>
      <c r="P1947" s="5">
        <v>0.53</v>
      </c>
    </row>
    <row r="1948" spans="15:16">
      <c r="O1948" s="10" t="s">
        <v>10397</v>
      </c>
      <c r="P1948" s="5">
        <v>0.53</v>
      </c>
    </row>
    <row r="1949" spans="15:16">
      <c r="O1949" s="10" t="s">
        <v>1661</v>
      </c>
      <c r="P1949" s="5">
        <v>0.53</v>
      </c>
    </row>
    <row r="1950" spans="15:16">
      <c r="O1950" s="10" t="s">
        <v>11686</v>
      </c>
      <c r="P1950" s="5">
        <v>0.53</v>
      </c>
    </row>
    <row r="1951" spans="15:16">
      <c r="O1951" s="10" t="s">
        <v>11826</v>
      </c>
      <c r="P1951" s="5">
        <v>0.53</v>
      </c>
    </row>
    <row r="1952" spans="15:16">
      <c r="O1952" s="10" t="s">
        <v>7367</v>
      </c>
      <c r="P1952" s="5">
        <v>0.53</v>
      </c>
    </row>
    <row r="1953" spans="15:16">
      <c r="O1953" s="10" t="s">
        <v>5503</v>
      </c>
      <c r="P1953" s="5">
        <v>0.52</v>
      </c>
    </row>
    <row r="1954" spans="15:16">
      <c r="O1954" s="10" t="s">
        <v>1312</v>
      </c>
      <c r="P1954" s="5">
        <v>0.52</v>
      </c>
    </row>
    <row r="1955" spans="15:16">
      <c r="O1955" s="10" t="s">
        <v>2851</v>
      </c>
      <c r="P1955" s="5">
        <v>0.52</v>
      </c>
    </row>
    <row r="1956" spans="15:16">
      <c r="O1956" s="10" t="s">
        <v>9992</v>
      </c>
      <c r="P1956" s="5">
        <v>0.52</v>
      </c>
    </row>
    <row r="1957" spans="15:16">
      <c r="O1957" s="10" t="s">
        <v>907</v>
      </c>
      <c r="P1957" s="5">
        <v>0.52</v>
      </c>
    </row>
    <row r="1958" spans="15:16">
      <c r="O1958" s="10" t="s">
        <v>11345</v>
      </c>
      <c r="P1958" s="5">
        <v>0.52</v>
      </c>
    </row>
    <row r="1959" spans="15:16">
      <c r="O1959" s="10" t="s">
        <v>9863</v>
      </c>
      <c r="P1959" s="5">
        <v>0.52</v>
      </c>
    </row>
    <row r="1960" spans="15:16">
      <c r="O1960" s="10" t="s">
        <v>2622</v>
      </c>
      <c r="P1960" s="5">
        <v>0.52</v>
      </c>
    </row>
    <row r="1961" spans="15:16">
      <c r="O1961" s="10" t="s">
        <v>10870</v>
      </c>
      <c r="P1961" s="5">
        <v>0.52</v>
      </c>
    </row>
    <row r="1962" spans="15:16">
      <c r="O1962" s="10" t="s">
        <v>2392</v>
      </c>
      <c r="P1962" s="5">
        <v>0.52</v>
      </c>
    </row>
    <row r="1963" spans="15:16">
      <c r="O1963" s="10" t="s">
        <v>11083</v>
      </c>
      <c r="P1963" s="5">
        <v>0.52</v>
      </c>
    </row>
    <row r="1964" spans="15:16">
      <c r="O1964" s="10" t="s">
        <v>3876</v>
      </c>
      <c r="P1964" s="5">
        <v>0.52</v>
      </c>
    </row>
    <row r="1965" spans="15:16">
      <c r="O1965" s="10" t="s">
        <v>11447</v>
      </c>
      <c r="P1965" s="5">
        <v>0.52</v>
      </c>
    </row>
    <row r="1966" spans="15:16">
      <c r="O1966" s="10" t="s">
        <v>12009</v>
      </c>
      <c r="P1966" s="5">
        <v>0.51</v>
      </c>
    </row>
    <row r="1967" spans="15:16">
      <c r="O1967" s="10" t="s">
        <v>6545</v>
      </c>
      <c r="P1967" s="5">
        <v>0.51</v>
      </c>
    </row>
    <row r="1968" spans="15:16">
      <c r="O1968" s="10" t="s">
        <v>10011</v>
      </c>
      <c r="P1968" s="5">
        <v>0.51</v>
      </c>
    </row>
    <row r="1969" spans="15:16">
      <c r="O1969" s="10" t="s">
        <v>2876</v>
      </c>
      <c r="P1969" s="5">
        <v>0.51</v>
      </c>
    </row>
    <row r="1970" spans="15:16">
      <c r="O1970" s="10" t="s">
        <v>8132</v>
      </c>
      <c r="P1970" s="5">
        <v>0.51</v>
      </c>
    </row>
    <row r="1971" spans="15:16">
      <c r="O1971" s="10" t="s">
        <v>9932</v>
      </c>
      <c r="P1971" s="5">
        <v>0.51</v>
      </c>
    </row>
    <row r="1972" spans="15:16">
      <c r="O1972" s="10" t="s">
        <v>386</v>
      </c>
      <c r="P1972" s="5">
        <v>0.51</v>
      </c>
    </row>
    <row r="1973" spans="15:16">
      <c r="O1973" s="10" t="s">
        <v>9355</v>
      </c>
      <c r="P1973" s="5">
        <v>0.51</v>
      </c>
    </row>
    <row r="1974" spans="15:16">
      <c r="O1974" s="10" t="s">
        <v>11766</v>
      </c>
      <c r="P1974" s="5">
        <v>0.51</v>
      </c>
    </row>
    <row r="1975" spans="15:16">
      <c r="O1975" s="10" t="s">
        <v>12542</v>
      </c>
      <c r="P1975" s="5">
        <v>0.51</v>
      </c>
    </row>
    <row r="1976" spans="15:16">
      <c r="O1976" s="10" t="s">
        <v>6524</v>
      </c>
      <c r="P1976" s="5">
        <v>0.51</v>
      </c>
    </row>
    <row r="1977" spans="15:16">
      <c r="O1977" s="10" t="s">
        <v>9518</v>
      </c>
      <c r="P1977" s="5">
        <v>0.51</v>
      </c>
    </row>
    <row r="1978" spans="15:16">
      <c r="O1978" s="10" t="s">
        <v>10950</v>
      </c>
      <c r="P1978" s="5">
        <v>0.51</v>
      </c>
    </row>
    <row r="1979" spans="15:16">
      <c r="O1979" s="10" t="s">
        <v>282</v>
      </c>
      <c r="P1979" s="5">
        <v>0.51</v>
      </c>
    </row>
    <row r="1980" spans="15:16">
      <c r="O1980" s="10" t="s">
        <v>1964</v>
      </c>
      <c r="P1980" s="5">
        <v>0.5</v>
      </c>
    </row>
    <row r="1981" spans="15:16">
      <c r="O1981" s="10" t="s">
        <v>2447</v>
      </c>
      <c r="P1981" s="5">
        <v>0.5</v>
      </c>
    </row>
    <row r="1982" spans="15:16">
      <c r="O1982" s="10" t="s">
        <v>12291</v>
      </c>
      <c r="P1982" s="5">
        <v>0.5</v>
      </c>
    </row>
    <row r="1983" spans="15:16">
      <c r="O1983" s="10" t="s">
        <v>8988</v>
      </c>
      <c r="P1983" s="5">
        <v>0.5</v>
      </c>
    </row>
    <row r="1984" spans="15:16">
      <c r="O1984" s="10" t="s">
        <v>7295</v>
      </c>
      <c r="P1984" s="5">
        <v>0.5</v>
      </c>
    </row>
    <row r="1985" spans="15:16">
      <c r="O1985" s="10" t="s">
        <v>12773</v>
      </c>
      <c r="P1985" s="5">
        <v>0.5</v>
      </c>
    </row>
    <row r="1986" spans="15:16">
      <c r="O1986" s="10" t="s">
        <v>5591</v>
      </c>
      <c r="P1986" s="5">
        <v>0.5</v>
      </c>
    </row>
    <row r="1987" spans="15:16">
      <c r="O1987" s="10" t="s">
        <v>10641</v>
      </c>
      <c r="P1987" s="5">
        <v>0.5</v>
      </c>
    </row>
    <row r="1988" spans="15:16">
      <c r="O1988" s="10" t="s">
        <v>9070</v>
      </c>
      <c r="P1988" s="5">
        <v>0.5</v>
      </c>
    </row>
    <row r="1989" spans="15:16">
      <c r="O1989" s="10" t="s">
        <v>2526</v>
      </c>
      <c r="P1989" s="5">
        <v>0.5</v>
      </c>
    </row>
    <row r="1990" spans="15:16">
      <c r="O1990" s="10" t="s">
        <v>96</v>
      </c>
      <c r="P1990" s="5">
        <v>0.5</v>
      </c>
    </row>
    <row r="1991" spans="15:16">
      <c r="O1991" s="10" t="s">
        <v>12462</v>
      </c>
      <c r="P1991" s="5">
        <v>0.5</v>
      </c>
    </row>
    <row r="1992" spans="15:16">
      <c r="O1992" s="10" t="s">
        <v>4939</v>
      </c>
      <c r="P1992" s="5">
        <v>0.5</v>
      </c>
    </row>
    <row r="1993" spans="15:16">
      <c r="O1993" s="10" t="s">
        <v>4531</v>
      </c>
      <c r="P1993" s="5">
        <v>0.5</v>
      </c>
    </row>
    <row r="1994" spans="15:16">
      <c r="O1994" s="10" t="s">
        <v>5441</v>
      </c>
      <c r="P1994" s="5">
        <v>0.5</v>
      </c>
    </row>
    <row r="1995" spans="15:16">
      <c r="O1995" s="10" t="s">
        <v>8666</v>
      </c>
      <c r="P1995" s="5">
        <v>0.5</v>
      </c>
    </row>
    <row r="1996" spans="15:16">
      <c r="O1996" s="10" t="s">
        <v>7223</v>
      </c>
      <c r="P1996" s="5">
        <v>0.5</v>
      </c>
    </row>
    <row r="1997" spans="15:16">
      <c r="O1997" s="10" t="s">
        <v>10971</v>
      </c>
      <c r="P1997" s="5">
        <v>0.5</v>
      </c>
    </row>
    <row r="1998" spans="15:16">
      <c r="O1998" s="10" t="s">
        <v>12070</v>
      </c>
      <c r="P1998" s="5">
        <v>0.5</v>
      </c>
    </row>
    <row r="1999" spans="15:16">
      <c r="O1999" s="10" t="s">
        <v>2821</v>
      </c>
      <c r="P1999" s="5">
        <v>0.5</v>
      </c>
    </row>
    <row r="2000" spans="15:16">
      <c r="O2000" s="10" t="s">
        <v>9345</v>
      </c>
      <c r="P2000" s="5">
        <v>0.5</v>
      </c>
    </row>
    <row r="2001" spans="15:16">
      <c r="O2001" s="10" t="s">
        <v>5871</v>
      </c>
      <c r="P2001" s="5">
        <v>0.5</v>
      </c>
    </row>
    <row r="2002" spans="15:16">
      <c r="O2002" s="10" t="s">
        <v>8327</v>
      </c>
      <c r="P2002" s="5">
        <v>0.5</v>
      </c>
    </row>
    <row r="2003" spans="15:16">
      <c r="O2003" s="10" t="s">
        <v>8529</v>
      </c>
      <c r="P2003" s="5">
        <v>0.5</v>
      </c>
    </row>
    <row r="2004" spans="15:16">
      <c r="O2004" s="10" t="s">
        <v>6721</v>
      </c>
      <c r="P2004" s="5">
        <v>0.5</v>
      </c>
    </row>
    <row r="2005" spans="15:16">
      <c r="O2005" s="10" t="s">
        <v>471</v>
      </c>
      <c r="P2005" s="5">
        <v>0.5</v>
      </c>
    </row>
    <row r="2006" spans="15:16">
      <c r="O2006" s="10" t="s">
        <v>12714</v>
      </c>
      <c r="P2006" s="5">
        <v>0.5</v>
      </c>
    </row>
    <row r="2007" spans="15:16">
      <c r="O2007" s="10" t="s">
        <v>7836</v>
      </c>
      <c r="P2007" s="5">
        <v>0.5</v>
      </c>
    </row>
    <row r="2008" spans="15:16">
      <c r="O2008" s="10" t="s">
        <v>11526</v>
      </c>
      <c r="P2008" s="5">
        <v>0.5</v>
      </c>
    </row>
    <row r="2009" spans="15:16">
      <c r="O2009" s="10" t="s">
        <v>1257</v>
      </c>
      <c r="P2009" s="5">
        <v>0.5</v>
      </c>
    </row>
    <row r="2010" spans="15:16">
      <c r="O2010" s="10" t="s">
        <v>11265</v>
      </c>
      <c r="P2010" s="5">
        <v>0.5</v>
      </c>
    </row>
    <row r="2011" spans="15:16">
      <c r="O2011" s="10" t="s">
        <v>2128</v>
      </c>
      <c r="P2011" s="5">
        <v>0.5</v>
      </c>
    </row>
    <row r="2012" spans="15:16">
      <c r="O2012" s="10" t="s">
        <v>6604</v>
      </c>
      <c r="P2012" s="5">
        <v>0.5</v>
      </c>
    </row>
    <row r="2013" spans="15:16">
      <c r="O2013" s="10" t="s">
        <v>8686</v>
      </c>
      <c r="P2013" s="5">
        <v>0.5</v>
      </c>
    </row>
    <row r="2014" spans="15:16">
      <c r="O2014" s="10" t="s">
        <v>7962</v>
      </c>
      <c r="P2014" s="5">
        <v>0.5</v>
      </c>
    </row>
    <row r="2015" spans="15:16">
      <c r="O2015" s="10" t="s">
        <v>8197</v>
      </c>
      <c r="P2015" s="5">
        <v>0.5</v>
      </c>
    </row>
    <row r="2016" spans="15:16">
      <c r="O2016" s="10" t="s">
        <v>3809</v>
      </c>
      <c r="P2016" s="5">
        <v>0.5</v>
      </c>
    </row>
    <row r="2017" spans="15:16">
      <c r="O2017" s="10" t="s">
        <v>2600</v>
      </c>
      <c r="P2017" s="5">
        <v>0.5</v>
      </c>
    </row>
    <row r="2018" spans="15:16">
      <c r="O2018" s="10" t="s">
        <v>8822</v>
      </c>
      <c r="P2018" s="5">
        <v>0.5</v>
      </c>
    </row>
    <row r="2019" spans="15:16">
      <c r="O2019" s="10" t="s">
        <v>3398</v>
      </c>
      <c r="P2019" s="5">
        <v>0.5</v>
      </c>
    </row>
    <row r="2020" spans="15:16">
      <c r="O2020" s="10" t="s">
        <v>12914</v>
      </c>
      <c r="P2020" s="5">
        <v>0.5</v>
      </c>
    </row>
    <row r="2021" spans="15:16">
      <c r="O2021" s="10" t="s">
        <v>1387</v>
      </c>
      <c r="P2021" s="5">
        <v>0.5</v>
      </c>
    </row>
    <row r="2022" spans="15:16">
      <c r="O2022" s="10" t="s">
        <v>4169</v>
      </c>
      <c r="P2022" s="5">
        <v>0.5</v>
      </c>
    </row>
    <row r="2023" spans="15:16">
      <c r="O2023" s="10" t="s">
        <v>2157</v>
      </c>
      <c r="P2023" s="5">
        <v>0.5</v>
      </c>
    </row>
    <row r="2024" spans="15:16">
      <c r="O2024" s="10" t="s">
        <v>1974</v>
      </c>
      <c r="P2024" s="5">
        <v>0.5</v>
      </c>
    </row>
    <row r="2025" spans="15:16">
      <c r="O2025" s="10" t="s">
        <v>4721</v>
      </c>
      <c r="P2025" s="5">
        <v>0.5</v>
      </c>
    </row>
    <row r="2026" spans="15:16">
      <c r="O2026" s="10" t="s">
        <v>10519</v>
      </c>
      <c r="P2026" s="5">
        <v>0.5</v>
      </c>
    </row>
    <row r="2027" spans="15:16">
      <c r="O2027" s="10" t="s">
        <v>6772</v>
      </c>
      <c r="P2027" s="5">
        <v>0.5</v>
      </c>
    </row>
    <row r="2028" spans="15:16">
      <c r="O2028" s="10" t="s">
        <v>4980</v>
      </c>
      <c r="P2028" s="5">
        <v>0.5</v>
      </c>
    </row>
    <row r="2029" spans="15:16">
      <c r="O2029" s="10" t="s">
        <v>3290</v>
      </c>
      <c r="P2029" s="5">
        <v>0.5</v>
      </c>
    </row>
    <row r="2030" spans="15:16">
      <c r="O2030" s="10" t="s">
        <v>2602</v>
      </c>
      <c r="P2030" s="5">
        <v>0.5</v>
      </c>
    </row>
    <row r="2031" spans="15:16">
      <c r="O2031" s="10" t="s">
        <v>6388</v>
      </c>
      <c r="P2031" s="5">
        <v>0.5</v>
      </c>
    </row>
    <row r="2032" spans="15:16">
      <c r="O2032" s="10" t="s">
        <v>5947</v>
      </c>
      <c r="P2032" s="5">
        <v>0.5</v>
      </c>
    </row>
    <row r="2033" spans="15:16">
      <c r="O2033" s="10" t="s">
        <v>11836</v>
      </c>
      <c r="P2033" s="5">
        <v>0.5</v>
      </c>
    </row>
    <row r="2034" spans="15:16">
      <c r="O2034" s="10" t="s">
        <v>13873</v>
      </c>
      <c r="P2034" s="5">
        <v>428.49999999999977</v>
      </c>
    </row>
  </sheetData>
  <pageMargins left="0.7" right="0.7" top="0.75" bottom="0.75" header="0.3" footer="0.3"/>
  <pageSetup paperSize="9" orientation="portrait" r:id="rId18"/>
  <drawing r:id="rId19"/>
  <extLst>
    <ext xmlns:x14="http://schemas.microsoft.com/office/spreadsheetml/2009/9/main" uri="{A8765BA9-456A-4dab-B4F3-ACF838C121DE}">
      <x14:slicerList>
        <x14:slicer r:id="rId20"/>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050F9-BB7E-47FB-A3D5-0AE8824951C0}">
  <dimension ref="A1"/>
  <sheetViews>
    <sheetView showGridLines="0" zoomScaleNormal="100" workbookViewId="0">
      <selection activeCell="M12" sqref="M12"/>
    </sheetView>
  </sheetViews>
  <sheetFormatPr defaultRowHeight="1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C23A95D-B4F4-477F-AF12-AB10014FB4D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amazon</vt:lpstr>
      <vt:lpstr>amazon (2)</vt:lpstr>
      <vt:lpstr>Sheet6</vt:lpstr>
      <vt:lpstr>Transformed_Data</vt:lpstr>
      <vt:lpstr>Calculation</vt:lpstr>
      <vt:lpstr>Pivot_Table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Prince Sola Neye</cp:lastModifiedBy>
  <dcterms:created xsi:type="dcterms:W3CDTF">2025-05-26T18:46:29Z</dcterms:created>
  <dcterms:modified xsi:type="dcterms:W3CDTF">2025-07-03T09:47:22Z</dcterms:modified>
</cp:coreProperties>
</file>