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out\Documents\GitHub\thesis\Model2\excel\results\"/>
    </mc:Choice>
  </mc:AlternateContent>
  <bookViews>
    <workbookView xWindow="0" yWindow="0" windowWidth="19200" windowHeight="11460" activeTab="1"/>
  </bookViews>
  <sheets>
    <sheet name="1177-20%RES" sheetId="1" r:id="rId1"/>
    <sheet name="1177-40%RE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9" i="2" l="1"/>
  <c r="B24" i="2" s="1"/>
  <c r="P10" i="2"/>
  <c r="P14" i="2" s="1"/>
  <c r="O10" i="2"/>
  <c r="O16" i="2" s="1"/>
  <c r="P24" i="2"/>
  <c r="O24" i="2"/>
  <c r="L24" i="2"/>
  <c r="K24" i="2"/>
  <c r="J24" i="2"/>
  <c r="I24" i="2"/>
  <c r="H24" i="2"/>
  <c r="G24" i="2"/>
  <c r="F24" i="2"/>
  <c r="E24" i="2"/>
  <c r="D24" i="2"/>
  <c r="C24" i="2"/>
  <c r="O12" i="2"/>
  <c r="O15" i="2"/>
  <c r="L10" i="2"/>
  <c r="L16" i="2" s="1"/>
  <c r="K10" i="2"/>
  <c r="K23" i="2" s="1"/>
  <c r="J10" i="2"/>
  <c r="J14" i="2" s="1"/>
  <c r="I10" i="2"/>
  <c r="I15" i="2" s="1"/>
  <c r="H10" i="2"/>
  <c r="H16" i="2" s="1"/>
  <c r="G10" i="2"/>
  <c r="G23" i="2" s="1"/>
  <c r="F10" i="2"/>
  <c r="F14" i="2" s="1"/>
  <c r="E10" i="2"/>
  <c r="E15" i="2" s="1"/>
  <c r="D10" i="2"/>
  <c r="D16" i="2" s="1"/>
  <c r="C10" i="2"/>
  <c r="C23" i="2" s="1"/>
  <c r="B10" i="2"/>
  <c r="B14" i="2" s="1"/>
  <c r="E17" i="2" l="1"/>
  <c r="C17" i="2"/>
  <c r="B17" i="2"/>
  <c r="H17" i="2"/>
  <c r="D17" i="2"/>
  <c r="G14" i="2"/>
  <c r="E12" i="2"/>
  <c r="H13" i="2"/>
  <c r="H23" i="2"/>
  <c r="H12" i="2"/>
  <c r="C13" i="2"/>
  <c r="K13" i="2"/>
  <c r="K14" i="2"/>
  <c r="L23" i="2"/>
  <c r="I12" i="2"/>
  <c r="D13" i="2"/>
  <c r="L13" i="2"/>
  <c r="E16" i="2"/>
  <c r="D12" i="2"/>
  <c r="L12" i="2"/>
  <c r="G13" i="2"/>
  <c r="C14" i="2"/>
  <c r="I16" i="2"/>
  <c r="L17" i="2"/>
  <c r="D23" i="2"/>
  <c r="F15" i="2"/>
  <c r="P15" i="2"/>
  <c r="B12" i="2"/>
  <c r="F12" i="2"/>
  <c r="J12" i="2"/>
  <c r="P12" i="2"/>
  <c r="E13" i="2"/>
  <c r="I13" i="2"/>
  <c r="O13" i="2"/>
  <c r="D14" i="2"/>
  <c r="H14" i="2"/>
  <c r="L14" i="2"/>
  <c r="C15" i="2"/>
  <c r="G15" i="2"/>
  <c r="K15" i="2"/>
  <c r="B16" i="2"/>
  <c r="F16" i="2"/>
  <c r="J16" i="2"/>
  <c r="P16" i="2"/>
  <c r="I17" i="2"/>
  <c r="O17" i="2"/>
  <c r="E23" i="2"/>
  <c r="I23" i="2"/>
  <c r="O23" i="2"/>
  <c r="C12" i="2"/>
  <c r="G12" i="2"/>
  <c r="K12" i="2"/>
  <c r="B13" i="2"/>
  <c r="F13" i="2"/>
  <c r="J13" i="2"/>
  <c r="P13" i="2"/>
  <c r="E14" i="2"/>
  <c r="I14" i="2"/>
  <c r="O14" i="2"/>
  <c r="D15" i="2"/>
  <c r="H15" i="2"/>
  <c r="L15" i="2"/>
  <c r="C16" i="2"/>
  <c r="G16" i="2"/>
  <c r="K16" i="2"/>
  <c r="F17" i="2"/>
  <c r="J17" i="2"/>
  <c r="P17" i="2"/>
  <c r="B23" i="2"/>
  <c r="F23" i="2"/>
  <c r="J23" i="2"/>
  <c r="P23" i="2"/>
  <c r="B15" i="2"/>
  <c r="J15" i="2"/>
  <c r="G17" i="2"/>
  <c r="K17" i="2"/>
  <c r="B23" i="1"/>
  <c r="C10" i="1"/>
  <c r="D10" i="1"/>
  <c r="E10" i="1"/>
  <c r="F10" i="1"/>
  <c r="G10" i="1"/>
  <c r="H10" i="1"/>
  <c r="I10" i="1"/>
  <c r="J10" i="1"/>
  <c r="K10" i="1"/>
  <c r="L10" i="1"/>
  <c r="B10" i="1"/>
  <c r="L12" i="1"/>
  <c r="O10" i="1" l="1"/>
  <c r="O14" i="1" s="1"/>
  <c r="P10" i="1"/>
  <c r="P14" i="1" s="1"/>
  <c r="O24" i="1"/>
  <c r="P24" i="1"/>
  <c r="L19" i="1"/>
  <c r="L24" i="1" s="1"/>
  <c r="K19" i="1"/>
  <c r="K24" i="1" s="1"/>
  <c r="J19" i="1"/>
  <c r="J24" i="1" s="1"/>
  <c r="I19" i="1"/>
  <c r="I24" i="1" s="1"/>
  <c r="L14" i="1"/>
  <c r="H19" i="1"/>
  <c r="I14" i="1"/>
  <c r="J14" i="1"/>
  <c r="K14" i="1"/>
  <c r="H14" i="1"/>
  <c r="H24" i="1"/>
  <c r="G19" i="1"/>
  <c r="G24" i="1" s="1"/>
  <c r="G14" i="1"/>
  <c r="F19" i="1"/>
  <c r="F24" i="1" s="1"/>
  <c r="F12" i="1"/>
  <c r="E19" i="1"/>
  <c r="E24" i="1" s="1"/>
  <c r="E13" i="1"/>
  <c r="D19" i="1"/>
  <c r="D24" i="1" s="1"/>
  <c r="D13" i="1"/>
  <c r="C19" i="1"/>
  <c r="C24" i="1" s="1"/>
  <c r="C14" i="1"/>
  <c r="B19" i="1"/>
  <c r="B24" i="1" s="1"/>
  <c r="B12" i="1"/>
  <c r="J23" i="1" l="1"/>
  <c r="J16" i="1"/>
  <c r="J12" i="1"/>
  <c r="C15" i="1"/>
  <c r="J17" i="1"/>
  <c r="O17" i="1"/>
  <c r="J15" i="1"/>
  <c r="O12" i="1"/>
  <c r="F17" i="1"/>
  <c r="F16" i="1"/>
  <c r="L23" i="1"/>
  <c r="F13" i="1"/>
  <c r="L17" i="1"/>
  <c r="K17" i="1"/>
  <c r="B13" i="1"/>
  <c r="E16" i="1"/>
  <c r="G16" i="1"/>
  <c r="E17" i="1"/>
  <c r="G17" i="1"/>
  <c r="E23" i="1"/>
  <c r="E12" i="1"/>
  <c r="F23" i="1"/>
  <c r="F15" i="1"/>
  <c r="G23" i="1"/>
  <c r="G12" i="1"/>
  <c r="H12" i="1"/>
  <c r="J13" i="1"/>
  <c r="O15" i="1"/>
  <c r="K15" i="1"/>
  <c r="O13" i="1"/>
  <c r="O23" i="1"/>
  <c r="O16" i="1"/>
  <c r="P23" i="1"/>
  <c r="P13" i="1"/>
  <c r="P17" i="1"/>
  <c r="P16" i="1"/>
  <c r="P15" i="1"/>
  <c r="P12" i="1"/>
  <c r="L15" i="1"/>
  <c r="K12" i="1"/>
  <c r="K13" i="1"/>
  <c r="I16" i="1"/>
  <c r="I12" i="1"/>
  <c r="I17" i="1"/>
  <c r="I15" i="1"/>
  <c r="I23" i="1"/>
  <c r="I13" i="1"/>
  <c r="L13" i="1"/>
  <c r="L16" i="1"/>
  <c r="K23" i="1"/>
  <c r="K16" i="1"/>
  <c r="H17" i="1"/>
  <c r="H15" i="1"/>
  <c r="H13" i="1"/>
  <c r="H23" i="1"/>
  <c r="H16" i="1"/>
  <c r="G13" i="1"/>
  <c r="G15" i="1"/>
  <c r="F14" i="1"/>
  <c r="E14" i="1"/>
  <c r="E15" i="1"/>
  <c r="D17" i="1"/>
  <c r="D12" i="1"/>
  <c r="D23" i="1"/>
  <c r="D16" i="1"/>
  <c r="D14" i="1"/>
  <c r="D15" i="1"/>
  <c r="C17" i="1"/>
  <c r="C12" i="1"/>
  <c r="C13" i="1"/>
  <c r="C23" i="1"/>
  <c r="C16" i="1"/>
  <c r="B16" i="1"/>
  <c r="B14" i="1"/>
  <c r="B15" i="1"/>
  <c r="B17" i="1"/>
</calcChain>
</file>

<file path=xl/sharedStrings.xml><?xml version="1.0" encoding="utf-8"?>
<sst xmlns="http://schemas.openxmlformats.org/spreadsheetml/2006/main" count="62" uniqueCount="25">
  <si>
    <t>CCGT</t>
  </si>
  <si>
    <t>Coal</t>
  </si>
  <si>
    <t>Nuclear</t>
  </si>
  <si>
    <t>OCGT</t>
  </si>
  <si>
    <t>PV</t>
  </si>
  <si>
    <t>10%EV</t>
  </si>
  <si>
    <t>0%EV</t>
  </si>
  <si>
    <t>cap_tot</t>
  </si>
  <si>
    <t>obj</t>
  </si>
  <si>
    <t>tot_dem</t>
  </si>
  <si>
    <t>tot_shiftaway</t>
  </si>
  <si>
    <t>cost/MWh</t>
  </si>
  <si>
    <t>20%EV</t>
  </si>
  <si>
    <t>30%EV</t>
  </si>
  <si>
    <t>40%EV</t>
  </si>
  <si>
    <t>50%EV</t>
  </si>
  <si>
    <t>60%EV</t>
  </si>
  <si>
    <t>70%EV</t>
  </si>
  <si>
    <t>80%EV</t>
  </si>
  <si>
    <t>90%EV</t>
  </si>
  <si>
    <t>100%EV</t>
  </si>
  <si>
    <t>50%EVnoDR</t>
  </si>
  <si>
    <t>100%EVnoDR</t>
  </si>
  <si>
    <t>WIND</t>
  </si>
  <si>
    <t>load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</si>
</sst>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Fill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4.8180006593699184E-2"/>
          <c:y val="8.0914710189048458E-2"/>
          <c:w val="0.93234557953806452"/>
          <c:h val="0.7569976958282800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'1177-20%RES'!$A$12</c:f>
              <c:strCache>
                <c:ptCount val="1"/>
                <c:pt idx="0">
                  <c:v>Nuclear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f>'1177-20%RES'!$B$1:$L$1</c:f>
              <c:strCache>
                <c:ptCount val="11"/>
                <c:pt idx="0">
                  <c:v>0%EV</c:v>
                </c:pt>
                <c:pt idx="1">
                  <c:v>10%EV</c:v>
                </c:pt>
                <c:pt idx="2">
                  <c:v>20%EV</c:v>
                </c:pt>
                <c:pt idx="3">
                  <c:v>30%EV</c:v>
                </c:pt>
                <c:pt idx="4">
                  <c:v>40%EV</c:v>
                </c:pt>
                <c:pt idx="5">
                  <c:v>50%EV</c:v>
                </c:pt>
                <c:pt idx="6">
                  <c:v>60%EV</c:v>
                </c:pt>
                <c:pt idx="7">
                  <c:v>70%EV</c:v>
                </c:pt>
                <c:pt idx="8">
                  <c:v>80%EV</c:v>
                </c:pt>
                <c:pt idx="9">
                  <c:v>90%EV</c:v>
                </c:pt>
                <c:pt idx="10">
                  <c:v>100%EV</c:v>
                </c:pt>
              </c:strCache>
            </c:strRef>
          </c:cat>
          <c:val>
            <c:numRef>
              <c:f>'1177-20%RES'!$B$12:$L$12</c:f>
              <c:numCache>
                <c:formatCode>General</c:formatCode>
                <c:ptCount val="11"/>
                <c:pt idx="0">
                  <c:v>0.22197336440422305</c:v>
                </c:pt>
                <c:pt idx="1">
                  <c:v>0.23089835512161469</c:v>
                </c:pt>
                <c:pt idx="2">
                  <c:v>0.23438276078278594</c:v>
                </c:pt>
                <c:pt idx="3">
                  <c:v>0.23915924170303995</c:v>
                </c:pt>
                <c:pt idx="4">
                  <c:v>0.24336687921431174</c:v>
                </c:pt>
                <c:pt idx="5">
                  <c:v>0.24626451128117571</c:v>
                </c:pt>
                <c:pt idx="6">
                  <c:v>0.24885860640279417</c:v>
                </c:pt>
                <c:pt idx="7">
                  <c:v>0.25123071837846855</c:v>
                </c:pt>
                <c:pt idx="8">
                  <c:v>0.25521255331804893</c:v>
                </c:pt>
                <c:pt idx="9">
                  <c:v>0.25633475693092728</c:v>
                </c:pt>
                <c:pt idx="10">
                  <c:v>0.25659749609084886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D6-4E6E-BA0D-D71C9D30694F}"/>
            </c:ext>
          </c:extLst>
        </c:ser>
        <c:ser>
          <c:idx val="1"/>
          <c:order val="1"/>
          <c:tx>
            <c:strRef>
              <c:f>'1177-20%RES'!$A$13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cat>
            <c:strRef>
              <c:f>'1177-20%RES'!$B$1:$L$1</c:f>
              <c:strCache>
                <c:ptCount val="11"/>
                <c:pt idx="0">
                  <c:v>0%EV</c:v>
                </c:pt>
                <c:pt idx="1">
                  <c:v>10%EV</c:v>
                </c:pt>
                <c:pt idx="2">
                  <c:v>20%EV</c:v>
                </c:pt>
                <c:pt idx="3">
                  <c:v>30%EV</c:v>
                </c:pt>
                <c:pt idx="4">
                  <c:v>40%EV</c:v>
                </c:pt>
                <c:pt idx="5">
                  <c:v>50%EV</c:v>
                </c:pt>
                <c:pt idx="6">
                  <c:v>60%EV</c:v>
                </c:pt>
                <c:pt idx="7">
                  <c:v>70%EV</c:v>
                </c:pt>
                <c:pt idx="8">
                  <c:v>80%EV</c:v>
                </c:pt>
                <c:pt idx="9">
                  <c:v>90%EV</c:v>
                </c:pt>
                <c:pt idx="10">
                  <c:v>100%EV</c:v>
                </c:pt>
              </c:strCache>
            </c:strRef>
          </c:cat>
          <c:val>
            <c:numRef>
              <c:f>'1177-20%RES'!$B$13:$L$13</c:f>
              <c:numCache>
                <c:formatCode>General</c:formatCode>
                <c:ptCount val="11"/>
                <c:pt idx="0">
                  <c:v>8.0119268566526125E-2</c:v>
                </c:pt>
                <c:pt idx="1">
                  <c:v>8.494652491818902E-2</c:v>
                </c:pt>
                <c:pt idx="2">
                  <c:v>8.4950603316888612E-2</c:v>
                </c:pt>
                <c:pt idx="3">
                  <c:v>8.6917814751173245E-2</c:v>
                </c:pt>
                <c:pt idx="4">
                  <c:v>8.8130025644059265E-2</c:v>
                </c:pt>
                <c:pt idx="5">
                  <c:v>8.7897269215920018E-2</c:v>
                </c:pt>
                <c:pt idx="6">
                  <c:v>8.7349878099261494E-2</c:v>
                </c:pt>
                <c:pt idx="7">
                  <c:v>8.6046412469599612E-2</c:v>
                </c:pt>
                <c:pt idx="8">
                  <c:v>8.7014950313351963E-2</c:v>
                </c:pt>
                <c:pt idx="9">
                  <c:v>8.5222038846550441E-2</c:v>
                </c:pt>
                <c:pt idx="10">
                  <c:v>8.2818512017616475E-2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D6-4E6E-BA0D-D71C9D30694F}"/>
            </c:ext>
          </c:extLst>
        </c:ser>
        <c:ser>
          <c:idx val="2"/>
          <c:order val="2"/>
          <c:tx>
            <c:strRef>
              <c:f>'1177-20%RES'!$A$14</c:f>
              <c:strCache>
                <c:ptCount val="1"/>
                <c:pt idx="0">
                  <c:v>CCGT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'1177-20%RES'!$B$1:$L$1</c:f>
              <c:strCache>
                <c:ptCount val="11"/>
                <c:pt idx="0">
                  <c:v>0%EV</c:v>
                </c:pt>
                <c:pt idx="1">
                  <c:v>10%EV</c:v>
                </c:pt>
                <c:pt idx="2">
                  <c:v>20%EV</c:v>
                </c:pt>
                <c:pt idx="3">
                  <c:v>30%EV</c:v>
                </c:pt>
                <c:pt idx="4">
                  <c:v>40%EV</c:v>
                </c:pt>
                <c:pt idx="5">
                  <c:v>50%EV</c:v>
                </c:pt>
                <c:pt idx="6">
                  <c:v>60%EV</c:v>
                </c:pt>
                <c:pt idx="7">
                  <c:v>70%EV</c:v>
                </c:pt>
                <c:pt idx="8">
                  <c:v>80%EV</c:v>
                </c:pt>
                <c:pt idx="9">
                  <c:v>90%EV</c:v>
                </c:pt>
                <c:pt idx="10">
                  <c:v>100%EV</c:v>
                </c:pt>
              </c:strCache>
            </c:strRef>
          </c:cat>
          <c:val>
            <c:numRef>
              <c:f>'1177-20%RES'!$B$14:$L$14</c:f>
              <c:numCache>
                <c:formatCode>General</c:formatCode>
                <c:ptCount val="11"/>
                <c:pt idx="0">
                  <c:v>0.17222669237730034</c:v>
                </c:pt>
                <c:pt idx="1">
                  <c:v>0.15623526135198643</c:v>
                </c:pt>
                <c:pt idx="2">
                  <c:v>0.15298050795898185</c:v>
                </c:pt>
                <c:pt idx="3">
                  <c:v>0.15082083741791502</c:v>
                </c:pt>
                <c:pt idx="4">
                  <c:v>0.15009996367156747</c:v>
                </c:pt>
                <c:pt idx="5">
                  <c:v>0.15402032081613889</c:v>
                </c:pt>
                <c:pt idx="6">
                  <c:v>0.15775984999938539</c:v>
                </c:pt>
                <c:pt idx="7">
                  <c:v>0.15762049929262481</c:v>
                </c:pt>
                <c:pt idx="8">
                  <c:v>0.15777841868468931</c:v>
                </c:pt>
                <c:pt idx="9">
                  <c:v>0.16802574320371388</c:v>
                </c:pt>
                <c:pt idx="10">
                  <c:v>0.17068497889015877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0D6-4E6E-BA0D-D71C9D30694F}"/>
            </c:ext>
          </c:extLst>
        </c:ser>
        <c:ser>
          <c:idx val="3"/>
          <c:order val="3"/>
          <c:tx>
            <c:strRef>
              <c:f>'1177-20%RES'!$A$15</c:f>
              <c:strCache>
                <c:ptCount val="1"/>
                <c:pt idx="0">
                  <c:v>OCGT</c:v>
                </c:pt>
              </c:strCache>
            </c:strRef>
          </c:tx>
          <c:spPr>
            <a:solidFill>
              <a:schemeClr val="dk1">
                <a:tint val="98500"/>
              </a:schemeClr>
            </a:solidFill>
            <a:ln>
              <a:noFill/>
            </a:ln>
            <a:effectLst/>
          </c:spPr>
          <c:invertIfNegative val="0"/>
          <c:cat>
            <c:strRef>
              <c:f>'1177-20%RES'!$B$1:$L$1</c:f>
              <c:strCache>
                <c:ptCount val="11"/>
                <c:pt idx="0">
                  <c:v>0%EV</c:v>
                </c:pt>
                <c:pt idx="1">
                  <c:v>10%EV</c:v>
                </c:pt>
                <c:pt idx="2">
                  <c:v>20%EV</c:v>
                </c:pt>
                <c:pt idx="3">
                  <c:v>30%EV</c:v>
                </c:pt>
                <c:pt idx="4">
                  <c:v>40%EV</c:v>
                </c:pt>
                <c:pt idx="5">
                  <c:v>50%EV</c:v>
                </c:pt>
                <c:pt idx="6">
                  <c:v>60%EV</c:v>
                </c:pt>
                <c:pt idx="7">
                  <c:v>70%EV</c:v>
                </c:pt>
                <c:pt idx="8">
                  <c:v>80%EV</c:v>
                </c:pt>
                <c:pt idx="9">
                  <c:v>90%EV</c:v>
                </c:pt>
                <c:pt idx="10">
                  <c:v>100%EV</c:v>
                </c:pt>
              </c:strCache>
            </c:strRef>
          </c:cat>
          <c:val>
            <c:numRef>
              <c:f>'1177-20%RES'!$B$15:$L$15</c:f>
              <c:numCache>
                <c:formatCode>General</c:formatCode>
                <c:ptCount val="11"/>
                <c:pt idx="0">
                  <c:v>5.3839101117226458E-2</c:v>
                </c:pt>
                <c:pt idx="1">
                  <c:v>5.3847487385916368E-2</c:v>
                </c:pt>
                <c:pt idx="2">
                  <c:v>5.1419094024860126E-2</c:v>
                </c:pt>
                <c:pt idx="3">
                  <c:v>4.4656713578630297E-2</c:v>
                </c:pt>
                <c:pt idx="4">
                  <c:v>3.7792836171431476E-2</c:v>
                </c:pt>
                <c:pt idx="5">
                  <c:v>2.9060502177387201E-2</c:v>
                </c:pt>
                <c:pt idx="6">
                  <c:v>2.1135436333091649E-2</c:v>
                </c:pt>
                <c:pt idx="7">
                  <c:v>1.8081427957182095E-2</c:v>
                </c:pt>
                <c:pt idx="8">
                  <c:v>1.0871408172321489E-2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0D6-4E6E-BA0D-D71C9D30694F}"/>
            </c:ext>
          </c:extLst>
        </c:ser>
        <c:ser>
          <c:idx val="4"/>
          <c:order val="4"/>
          <c:tx>
            <c:strRef>
              <c:f>'1177-20%RES'!$A$16</c:f>
              <c:strCache>
                <c:ptCount val="1"/>
                <c:pt idx="0">
                  <c:v>PV</c:v>
                </c:pt>
              </c:strCache>
            </c:strRef>
          </c:tx>
          <c:spPr>
            <a:solidFill>
              <a:schemeClr val="dk1">
                <a:tint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'1177-20%RES'!$B$1:$L$1</c:f>
              <c:strCache>
                <c:ptCount val="11"/>
                <c:pt idx="0">
                  <c:v>0%EV</c:v>
                </c:pt>
                <c:pt idx="1">
                  <c:v>10%EV</c:v>
                </c:pt>
                <c:pt idx="2">
                  <c:v>20%EV</c:v>
                </c:pt>
                <c:pt idx="3">
                  <c:v>30%EV</c:v>
                </c:pt>
                <c:pt idx="4">
                  <c:v>40%EV</c:v>
                </c:pt>
                <c:pt idx="5">
                  <c:v>50%EV</c:v>
                </c:pt>
                <c:pt idx="6">
                  <c:v>60%EV</c:v>
                </c:pt>
                <c:pt idx="7">
                  <c:v>70%EV</c:v>
                </c:pt>
                <c:pt idx="8">
                  <c:v>80%EV</c:v>
                </c:pt>
                <c:pt idx="9">
                  <c:v>90%EV</c:v>
                </c:pt>
                <c:pt idx="10">
                  <c:v>100%EV</c:v>
                </c:pt>
              </c:strCache>
            </c:strRef>
          </c:cat>
          <c:val>
            <c:numRef>
              <c:f>'1177-20%RES'!$B$16:$L$16</c:f>
              <c:numCache>
                <c:formatCode>General</c:formatCode>
                <c:ptCount val="11"/>
                <c:pt idx="0">
                  <c:v>0.13970818972999841</c:v>
                </c:pt>
                <c:pt idx="1">
                  <c:v>0.13916289462847103</c:v>
                </c:pt>
                <c:pt idx="2">
                  <c:v>0.13861450995301586</c:v>
                </c:pt>
                <c:pt idx="3">
                  <c:v>0.13807304659975747</c:v>
                </c:pt>
                <c:pt idx="4">
                  <c:v>0.13753478839731617</c:v>
                </c:pt>
                <c:pt idx="5">
                  <c:v>0.1370016557685497</c:v>
                </c:pt>
                <c:pt idx="6">
                  <c:v>0.13647302692166927</c:v>
                </c:pt>
                <c:pt idx="7">
                  <c:v>0.13595213181688334</c:v>
                </c:pt>
                <c:pt idx="8">
                  <c:v>0.13543050780520416</c:v>
                </c:pt>
                <c:pt idx="9">
                  <c:v>0.13469641149674089</c:v>
                </c:pt>
                <c:pt idx="10">
                  <c:v>0.13348112211426733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0D6-4E6E-BA0D-D71C9D30694F}"/>
            </c:ext>
          </c:extLst>
        </c:ser>
        <c:ser>
          <c:idx val="5"/>
          <c:order val="5"/>
          <c:tx>
            <c:strRef>
              <c:f>'1177-20%RES'!$A$17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chemeClr val="dk1">
                <a:tint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'1177-20%RES'!$B$1:$L$1</c:f>
              <c:strCache>
                <c:ptCount val="11"/>
                <c:pt idx="0">
                  <c:v>0%EV</c:v>
                </c:pt>
                <c:pt idx="1">
                  <c:v>10%EV</c:v>
                </c:pt>
                <c:pt idx="2">
                  <c:v>20%EV</c:v>
                </c:pt>
                <c:pt idx="3">
                  <c:v>30%EV</c:v>
                </c:pt>
                <c:pt idx="4">
                  <c:v>40%EV</c:v>
                </c:pt>
                <c:pt idx="5">
                  <c:v>50%EV</c:v>
                </c:pt>
                <c:pt idx="6">
                  <c:v>60%EV</c:v>
                </c:pt>
                <c:pt idx="7">
                  <c:v>70%EV</c:v>
                </c:pt>
                <c:pt idx="8">
                  <c:v>80%EV</c:v>
                </c:pt>
                <c:pt idx="9">
                  <c:v>90%EV</c:v>
                </c:pt>
                <c:pt idx="10">
                  <c:v>100%EV</c:v>
                </c:pt>
              </c:strCache>
            </c:strRef>
          </c:cat>
          <c:val>
            <c:numRef>
              <c:f>'1177-20%RES'!$B$17:$L$17</c:f>
              <c:numCache>
                <c:formatCode>General</c:formatCode>
                <c:ptCount val="11"/>
                <c:pt idx="0">
                  <c:v>0.33213338380472557</c:v>
                </c:pt>
                <c:pt idx="1">
                  <c:v>0.33490947659382247</c:v>
                </c:pt>
                <c:pt idx="2">
                  <c:v>0.33765252396346757</c:v>
                </c:pt>
                <c:pt idx="3">
                  <c:v>0.34037234594948407</c:v>
                </c:pt>
                <c:pt idx="4">
                  <c:v>0.34307550690131383</c:v>
                </c:pt>
                <c:pt idx="5">
                  <c:v>0.34575574074082838</c:v>
                </c:pt>
                <c:pt idx="6">
                  <c:v>0.34842320224379808</c:v>
                </c:pt>
                <c:pt idx="7">
                  <c:v>0.35106881008524149</c:v>
                </c:pt>
                <c:pt idx="8">
                  <c:v>0.35369216170638429</c:v>
                </c:pt>
                <c:pt idx="9">
                  <c:v>0.35572104952206746</c:v>
                </c:pt>
                <c:pt idx="10">
                  <c:v>0.35641789088710862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0D6-4E6E-BA0D-D71C9D3069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20568568"/>
        <c:axId val="320569880"/>
      </c:barChart>
      <c:catAx>
        <c:axId val="320568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320569880"/>
        <c:crosses val="autoZero"/>
        <c:auto val="1"/>
        <c:lblAlgn val="ctr"/>
        <c:lblOffset val="100"/>
        <c:noMultiLvlLbl val="0"/>
      </c:catAx>
      <c:valAx>
        <c:axId val="320569880"/>
        <c:scaling>
          <c:orientation val="minMax"/>
          <c:max val="1.100000000000000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320568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3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750094</xdr:colOff>
      <xdr:row>8</xdr:row>
      <xdr:rowOff>69055</xdr:rowOff>
    </xdr:from>
    <xdr:to>
      <xdr:col>17</xdr:col>
      <xdr:colOff>297656</xdr:colOff>
      <xdr:row>28</xdr:row>
      <xdr:rowOff>107154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zoomScale="80" zoomScaleNormal="80" workbookViewId="0">
      <selection sqref="A1:P24"/>
    </sheetView>
  </sheetViews>
  <sheetFormatPr defaultRowHeight="15" x14ac:dyDescent="0.25"/>
  <cols>
    <col min="1" max="1" width="13.5703125" bestFit="1" customWidth="1"/>
    <col min="2" max="8" width="12" bestFit="1" customWidth="1"/>
    <col min="9" max="9" width="12" customWidth="1"/>
    <col min="10" max="12" width="12" bestFit="1" customWidth="1"/>
    <col min="15" max="15" width="12.140625" bestFit="1" customWidth="1"/>
    <col min="16" max="16" width="11.5703125" bestFit="1" customWidth="1"/>
  </cols>
  <sheetData>
    <row r="1" spans="1:16" x14ac:dyDescent="0.25">
      <c r="A1" s="1"/>
      <c r="B1" s="1" t="s">
        <v>6</v>
      </c>
      <c r="C1" s="1" t="s">
        <v>5</v>
      </c>
      <c r="D1" s="1" t="s">
        <v>12</v>
      </c>
      <c r="E1" s="1" t="s">
        <v>13</v>
      </c>
      <c r="F1" s="1" t="s">
        <v>14</v>
      </c>
      <c r="G1" s="3" t="s">
        <v>15</v>
      </c>
      <c r="H1" s="3" t="s">
        <v>16</v>
      </c>
      <c r="I1" s="3" t="s">
        <v>17</v>
      </c>
      <c r="J1" s="3" t="s">
        <v>18</v>
      </c>
      <c r="K1" s="3" t="s">
        <v>19</v>
      </c>
      <c r="L1" s="3" t="s">
        <v>20</v>
      </c>
      <c r="O1" s="2" t="s">
        <v>21</v>
      </c>
      <c r="P1" s="2" t="s">
        <v>22</v>
      </c>
    </row>
    <row r="2" spans="1:16" x14ac:dyDescent="0.25">
      <c r="A2" s="1" t="s">
        <v>2</v>
      </c>
      <c r="B2">
        <v>4766.5072069120197</v>
      </c>
      <c r="C2">
        <v>4977.5844862537597</v>
      </c>
      <c r="D2">
        <v>5072.6888735291404</v>
      </c>
      <c r="E2">
        <v>5196.3633944351604</v>
      </c>
      <c r="F2">
        <v>5308.4797392045302</v>
      </c>
      <c r="G2">
        <v>5392.5883574111203</v>
      </c>
      <c r="H2">
        <v>5470.5009191075596</v>
      </c>
      <c r="I2">
        <v>5543.8053457710303</v>
      </c>
      <c r="J2">
        <v>5653.3618042354101</v>
      </c>
      <c r="K2">
        <v>5709.16672721744</v>
      </c>
      <c r="L2">
        <v>5767.0513708564804</v>
      </c>
      <c r="O2">
        <v>5195.1546910449497</v>
      </c>
      <c r="P2">
        <v>5462.670975</v>
      </c>
    </row>
    <row r="3" spans="1:16" x14ac:dyDescent="0.25">
      <c r="A3" s="1" t="s">
        <v>1</v>
      </c>
      <c r="B3">
        <v>1720.4274578612501</v>
      </c>
      <c r="C3">
        <v>1831.2322076579601</v>
      </c>
      <c r="D3">
        <v>1838.5651692384099</v>
      </c>
      <c r="E3">
        <v>1888.5180755762201</v>
      </c>
      <c r="F3">
        <v>1922.3505559073301</v>
      </c>
      <c r="G3">
        <v>1924.73445790495</v>
      </c>
      <c r="H3">
        <v>1920.1569732031501</v>
      </c>
      <c r="I3">
        <v>1898.75093504596</v>
      </c>
      <c r="J3">
        <v>1927.5188077676601</v>
      </c>
      <c r="K3">
        <v>1898.0915207665901</v>
      </c>
      <c r="L3">
        <v>1861.35336680911</v>
      </c>
      <c r="O3">
        <v>1691.9782754451301</v>
      </c>
      <c r="P3">
        <v>1509.650071</v>
      </c>
    </row>
    <row r="4" spans="1:16" x14ac:dyDescent="0.25">
      <c r="A4" s="1" t="s">
        <v>0</v>
      </c>
      <c r="B4">
        <v>3698.2805240726598</v>
      </c>
      <c r="C4">
        <v>3368.0370425412798</v>
      </c>
      <c r="D4">
        <v>3310.91978778056</v>
      </c>
      <c r="E4">
        <v>3276.97927579835</v>
      </c>
      <c r="F4">
        <v>3274.0799346988301</v>
      </c>
      <c r="G4">
        <v>3372.6669933757698</v>
      </c>
      <c r="H4">
        <v>3467.9347316726698</v>
      </c>
      <c r="I4">
        <v>3478.1469886384798</v>
      </c>
      <c r="J4">
        <v>3495.0415805491002</v>
      </c>
      <c r="K4">
        <v>3742.3211502805202</v>
      </c>
      <c r="L4">
        <v>3836.1599644939201</v>
      </c>
      <c r="O4">
        <v>3891.7178296123102</v>
      </c>
      <c r="P4">
        <v>4492.1208139999999</v>
      </c>
    </row>
    <row r="5" spans="1:16" x14ac:dyDescent="0.25">
      <c r="A5" s="1" t="s">
        <v>3</v>
      </c>
      <c r="B5">
        <v>1156.1047613875</v>
      </c>
      <c r="C5">
        <v>1160.81562250502</v>
      </c>
      <c r="D5">
        <v>1112.8508994250799</v>
      </c>
      <c r="E5">
        <v>970.28452717669097</v>
      </c>
      <c r="F5">
        <v>824.36240194562197</v>
      </c>
      <c r="G5">
        <v>636.35367064063701</v>
      </c>
      <c r="H5">
        <v>464.606892874648</v>
      </c>
      <c r="I5">
        <v>398.99546367252998</v>
      </c>
      <c r="J5">
        <v>240.818889669047</v>
      </c>
      <c r="K5">
        <v>0</v>
      </c>
      <c r="L5">
        <v>0</v>
      </c>
      <c r="O5">
        <v>1177.4604572854601</v>
      </c>
      <c r="P5">
        <v>1248.596851</v>
      </c>
    </row>
    <row r="6" spans="1:16" x14ac:dyDescent="0.25">
      <c r="A6" s="1" t="s">
        <v>4</v>
      </c>
      <c r="B6">
        <v>3000</v>
      </c>
      <c r="C6">
        <v>3000</v>
      </c>
      <c r="D6">
        <v>3000</v>
      </c>
      <c r="E6">
        <v>3000</v>
      </c>
      <c r="F6">
        <v>3000</v>
      </c>
      <c r="G6">
        <v>3000</v>
      </c>
      <c r="H6">
        <v>3000</v>
      </c>
      <c r="I6">
        <v>3000</v>
      </c>
      <c r="J6">
        <v>3000</v>
      </c>
      <c r="K6">
        <v>3000</v>
      </c>
      <c r="L6">
        <v>3000</v>
      </c>
      <c r="O6">
        <v>3000</v>
      </c>
      <c r="P6">
        <v>3000</v>
      </c>
    </row>
    <row r="7" spans="1:16" x14ac:dyDescent="0.25">
      <c r="A7" s="1" t="s">
        <v>23</v>
      </c>
      <c r="B7">
        <v>7132.00960759588</v>
      </c>
      <c r="C7">
        <v>7219.8011723155996</v>
      </c>
      <c r="D7">
        <v>7307.7311475815204</v>
      </c>
      <c r="E7">
        <v>7395.4842237126804</v>
      </c>
      <c r="F7">
        <v>7483.3904403202296</v>
      </c>
      <c r="G7">
        <v>7571.2020880597402</v>
      </c>
      <c r="H7">
        <v>7659.1662858869704</v>
      </c>
      <c r="I7">
        <v>7746.8916167810403</v>
      </c>
      <c r="J7">
        <v>7834.8409255420302</v>
      </c>
      <c r="K7">
        <v>7922.7288738276702</v>
      </c>
      <c r="L7">
        <v>8010.5235536301898</v>
      </c>
      <c r="O7">
        <v>7571.28540122493</v>
      </c>
      <c r="P7">
        <v>8010.5611950000002</v>
      </c>
    </row>
    <row r="10" spans="1:16" x14ac:dyDescent="0.25">
      <c r="A10" s="2" t="s">
        <v>7</v>
      </c>
      <c r="B10">
        <f>SUM(B2:B7)</f>
        <v>21473.329557829311</v>
      </c>
      <c r="C10">
        <f t="shared" ref="C10:L10" si="0">SUM(C2:C7)</f>
        <v>21557.470531273619</v>
      </c>
      <c r="D10">
        <f t="shared" si="0"/>
        <v>21642.755877554711</v>
      </c>
      <c r="E10">
        <f t="shared" si="0"/>
        <v>21727.629496699101</v>
      </c>
      <c r="F10">
        <f t="shared" si="0"/>
        <v>21812.663072076542</v>
      </c>
      <c r="G10">
        <f t="shared" si="0"/>
        <v>21897.545567392219</v>
      </c>
      <c r="H10">
        <f t="shared" si="0"/>
        <v>21982.365802744996</v>
      </c>
      <c r="I10">
        <f t="shared" si="0"/>
        <v>22066.590349909042</v>
      </c>
      <c r="J10">
        <f t="shared" si="0"/>
        <v>22151.582007763245</v>
      </c>
      <c r="K10">
        <f t="shared" si="0"/>
        <v>22272.308272092221</v>
      </c>
      <c r="L10">
        <f t="shared" si="0"/>
        <v>22475.088255789698</v>
      </c>
      <c r="O10">
        <f>SUM(O3:O7)</f>
        <v>17332.441963567828</v>
      </c>
      <c r="P10">
        <f>SUM(P3:P7)</f>
        <v>18260.928931000002</v>
      </c>
    </row>
    <row r="12" spans="1:16" x14ac:dyDescent="0.25">
      <c r="A12" s="1" t="s">
        <v>2</v>
      </c>
      <c r="B12">
        <f t="shared" ref="B12:L12" si="1">B2/B$10</f>
        <v>0.22197336440422305</v>
      </c>
      <c r="C12">
        <f t="shared" si="1"/>
        <v>0.23089835512161469</v>
      </c>
      <c r="D12">
        <f t="shared" si="1"/>
        <v>0.23438276078278594</v>
      </c>
      <c r="E12">
        <f t="shared" si="1"/>
        <v>0.23915924170303995</v>
      </c>
      <c r="F12">
        <f t="shared" si="1"/>
        <v>0.24336687921431174</v>
      </c>
      <c r="G12">
        <f t="shared" si="1"/>
        <v>0.24626451128117571</v>
      </c>
      <c r="H12">
        <f t="shared" si="1"/>
        <v>0.24885860640279417</v>
      </c>
      <c r="I12">
        <f t="shared" si="1"/>
        <v>0.25123071837846855</v>
      </c>
      <c r="J12">
        <f t="shared" si="1"/>
        <v>0.25521255331804893</v>
      </c>
      <c r="K12">
        <f t="shared" si="1"/>
        <v>0.25633475693092728</v>
      </c>
      <c r="L12">
        <f t="shared" si="1"/>
        <v>0.25659749609084886</v>
      </c>
      <c r="O12">
        <f>O2/O$10</f>
        <v>0.29973587691595788</v>
      </c>
      <c r="P12">
        <f>P2/P$10</f>
        <v>0.29914529516220256</v>
      </c>
    </row>
    <row r="13" spans="1:16" x14ac:dyDescent="0.25">
      <c r="A13" s="1" t="s">
        <v>1</v>
      </c>
      <c r="B13">
        <f t="shared" ref="B13:C16" si="2">B3/B$10</f>
        <v>8.0119268566526125E-2</v>
      </c>
      <c r="C13">
        <f t="shared" si="2"/>
        <v>8.494652491818902E-2</v>
      </c>
      <c r="D13">
        <f t="shared" ref="D13:E13" si="3">D3/D$10</f>
        <v>8.4950603316888612E-2</v>
      </c>
      <c r="E13">
        <f t="shared" si="3"/>
        <v>8.6917814751173245E-2</v>
      </c>
      <c r="F13">
        <f t="shared" ref="F13:G13" si="4">F3/F$10</f>
        <v>8.8130025644059265E-2</v>
      </c>
      <c r="G13">
        <f t="shared" si="4"/>
        <v>8.7897269215920018E-2</v>
      </c>
      <c r="H13">
        <f t="shared" ref="H13" si="5">H3/H$10</f>
        <v>8.7349878099261494E-2</v>
      </c>
      <c r="I13">
        <f t="shared" ref="I13:L16" si="6">I3/I$10</f>
        <v>8.6046412469599612E-2</v>
      </c>
      <c r="J13">
        <f t="shared" si="6"/>
        <v>8.7014950313351963E-2</v>
      </c>
      <c r="K13">
        <f t="shared" si="6"/>
        <v>8.5222038846550441E-2</v>
      </c>
      <c r="L13">
        <f t="shared" si="6"/>
        <v>8.2818512017616475E-2</v>
      </c>
      <c r="O13">
        <f t="shared" ref="O13:P13" si="7">O3/O$10</f>
        <v>9.7619151357991429E-2</v>
      </c>
      <c r="P13">
        <f t="shared" si="7"/>
        <v>8.2671044649716446E-2</v>
      </c>
    </row>
    <row r="14" spans="1:16" x14ac:dyDescent="0.25">
      <c r="A14" s="1" t="s">
        <v>0</v>
      </c>
      <c r="B14">
        <f t="shared" ref="B14:L14" si="8">B4/B$10</f>
        <v>0.17222669237730034</v>
      </c>
      <c r="C14">
        <f t="shared" si="8"/>
        <v>0.15623526135198643</v>
      </c>
      <c r="D14">
        <f t="shared" si="8"/>
        <v>0.15298050795898185</v>
      </c>
      <c r="E14">
        <f t="shared" si="8"/>
        <v>0.15082083741791502</v>
      </c>
      <c r="F14">
        <f t="shared" si="8"/>
        <v>0.15009996367156747</v>
      </c>
      <c r="G14">
        <f t="shared" si="8"/>
        <v>0.15402032081613889</v>
      </c>
      <c r="H14">
        <f t="shared" si="8"/>
        <v>0.15775984999938539</v>
      </c>
      <c r="I14">
        <f t="shared" si="8"/>
        <v>0.15762049929262481</v>
      </c>
      <c r="J14">
        <f t="shared" si="8"/>
        <v>0.15777841868468931</v>
      </c>
      <c r="K14">
        <f t="shared" si="8"/>
        <v>0.16802574320371388</v>
      </c>
      <c r="L14">
        <f t="shared" si="8"/>
        <v>0.17068497889015877</v>
      </c>
      <c r="O14">
        <f>O4/O$10</f>
        <v>0.22453372916479752</v>
      </c>
      <c r="P14">
        <f>P4/P$10</f>
        <v>0.2459962924653912</v>
      </c>
    </row>
    <row r="15" spans="1:16" x14ac:dyDescent="0.25">
      <c r="A15" s="1" t="s">
        <v>3</v>
      </c>
      <c r="B15">
        <f t="shared" si="2"/>
        <v>5.3839101117226458E-2</v>
      </c>
      <c r="C15">
        <f t="shared" si="2"/>
        <v>5.3847487385916368E-2</v>
      </c>
      <c r="D15">
        <f t="shared" ref="D15:E15" si="9">D5/D$10</f>
        <v>5.1419094024860126E-2</v>
      </c>
      <c r="E15">
        <f t="shared" si="9"/>
        <v>4.4656713578630297E-2</v>
      </c>
      <c r="F15">
        <f t="shared" ref="F15:G15" si="10">F5/F$10</f>
        <v>3.7792836171431476E-2</v>
      </c>
      <c r="G15">
        <f t="shared" si="10"/>
        <v>2.9060502177387201E-2</v>
      </c>
      <c r="H15">
        <f t="shared" ref="H15" si="11">H5/H$10</f>
        <v>2.1135436333091649E-2</v>
      </c>
      <c r="I15">
        <f t="shared" si="6"/>
        <v>1.8081427957182095E-2</v>
      </c>
      <c r="J15">
        <f t="shared" si="6"/>
        <v>1.0871408172321489E-2</v>
      </c>
      <c r="K15">
        <f t="shared" si="6"/>
        <v>0</v>
      </c>
      <c r="L15">
        <f t="shared" si="6"/>
        <v>0</v>
      </c>
      <c r="O15">
        <f t="shared" ref="O15:P15" si="12">O5/O$10</f>
        <v>6.7933904510422694E-2</v>
      </c>
      <c r="P15">
        <f t="shared" si="12"/>
        <v>6.8375319553451899E-2</v>
      </c>
    </row>
    <row r="16" spans="1:16" x14ac:dyDescent="0.25">
      <c r="A16" s="1" t="s">
        <v>4</v>
      </c>
      <c r="B16">
        <f t="shared" si="2"/>
        <v>0.13970818972999841</v>
      </c>
      <c r="C16">
        <f t="shared" si="2"/>
        <v>0.13916289462847103</v>
      </c>
      <c r="D16">
        <f t="shared" ref="D16:E16" si="13">D6/D$10</f>
        <v>0.13861450995301586</v>
      </c>
      <c r="E16">
        <f t="shared" si="13"/>
        <v>0.13807304659975747</v>
      </c>
      <c r="F16">
        <f t="shared" ref="F16:G16" si="14">F6/F$10</f>
        <v>0.13753478839731617</v>
      </c>
      <c r="G16">
        <f t="shared" si="14"/>
        <v>0.1370016557685497</v>
      </c>
      <c r="H16">
        <f t="shared" ref="H16" si="15">H6/H$10</f>
        <v>0.13647302692166927</v>
      </c>
      <c r="I16">
        <f t="shared" si="6"/>
        <v>0.13595213181688334</v>
      </c>
      <c r="J16">
        <f t="shared" si="6"/>
        <v>0.13543050780520416</v>
      </c>
      <c r="K16">
        <f t="shared" si="6"/>
        <v>0.13469641149674089</v>
      </c>
      <c r="L16">
        <f t="shared" si="6"/>
        <v>0.13348112211426733</v>
      </c>
      <c r="O16">
        <f t="shared" ref="O16:P16" si="16">O6/O$10</f>
        <v>0.1730858240463688</v>
      </c>
      <c r="P16">
        <f t="shared" si="16"/>
        <v>0.16428518019733154</v>
      </c>
    </row>
    <row r="17" spans="1:16" x14ac:dyDescent="0.25">
      <c r="A17" s="1" t="s">
        <v>23</v>
      </c>
      <c r="B17">
        <f t="shared" ref="B17:L17" si="17">B7/B$10</f>
        <v>0.33213338380472557</v>
      </c>
      <c r="C17">
        <f t="shared" si="17"/>
        <v>0.33490947659382247</v>
      </c>
      <c r="D17">
        <f t="shared" si="17"/>
        <v>0.33765252396346757</v>
      </c>
      <c r="E17">
        <f t="shared" si="17"/>
        <v>0.34037234594948407</v>
      </c>
      <c r="F17">
        <f t="shared" si="17"/>
        <v>0.34307550690131383</v>
      </c>
      <c r="G17">
        <f t="shared" si="17"/>
        <v>0.34575574074082838</v>
      </c>
      <c r="H17">
        <f t="shared" si="17"/>
        <v>0.34842320224379808</v>
      </c>
      <c r="I17">
        <f t="shared" si="17"/>
        <v>0.35106881008524149</v>
      </c>
      <c r="J17">
        <f t="shared" si="17"/>
        <v>0.35369216170638429</v>
      </c>
      <c r="K17">
        <f t="shared" si="17"/>
        <v>0.35572104952206746</v>
      </c>
      <c r="L17">
        <f t="shared" si="17"/>
        <v>0.35641789088710862</v>
      </c>
      <c r="O17">
        <f>O7/O$10</f>
        <v>0.43682739092041967</v>
      </c>
      <c r="P17">
        <f>P7/P$10</f>
        <v>0.43867216313410884</v>
      </c>
    </row>
    <row r="19" spans="1:16" x14ac:dyDescent="0.25">
      <c r="A19" s="2" t="s">
        <v>8</v>
      </c>
      <c r="B19">
        <f>6316*10^6</f>
        <v>6316000000</v>
      </c>
      <c r="C19">
        <f>6369*10^6</f>
        <v>6369000000</v>
      </c>
      <c r="D19">
        <f>6423*10^6</f>
        <v>6423000000</v>
      </c>
      <c r="E19">
        <f>6480*10^6</f>
        <v>6480000000</v>
      </c>
      <c r="F19">
        <f>6539*10^6</f>
        <v>6539000000</v>
      </c>
      <c r="G19">
        <f>6600*10^6</f>
        <v>6600000000</v>
      </c>
      <c r="H19">
        <f>6660*10^6</f>
        <v>6660000000</v>
      </c>
      <c r="I19">
        <f>6721*10^6</f>
        <v>6721000000</v>
      </c>
      <c r="J19">
        <f>67836*10^5</f>
        <v>6783600000</v>
      </c>
      <c r="K19">
        <f>6850*10^6</f>
        <v>6850000000</v>
      </c>
      <c r="L19">
        <f>69194*10^5</f>
        <v>6919400000</v>
      </c>
      <c r="O19">
        <v>6673700000</v>
      </c>
      <c r="P19">
        <v>7047100000</v>
      </c>
    </row>
    <row r="20" spans="1:16" x14ac:dyDescent="0.25">
      <c r="A20" s="2" t="s">
        <v>9</v>
      </c>
      <c r="B20">
        <v>1754160</v>
      </c>
      <c r="C20">
        <v>1773394</v>
      </c>
      <c r="D20">
        <v>1792658</v>
      </c>
      <c r="E20">
        <v>1811884</v>
      </c>
      <c r="F20">
        <v>1831143</v>
      </c>
      <c r="G20">
        <v>1850382</v>
      </c>
      <c r="H20">
        <v>1869654</v>
      </c>
      <c r="I20">
        <v>1888873</v>
      </c>
      <c r="J20">
        <v>1908142</v>
      </c>
      <c r="K20">
        <v>1927397</v>
      </c>
      <c r="L20">
        <v>1946632</v>
      </c>
      <c r="O20">
        <v>1850400</v>
      </c>
      <c r="P20">
        <v>1946632</v>
      </c>
    </row>
    <row r="21" spans="1:16" x14ac:dyDescent="0.25">
      <c r="A21" s="2" t="s">
        <v>10</v>
      </c>
      <c r="B21">
        <v>0</v>
      </c>
      <c r="C21">
        <v>116258</v>
      </c>
      <c r="D21">
        <v>127988</v>
      </c>
      <c r="E21">
        <v>183052</v>
      </c>
      <c r="F21">
        <v>198066</v>
      </c>
      <c r="G21">
        <v>236292</v>
      </c>
      <c r="H21">
        <v>231102</v>
      </c>
      <c r="I21">
        <v>250695</v>
      </c>
      <c r="J21">
        <v>260300</v>
      </c>
      <c r="K21">
        <v>290590</v>
      </c>
      <c r="L21">
        <v>312125</v>
      </c>
      <c r="O21">
        <v>0</v>
      </c>
      <c r="P21">
        <v>0</v>
      </c>
    </row>
    <row r="23" spans="1:16" x14ac:dyDescent="0.25">
      <c r="A23" s="2" t="s">
        <v>24</v>
      </c>
      <c r="B23">
        <f t="shared" ref="B23:L23" si="18">B20/B10</f>
        <v>81.69017269892467</v>
      </c>
      <c r="C23">
        <f t="shared" si="18"/>
        <v>82.263547452254258</v>
      </c>
      <c r="D23">
        <f t="shared" si="18"/>
        <v>82.829470061117831</v>
      </c>
      <c r="E23">
        <f t="shared" si="18"/>
        <v>83.390781321784985</v>
      </c>
      <c r="F23">
        <f t="shared" si="18"/>
        <v>83.948621676742249</v>
      </c>
      <c r="G23">
        <f t="shared" si="18"/>
        <v>84.501799268106836</v>
      </c>
      <c r="H23">
        <f t="shared" si="18"/>
        <v>85.052446892068886</v>
      </c>
      <c r="I23">
        <f t="shared" si="18"/>
        <v>85.598770360450629</v>
      </c>
      <c r="J23">
        <f t="shared" si="18"/>
        <v>86.140213341479281</v>
      </c>
      <c r="K23">
        <f t="shared" si="18"/>
        <v>86.537819809861304</v>
      </c>
      <c r="L23">
        <f t="shared" si="18"/>
        <v>86.612874567846802</v>
      </c>
      <c r="O23">
        <f>O20/O10</f>
        <v>106.75933627180028</v>
      </c>
      <c r="P23">
        <f>P20/P10</f>
        <v>106.60092963263062</v>
      </c>
    </row>
    <row r="24" spans="1:16" x14ac:dyDescent="0.25">
      <c r="A24" s="2" t="s">
        <v>11</v>
      </c>
      <c r="B24">
        <f t="shared" ref="B24:H24" si="19">B19/B20/52.17</f>
        <v>69.016364868462105</v>
      </c>
      <c r="C24">
        <f t="shared" si="19"/>
        <v>68.840684091752493</v>
      </c>
      <c r="D24">
        <f t="shared" si="19"/>
        <v>68.67831664212116</v>
      </c>
      <c r="E24">
        <f t="shared" si="19"/>
        <v>68.5525760471848</v>
      </c>
      <c r="F24">
        <f t="shared" si="19"/>
        <v>68.449178382503248</v>
      </c>
      <c r="G24">
        <f t="shared" si="19"/>
        <v>68.369389786333784</v>
      </c>
      <c r="H24">
        <f t="shared" si="19"/>
        <v>68.279785707989333</v>
      </c>
      <c r="I24">
        <f t="shared" ref="I24:K24" si="20">I19/I20/52.17</f>
        <v>68.204071331862352</v>
      </c>
      <c r="J24">
        <f t="shared" si="20"/>
        <v>68.144169645871074</v>
      </c>
      <c r="K24">
        <f t="shared" si="20"/>
        <v>68.123751505391823</v>
      </c>
      <c r="L24">
        <f t="shared" ref="L24" si="21">L19/L20/52.17</f>
        <v>68.133977411697273</v>
      </c>
      <c r="O24">
        <f t="shared" ref="O24:P24" si="22">O19/O20/52.17</f>
        <v>69.132175473760043</v>
      </c>
      <c r="P24">
        <f t="shared" si="22"/>
        <v>69.391414315977087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tabSelected="1" zoomScale="80" zoomScaleNormal="80" workbookViewId="0">
      <selection activeCell="K11" sqref="K11"/>
    </sheetView>
  </sheetViews>
  <sheetFormatPr defaultRowHeight="15" x14ac:dyDescent="0.25"/>
  <cols>
    <col min="1" max="1" width="13.5703125" bestFit="1" customWidth="1"/>
    <col min="2" max="2" width="12" bestFit="1" customWidth="1"/>
    <col min="3" max="3" width="14.7109375" customWidth="1"/>
    <col min="4" max="12" width="12" bestFit="1" customWidth="1"/>
    <col min="15" max="15" width="12" bestFit="1" customWidth="1"/>
    <col min="16" max="16" width="12.5703125" bestFit="1" customWidth="1"/>
  </cols>
  <sheetData>
    <row r="1" spans="1:16" x14ac:dyDescent="0.25">
      <c r="A1" s="1"/>
      <c r="B1" s="1" t="s">
        <v>6</v>
      </c>
      <c r="C1" s="1" t="s">
        <v>5</v>
      </c>
      <c r="D1" s="1" t="s">
        <v>12</v>
      </c>
      <c r="E1" s="1" t="s">
        <v>13</v>
      </c>
      <c r="F1" s="1" t="s">
        <v>14</v>
      </c>
      <c r="G1" s="3" t="s">
        <v>15</v>
      </c>
      <c r="H1" s="3" t="s">
        <v>16</v>
      </c>
      <c r="I1" s="3" t="s">
        <v>17</v>
      </c>
      <c r="J1" s="3" t="s">
        <v>18</v>
      </c>
      <c r="K1" s="3" t="s">
        <v>19</v>
      </c>
      <c r="L1" s="3" t="s">
        <v>20</v>
      </c>
      <c r="O1" s="2" t="s">
        <v>21</v>
      </c>
      <c r="P1" s="2" t="s">
        <v>22</v>
      </c>
    </row>
    <row r="2" spans="1:16" x14ac:dyDescent="0.25">
      <c r="A2" s="1" t="s">
        <v>2</v>
      </c>
      <c r="B2">
        <v>630.21288790089204</v>
      </c>
      <c r="E2">
        <v>853.73605578986906</v>
      </c>
      <c r="H2">
        <v>859.44541690382698</v>
      </c>
      <c r="L2">
        <v>1101.3428031511201</v>
      </c>
    </row>
    <row r="3" spans="1:16" x14ac:dyDescent="0.25">
      <c r="A3" s="1" t="s">
        <v>1</v>
      </c>
      <c r="B3">
        <v>809.74187365338298</v>
      </c>
      <c r="E3">
        <v>845.62672819884995</v>
      </c>
      <c r="H3">
        <v>718.42262639325804</v>
      </c>
      <c r="L3">
        <v>747.15373283251495</v>
      </c>
    </row>
    <row r="4" spans="1:16" x14ac:dyDescent="0.25">
      <c r="A4" s="1" t="s">
        <v>0</v>
      </c>
      <c r="B4">
        <v>8046.2460107249599</v>
      </c>
      <c r="E4">
        <v>7795.7076733891899</v>
      </c>
      <c r="H4">
        <v>8191.7606553835003</v>
      </c>
      <c r="L4">
        <v>8465.0662975386404</v>
      </c>
    </row>
    <row r="5" spans="1:16" x14ac:dyDescent="0.25">
      <c r="A5" s="1" t="s">
        <v>3</v>
      </c>
      <c r="B5">
        <v>1351.6624287844199</v>
      </c>
      <c r="E5">
        <v>1382.87593808314</v>
      </c>
      <c r="H5">
        <v>1148.0775159089301</v>
      </c>
      <c r="L5">
        <v>656.19316121531699</v>
      </c>
    </row>
    <row r="6" spans="1:16" x14ac:dyDescent="0.25">
      <c r="A6" s="1" t="s">
        <v>4</v>
      </c>
      <c r="B6">
        <v>3000</v>
      </c>
      <c r="E6">
        <v>3000</v>
      </c>
      <c r="H6">
        <v>3000</v>
      </c>
      <c r="L6">
        <v>3000</v>
      </c>
    </row>
    <row r="7" spans="1:16" x14ac:dyDescent="0.25">
      <c r="A7" s="1" t="s">
        <v>23</v>
      </c>
      <c r="B7">
        <v>19473.704982542298</v>
      </c>
      <c r="E7">
        <v>20066.220963850799</v>
      </c>
      <c r="H7">
        <v>20683.101460418398</v>
      </c>
      <c r="L7">
        <v>21577.837179828701</v>
      </c>
    </row>
    <row r="10" spans="1:16" x14ac:dyDescent="0.25">
      <c r="A10" s="2" t="s">
        <v>7</v>
      </c>
      <c r="B10">
        <f>SUM(B2:B7)</f>
        <v>33311.568183605952</v>
      </c>
      <c r="C10">
        <f>SUM(C2:C7)</f>
        <v>0</v>
      </c>
      <c r="D10">
        <f>SUM(D2:D7)</f>
        <v>0</v>
      </c>
      <c r="E10">
        <f>SUM(E2:E7)</f>
        <v>33944.167359311847</v>
      </c>
      <c r="F10">
        <f>SUM(F2:F7)</f>
        <v>0</v>
      </c>
      <c r="G10">
        <f>SUM(G2:G7)</f>
        <v>0</v>
      </c>
      <c r="H10">
        <f>SUM(H2:H7)</f>
        <v>34600.807675007913</v>
      </c>
      <c r="I10">
        <f>SUM(I2:I7)</f>
        <v>0</v>
      </c>
      <c r="J10">
        <f>SUM(J2:J7)</f>
        <v>0</v>
      </c>
      <c r="K10">
        <f>SUM(K2:K7)</f>
        <v>0</v>
      </c>
      <c r="L10">
        <f>SUM(L2:L7)</f>
        <v>35547.593174566297</v>
      </c>
      <c r="O10">
        <f>SUM(O2:O7)</f>
        <v>0</v>
      </c>
      <c r="P10">
        <f>SUM(P2:P7)</f>
        <v>0</v>
      </c>
    </row>
    <row r="12" spans="1:16" x14ac:dyDescent="0.25">
      <c r="A12" s="1" t="s">
        <v>2</v>
      </c>
      <c r="B12">
        <f>B4/B$10</f>
        <v>0.24154509827864729</v>
      </c>
      <c r="C12" t="e">
        <f>C4/C$10</f>
        <v>#DIV/0!</v>
      </c>
      <c r="D12" t="e">
        <f>D4/D$10</f>
        <v>#DIV/0!</v>
      </c>
      <c r="E12">
        <f>E4/E$10</f>
        <v>0.22966265723559151</v>
      </c>
      <c r="F12" t="e">
        <f>F4/F$10</f>
        <v>#DIV/0!</v>
      </c>
      <c r="G12" t="e">
        <f>G4/G$10</f>
        <v>#DIV/0!</v>
      </c>
      <c r="H12">
        <f>H4/H$10</f>
        <v>0.23675056178819753</v>
      </c>
      <c r="I12" t="e">
        <f>I4/I$10</f>
        <v>#DIV/0!</v>
      </c>
      <c r="J12" t="e">
        <f>J4/J$10</f>
        <v>#DIV/0!</v>
      </c>
      <c r="K12" t="e">
        <f>K4/K$10</f>
        <v>#DIV/0!</v>
      </c>
      <c r="L12">
        <f>L4/L$10</f>
        <v>0.23813331766144022</v>
      </c>
      <c r="O12" t="e">
        <f>O2/O$10</f>
        <v>#DIV/0!</v>
      </c>
      <c r="P12" t="e">
        <f>P2/P$10</f>
        <v>#DIV/0!</v>
      </c>
    </row>
    <row r="13" spans="1:16" x14ac:dyDescent="0.25">
      <c r="A13" s="1" t="s">
        <v>1</v>
      </c>
      <c r="B13">
        <f t="shared" ref="B12:L17" si="0">B3/B$10</f>
        <v>2.4308128311170039E-2</v>
      </c>
      <c r="C13" t="e">
        <f t="shared" si="0"/>
        <v>#DIV/0!</v>
      </c>
      <c r="D13" t="e">
        <f t="shared" si="0"/>
        <v>#DIV/0!</v>
      </c>
      <c r="E13">
        <f t="shared" si="0"/>
        <v>2.4912283728970908E-2</v>
      </c>
      <c r="F13" t="e">
        <f t="shared" si="0"/>
        <v>#DIV/0!</v>
      </c>
      <c r="G13" t="e">
        <f t="shared" si="0"/>
        <v>#DIV/0!</v>
      </c>
      <c r="H13">
        <f t="shared" si="0"/>
        <v>2.0763175043228055E-2</v>
      </c>
      <c r="I13" t="e">
        <f t="shared" si="0"/>
        <v>#DIV/0!</v>
      </c>
      <c r="J13" t="e">
        <f t="shared" si="0"/>
        <v>#DIV/0!</v>
      </c>
      <c r="K13" t="e">
        <f t="shared" si="0"/>
        <v>#DIV/0!</v>
      </c>
      <c r="L13">
        <f t="shared" si="0"/>
        <v>2.1018405638981229E-2</v>
      </c>
      <c r="O13" t="e">
        <f t="shared" ref="O13:P13" si="1">O3/O$10</f>
        <v>#DIV/0!</v>
      </c>
      <c r="P13" t="e">
        <f t="shared" si="1"/>
        <v>#DIV/0!</v>
      </c>
    </row>
    <row r="14" spans="1:16" x14ac:dyDescent="0.25">
      <c r="A14" s="1" t="s">
        <v>0</v>
      </c>
      <c r="B14">
        <f>B2/B$10</f>
        <v>1.8918739713102033E-2</v>
      </c>
      <c r="C14" t="e">
        <f>C2/C$10</f>
        <v>#DIV/0!</v>
      </c>
      <c r="D14" t="e">
        <f>D2/D$10</f>
        <v>#DIV/0!</v>
      </c>
      <c r="E14">
        <f>E2/E$10</f>
        <v>2.5151185673601893E-2</v>
      </c>
      <c r="F14" t="e">
        <f>F2/F$10</f>
        <v>#DIV/0!</v>
      </c>
      <c r="G14" t="e">
        <f>G2/G$10</f>
        <v>#DIV/0!</v>
      </c>
      <c r="H14">
        <f>H2/H$10</f>
        <v>2.4838883097072977E-2</v>
      </c>
      <c r="I14" t="e">
        <f>I2/I$10</f>
        <v>#DIV/0!</v>
      </c>
      <c r="J14" t="e">
        <f>J2/J$10</f>
        <v>#DIV/0!</v>
      </c>
      <c r="K14" t="e">
        <f>K2/K$10</f>
        <v>#DIV/0!</v>
      </c>
      <c r="L14">
        <f>L2/L$10</f>
        <v>3.09822045544032E-2</v>
      </c>
      <c r="O14" t="e">
        <f>O4/O$10</f>
        <v>#DIV/0!</v>
      </c>
      <c r="P14" t="e">
        <f>P4/P$10</f>
        <v>#DIV/0!</v>
      </c>
    </row>
    <row r="15" spans="1:16" x14ac:dyDescent="0.25">
      <c r="A15" s="1" t="s">
        <v>3</v>
      </c>
      <c r="B15">
        <f t="shared" si="0"/>
        <v>4.0576367384878353E-2</v>
      </c>
      <c r="C15" t="e">
        <f t="shared" si="0"/>
        <v>#DIV/0!</v>
      </c>
      <c r="D15" t="e">
        <f t="shared" si="0"/>
        <v>#DIV/0!</v>
      </c>
      <c r="E15">
        <f t="shared" si="0"/>
        <v>4.0739721892273137E-2</v>
      </c>
      <c r="F15" t="e">
        <f t="shared" si="0"/>
        <v>#DIV/0!</v>
      </c>
      <c r="G15" t="e">
        <f t="shared" si="0"/>
        <v>#DIV/0!</v>
      </c>
      <c r="H15">
        <f t="shared" si="0"/>
        <v>3.3180656552655674E-2</v>
      </c>
      <c r="I15" t="e">
        <f t="shared" si="0"/>
        <v>#DIV/0!</v>
      </c>
      <c r="J15" t="e">
        <f t="shared" si="0"/>
        <v>#DIV/0!</v>
      </c>
      <c r="K15" t="e">
        <f t="shared" si="0"/>
        <v>#DIV/0!</v>
      </c>
      <c r="L15">
        <f t="shared" si="0"/>
        <v>1.8459566530788705E-2</v>
      </c>
      <c r="O15" t="e">
        <f t="shared" ref="O15:P16" si="2">O5/O$10</f>
        <v>#DIV/0!</v>
      </c>
      <c r="P15" t="e">
        <f t="shared" si="2"/>
        <v>#DIV/0!</v>
      </c>
    </row>
    <row r="16" spans="1:16" x14ac:dyDescent="0.25">
      <c r="A16" s="1" t="s">
        <v>4</v>
      </c>
      <c r="B16">
        <f t="shared" si="0"/>
        <v>9.0058804300796269E-2</v>
      </c>
      <c r="C16" t="e">
        <f t="shared" si="0"/>
        <v>#DIV/0!</v>
      </c>
      <c r="D16" t="e">
        <f t="shared" si="0"/>
        <v>#DIV/0!</v>
      </c>
      <c r="E16">
        <f t="shared" si="0"/>
        <v>8.8380426841638673E-2</v>
      </c>
      <c r="F16" t="e">
        <f t="shared" si="0"/>
        <v>#DIV/0!</v>
      </c>
      <c r="G16" t="e">
        <f t="shared" si="0"/>
        <v>#DIV/0!</v>
      </c>
      <c r="H16">
        <f t="shared" si="0"/>
        <v>8.6703178381783652E-2</v>
      </c>
      <c r="I16" t="e">
        <f t="shared" si="0"/>
        <v>#DIV/0!</v>
      </c>
      <c r="J16" t="e">
        <f t="shared" si="0"/>
        <v>#DIV/0!</v>
      </c>
      <c r="K16" t="e">
        <f t="shared" si="0"/>
        <v>#DIV/0!</v>
      </c>
      <c r="L16">
        <f t="shared" si="0"/>
        <v>8.4393899335678493E-2</v>
      </c>
      <c r="O16" t="e">
        <f t="shared" si="2"/>
        <v>#DIV/0!</v>
      </c>
      <c r="P16" t="e">
        <f t="shared" si="2"/>
        <v>#DIV/0!</v>
      </c>
    </row>
    <row r="17" spans="1:16" x14ac:dyDescent="0.25">
      <c r="A17" s="1" t="s">
        <v>23</v>
      </c>
      <c r="B17">
        <f t="shared" ref="B17:D17" si="3">B7/B$10</f>
        <v>0.58459286201140603</v>
      </c>
      <c r="C17" t="e">
        <f t="shared" si="3"/>
        <v>#DIV/0!</v>
      </c>
      <c r="D17" t="e">
        <f t="shared" si="3"/>
        <v>#DIV/0!</v>
      </c>
      <c r="E17">
        <f>E7/E$10</f>
        <v>0.59115372462792393</v>
      </c>
      <c r="F17" t="e">
        <f t="shared" si="0"/>
        <v>#DIV/0!</v>
      </c>
      <c r="G17" t="e">
        <f t="shared" si="0"/>
        <v>#DIV/0!</v>
      </c>
      <c r="H17">
        <f>H7/H$10</f>
        <v>0.59776354513706209</v>
      </c>
      <c r="I17" t="e">
        <f t="shared" si="0"/>
        <v>#DIV/0!</v>
      </c>
      <c r="J17" t="e">
        <f t="shared" si="0"/>
        <v>#DIV/0!</v>
      </c>
      <c r="K17" t="e">
        <f t="shared" si="0"/>
        <v>#DIV/0!</v>
      </c>
      <c r="L17">
        <f t="shared" si="0"/>
        <v>0.60701260627870801</v>
      </c>
      <c r="O17" t="e">
        <f>O7/O$10</f>
        <v>#DIV/0!</v>
      </c>
      <c r="P17" t="e">
        <f>P7/P$10</f>
        <v>#DIV/0!</v>
      </c>
    </row>
    <row r="19" spans="1:16" x14ac:dyDescent="0.25">
      <c r="A19" s="2" t="s">
        <v>8</v>
      </c>
      <c r="B19">
        <f>65844*10^5</f>
        <v>6584400000</v>
      </c>
      <c r="C19" s="4"/>
      <c r="E19" s="4">
        <v>6756300000</v>
      </c>
      <c r="H19" s="4">
        <v>6940700000</v>
      </c>
      <c r="L19" s="4">
        <v>7198900000</v>
      </c>
    </row>
    <row r="20" spans="1:16" x14ac:dyDescent="0.25">
      <c r="A20" s="2" t="s">
        <v>9</v>
      </c>
      <c r="B20">
        <v>1754160</v>
      </c>
      <c r="E20">
        <v>1811853</v>
      </c>
      <c r="H20">
        <v>1869626</v>
      </c>
      <c r="L20">
        <v>1946620</v>
      </c>
    </row>
    <row r="21" spans="1:16" x14ac:dyDescent="0.25">
      <c r="A21" s="2" t="s">
        <v>10</v>
      </c>
      <c r="B21">
        <v>0</v>
      </c>
      <c r="E21">
        <v>276456</v>
      </c>
      <c r="H21">
        <v>451551</v>
      </c>
      <c r="L21">
        <v>548963</v>
      </c>
    </row>
    <row r="23" spans="1:16" x14ac:dyDescent="0.25">
      <c r="A23" s="2" t="s">
        <v>24</v>
      </c>
      <c r="B23">
        <f t="shared" ref="B23:L23" si="4">B20/B10</f>
        <v>52.659184050761596</v>
      </c>
      <c r="C23" t="e">
        <f t="shared" si="4"/>
        <v>#DIV/0!</v>
      </c>
      <c r="D23" t="e">
        <f t="shared" si="4"/>
        <v>#DIV/0!</v>
      </c>
      <c r="E23">
        <f t="shared" si="4"/>
        <v>53.377447171434518</v>
      </c>
      <c r="F23" t="e">
        <f t="shared" si="4"/>
        <v>#DIV/0!</v>
      </c>
      <c r="G23" t="e">
        <f t="shared" si="4"/>
        <v>#DIV/0!</v>
      </c>
      <c r="H23">
        <f t="shared" si="4"/>
        <v>54.034172195073552</v>
      </c>
      <c r="I23" t="e">
        <f t="shared" si="4"/>
        <v>#DIV/0!</v>
      </c>
      <c r="J23" t="e">
        <f t="shared" si="4"/>
        <v>#DIV/0!</v>
      </c>
      <c r="K23" t="e">
        <f t="shared" si="4"/>
        <v>#DIV/0!</v>
      </c>
      <c r="L23">
        <f t="shared" si="4"/>
        <v>54.760950774939488</v>
      </c>
      <c r="O23" t="e">
        <f>O20/O10</f>
        <v>#DIV/0!</v>
      </c>
      <c r="P23" t="e">
        <f>P20/P10</f>
        <v>#DIV/0!</v>
      </c>
    </row>
    <row r="24" spans="1:16" x14ac:dyDescent="0.25">
      <c r="A24" s="2" t="s">
        <v>11</v>
      </c>
      <c r="B24">
        <f t="shared" ref="B24:L24" si="5">B19/B20/52.17</f>
        <v>71.949232558565839</v>
      </c>
      <c r="C24" t="e">
        <f t="shared" si="5"/>
        <v>#DIV/0!</v>
      </c>
      <c r="D24" t="e">
        <f t="shared" si="5"/>
        <v>#DIV/0!</v>
      </c>
      <c r="E24">
        <f t="shared" si="5"/>
        <v>71.476804635761411</v>
      </c>
      <c r="F24" t="e">
        <f t="shared" si="5"/>
        <v>#DIV/0!</v>
      </c>
      <c r="G24" t="e">
        <f t="shared" si="5"/>
        <v>#DIV/0!</v>
      </c>
      <c r="H24">
        <f t="shared" si="5"/>
        <v>71.15864955768356</v>
      </c>
      <c r="I24" t="e">
        <f t="shared" si="5"/>
        <v>#DIV/0!</v>
      </c>
      <c r="J24" t="e">
        <f t="shared" si="5"/>
        <v>#DIV/0!</v>
      </c>
      <c r="K24" t="e">
        <f t="shared" si="5"/>
        <v>#DIV/0!</v>
      </c>
      <c r="L24">
        <f t="shared" si="5"/>
        <v>70.886596182925416</v>
      </c>
      <c r="O24" t="e">
        <f t="shared" ref="O24:P24" si="6">O19/O20/52.17</f>
        <v>#DIV/0!</v>
      </c>
      <c r="P24" t="e">
        <f t="shared" si="6"/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1177-20%RES</vt:lpstr>
      <vt:lpstr>1177-40%RES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Wout</dc:creator>
  <cp:lastModifiedBy>Wout</cp:lastModifiedBy>
  <dcterms:created xsi:type="dcterms:W3CDTF">2016-05-18T20:10:45Z</dcterms:created>
  <dcterms:modified xsi:type="dcterms:W3CDTF">2016-05-19T00:35:55Z</dcterms:modified>
</cp:coreProperties>
</file>