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results\"/>
    </mc:Choice>
  </mc:AlternateContent>
  <bookViews>
    <workbookView xWindow="0" yWindow="0" windowWidth="19200" windowHeight="11460" activeTab="2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5" l="1"/>
  <c r="B3" i="5"/>
  <c r="C3" i="5"/>
  <c r="D3" i="5"/>
  <c r="E3" i="5"/>
  <c r="F3" i="5"/>
  <c r="G3" i="5"/>
  <c r="H3" i="5"/>
  <c r="I3" i="5"/>
  <c r="J3" i="5"/>
  <c r="K3" i="5"/>
  <c r="L3" i="5"/>
  <c r="M3" i="5"/>
  <c r="O3" i="5"/>
  <c r="P3" i="5"/>
  <c r="Q3" i="5"/>
  <c r="R3" i="5"/>
  <c r="S3" i="5"/>
  <c r="N3" i="5"/>
  <c r="C4" i="5" l="1"/>
  <c r="D4" i="5"/>
  <c r="E4" i="5"/>
  <c r="F4" i="5"/>
  <c r="G4" i="5"/>
  <c r="H4" i="5"/>
  <c r="I4" i="5"/>
  <c r="J4" i="5"/>
  <c r="B4" i="5"/>
  <c r="C30" i="1" l="1"/>
  <c r="D30" i="1"/>
  <c r="E30" i="1"/>
  <c r="F30" i="1"/>
  <c r="G30" i="1"/>
  <c r="H30" i="1"/>
  <c r="I30" i="1"/>
  <c r="B30" i="1"/>
  <c r="B28" i="1"/>
  <c r="C28" i="1"/>
  <c r="D28" i="1"/>
  <c r="E28" i="1"/>
  <c r="F28" i="1"/>
  <c r="G28" i="1"/>
  <c r="H28" i="1"/>
  <c r="I28" i="1"/>
  <c r="B25" i="1"/>
  <c r="B24" i="1"/>
  <c r="C25" i="1"/>
  <c r="D25" i="1"/>
  <c r="E25" i="1"/>
  <c r="F25" i="1"/>
  <c r="G25" i="1"/>
  <c r="H25" i="1"/>
  <c r="I25" i="1"/>
  <c r="C24" i="1"/>
  <c r="D24" i="1"/>
  <c r="E24" i="1"/>
  <c r="F24" i="1"/>
  <c r="G24" i="1"/>
  <c r="H24" i="1"/>
  <c r="I24" i="1"/>
  <c r="H18" i="1"/>
  <c r="I20" i="1"/>
  <c r="D17" i="1"/>
  <c r="H17" i="1"/>
  <c r="B11" i="1"/>
  <c r="C11" i="1"/>
  <c r="C18" i="1" s="1"/>
  <c r="D11" i="1"/>
  <c r="E11" i="1"/>
  <c r="E18" i="1" s="1"/>
  <c r="F11" i="1"/>
  <c r="G11" i="1"/>
  <c r="G18" i="1" s="1"/>
  <c r="H11" i="1"/>
  <c r="I11" i="1"/>
  <c r="I18" i="1" s="1"/>
  <c r="B12" i="1"/>
  <c r="C12" i="1"/>
  <c r="C19" i="1" s="1"/>
  <c r="D12" i="1"/>
  <c r="E12" i="1"/>
  <c r="E19" i="1" s="1"/>
  <c r="F12" i="1"/>
  <c r="G12" i="1"/>
  <c r="H12" i="1"/>
  <c r="I12" i="1"/>
  <c r="B13" i="1"/>
  <c r="C13" i="1"/>
  <c r="C20" i="1" s="1"/>
  <c r="D13" i="1"/>
  <c r="E13" i="1"/>
  <c r="E20" i="1" s="1"/>
  <c r="F13" i="1"/>
  <c r="G13" i="1"/>
  <c r="G20" i="1" s="1"/>
  <c r="H13" i="1"/>
  <c r="H20" i="1" s="1"/>
  <c r="I13" i="1"/>
  <c r="B14" i="1"/>
  <c r="C14" i="1"/>
  <c r="C21" i="1" s="1"/>
  <c r="D14" i="1"/>
  <c r="E14" i="1"/>
  <c r="E21" i="1" s="1"/>
  <c r="F14" i="1"/>
  <c r="F21" i="1" s="1"/>
  <c r="G14" i="1"/>
  <c r="G21" i="1" s="1"/>
  <c r="H14" i="1"/>
  <c r="H21" i="1" s="1"/>
  <c r="I14" i="1"/>
  <c r="I21" i="1" s="1"/>
  <c r="C9" i="1"/>
  <c r="D9" i="1"/>
  <c r="E9" i="1"/>
  <c r="F9" i="1"/>
  <c r="G9" i="1"/>
  <c r="H9" i="1"/>
  <c r="I9" i="1"/>
  <c r="C10" i="1"/>
  <c r="C17" i="1" s="1"/>
  <c r="D10" i="1"/>
  <c r="E10" i="1"/>
  <c r="E17" i="1" s="1"/>
  <c r="F10" i="1"/>
  <c r="F17" i="1" s="1"/>
  <c r="G10" i="1"/>
  <c r="G17" i="1" s="1"/>
  <c r="H10" i="1"/>
  <c r="I10" i="1"/>
  <c r="I17" i="1" s="1"/>
  <c r="B9" i="1"/>
  <c r="B10" i="1"/>
  <c r="B17" i="1" s="1"/>
  <c r="O7" i="3"/>
  <c r="J7" i="3"/>
  <c r="O6" i="3"/>
  <c r="J6" i="3"/>
  <c r="O5" i="3"/>
  <c r="J5" i="3"/>
  <c r="O4" i="3"/>
  <c r="J4" i="3"/>
  <c r="O3" i="3"/>
  <c r="O11" i="3" s="1"/>
  <c r="J3" i="3"/>
  <c r="J11" i="3" s="1"/>
  <c r="O2" i="3"/>
  <c r="J2" i="3"/>
  <c r="Q2" i="2"/>
  <c r="M2" i="2"/>
  <c r="N3" i="2"/>
  <c r="O3" i="2"/>
  <c r="P3" i="2"/>
  <c r="Q3" i="2"/>
  <c r="R3" i="2"/>
  <c r="S3" i="2"/>
  <c r="T3" i="2"/>
  <c r="M3" i="2"/>
  <c r="N2" i="2"/>
  <c r="N4" i="2" s="1"/>
  <c r="O2" i="2"/>
  <c r="P2" i="2"/>
  <c r="R2" i="2"/>
  <c r="S2" i="2"/>
  <c r="T2" i="2"/>
  <c r="T4" i="2" s="1"/>
  <c r="P4" i="2"/>
  <c r="R4" i="2"/>
  <c r="Q5" i="2"/>
  <c r="M5" i="2"/>
  <c r="N5" i="2"/>
  <c r="O5" i="2"/>
  <c r="P5" i="2"/>
  <c r="R5" i="2"/>
  <c r="S5" i="2"/>
  <c r="T5" i="2"/>
  <c r="S4" i="2" l="1"/>
  <c r="O4" i="2"/>
  <c r="Q4" i="2"/>
  <c r="M4" i="2"/>
  <c r="R6" i="2" l="1"/>
  <c r="Q6" i="2"/>
  <c r="N6" i="2"/>
  <c r="M6" i="2"/>
  <c r="T6" i="2"/>
  <c r="O6" i="2"/>
  <c r="P6" i="2"/>
  <c r="S6" i="2"/>
  <c r="P7" i="2" l="1"/>
  <c r="T7" i="2"/>
  <c r="S7" i="2"/>
  <c r="N7" i="2"/>
  <c r="Q7" i="2"/>
  <c r="M7" i="2"/>
  <c r="O7" i="2"/>
  <c r="R7" i="2"/>
</calcChain>
</file>

<file path=xl/sharedStrings.xml><?xml version="1.0" encoding="utf-8"?>
<sst xmlns="http://schemas.openxmlformats.org/spreadsheetml/2006/main" count="51" uniqueCount="35">
  <si>
    <t>noDR</t>
  </si>
  <si>
    <t>DR</t>
  </si>
  <si>
    <t>DR0_1</t>
  </si>
  <si>
    <t>DR0_2</t>
  </si>
  <si>
    <t>DR0_5</t>
  </si>
  <si>
    <t>DR1_0</t>
  </si>
  <si>
    <t>C_INV</t>
  </si>
  <si>
    <t>C_FOM</t>
  </si>
  <si>
    <t>C_FUEL</t>
  </si>
  <si>
    <t>C_VOM</t>
  </si>
  <si>
    <t>Nuclear</t>
  </si>
  <si>
    <t>Coal</t>
  </si>
  <si>
    <t>CCGT</t>
  </si>
  <si>
    <t>OCGT</t>
  </si>
  <si>
    <t>PV</t>
  </si>
  <si>
    <t>WIND</t>
  </si>
  <si>
    <t>C_E_INV</t>
  </si>
  <si>
    <t>C_P_C_INV</t>
  </si>
  <si>
    <t>C_P_D_INV</t>
  </si>
  <si>
    <t>STOR_S</t>
  </si>
  <si>
    <t>STOR_M_C</t>
  </si>
  <si>
    <t>STOR_M_E</t>
  </si>
  <si>
    <t>cap_cost</t>
  </si>
  <si>
    <t>gen_cost</t>
  </si>
  <si>
    <t>nodr</t>
  </si>
  <si>
    <t>var</t>
  </si>
  <si>
    <t>fixed</t>
  </si>
  <si>
    <t>dr</t>
  </si>
  <si>
    <t>dr+</t>
  </si>
  <si>
    <t>totdem</t>
  </si>
  <si>
    <t>cap_dr</t>
  </si>
  <si>
    <t>cap_nodr</t>
  </si>
  <si>
    <t>obj</t>
  </si>
  <si>
    <t>costred</t>
  </si>
  <si>
    <t>costplus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</si>
</sst>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Sheet2!$C$2:$J$2</c:f>
              <c:numCache>
                <c:formatCode>General</c:formatCode>
                <c:ptCount val="8"/>
                <c:pt idx="0">
                  <c:v>4693782577.4001522</c:v>
                </c:pt>
                <c:pt idx="1">
                  <c:v>4743314219.5712547</c:v>
                </c:pt>
                <c:pt idx="2">
                  <c:v>4954187291.280859</c:v>
                </c:pt>
                <c:pt idx="3">
                  <c:v>4909396185.2331057</c:v>
                </c:pt>
                <c:pt idx="4">
                  <c:v>4734727235.4287243</c:v>
                </c:pt>
                <c:pt idx="5">
                  <c:v>5029900693.4595404</c:v>
                </c:pt>
                <c:pt idx="6">
                  <c:v>5743725005.3432159</c:v>
                </c:pt>
                <c:pt idx="7">
                  <c:v>6689642631.679327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360-AF28-BE646D28A42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Sheet2!$C$3:$J$3</c:f>
              <c:numCache>
                <c:formatCode>General</c:formatCode>
                <c:ptCount val="8"/>
                <c:pt idx="0">
                  <c:v>2345568726.5578942</c:v>
                </c:pt>
                <c:pt idx="1">
                  <c:v>2272151200.4446883</c:v>
                </c:pt>
                <c:pt idx="2">
                  <c:v>2100743270.5032923</c:v>
                </c:pt>
                <c:pt idx="3">
                  <c:v>2265300112.0270729</c:v>
                </c:pt>
                <c:pt idx="4">
                  <c:v>2638899544.5499935</c:v>
                </c:pt>
                <c:pt idx="5">
                  <c:v>2620528885.774878</c:v>
                </c:pt>
                <c:pt idx="6">
                  <c:v>2206464792.7600217</c:v>
                </c:pt>
                <c:pt idx="7">
                  <c:v>1685885659.8798378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360-AF28-BE646D28A42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Sheet2!$C$4:$J$4</c:f>
              <c:numCache>
                <c:formatCode>General</c:formatCode>
                <c:ptCount val="8"/>
                <c:pt idx="0">
                  <c:v>103326182.41716704</c:v>
                </c:pt>
                <c:pt idx="1">
                  <c:v>136477810.46727362</c:v>
                </c:pt>
                <c:pt idx="2">
                  <c:v>178092224.82311496</c:v>
                </c:pt>
                <c:pt idx="3">
                  <c:v>192721116.99019045</c:v>
                </c:pt>
                <c:pt idx="4">
                  <c:v>193027093.05514738</c:v>
                </c:pt>
                <c:pt idx="5">
                  <c:v>212719506.86252788</c:v>
                </c:pt>
                <c:pt idx="6">
                  <c:v>284587728.35262603</c:v>
                </c:pt>
                <c:pt idx="7">
                  <c:v>374236726.14452726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B-4360-AF28-BE646D28A42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Sheet2!$C$6:$J$6</c:f>
              <c:numCache>
                <c:formatCode>General</c:formatCode>
                <c:ptCount val="8"/>
                <c:pt idx="0">
                  <c:v>4782741202.9182959</c:v>
                </c:pt>
                <c:pt idx="1">
                  <c:v>4782741202.8975554</c:v>
                </c:pt>
                <c:pt idx="2">
                  <c:v>4938421946.0716209</c:v>
                </c:pt>
                <c:pt idx="3">
                  <c:v>4914742999.9673128</c:v>
                </c:pt>
                <c:pt idx="4">
                  <c:v>4770726727.4286776</c:v>
                </c:pt>
                <c:pt idx="5">
                  <c:v>4839879949.9842949</c:v>
                </c:pt>
                <c:pt idx="6">
                  <c:v>5631366976.7556562</c:v>
                </c:pt>
                <c:pt idx="7">
                  <c:v>6552048078.9738722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B-4360-AF28-BE646D28A42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Sheet2!$C$7:$J$7</c:f>
              <c:numCache>
                <c:formatCode>General</c:formatCode>
                <c:ptCount val="8"/>
                <c:pt idx="0">
                  <c:v>2188911222.9979935</c:v>
                </c:pt>
                <c:pt idx="1">
                  <c:v>2188911223.0350885</c:v>
                </c:pt>
                <c:pt idx="2">
                  <c:v>2062684978.4832449</c:v>
                </c:pt>
                <c:pt idx="3">
                  <c:v>2221273008.443419</c:v>
                </c:pt>
                <c:pt idx="4">
                  <c:v>2533150390.8373222</c:v>
                </c:pt>
                <c:pt idx="5">
                  <c:v>2615715894.1026978</c:v>
                </c:pt>
                <c:pt idx="6">
                  <c:v>2158113868.5393071</c:v>
                </c:pt>
                <c:pt idx="7">
                  <c:v>1637522423.0716965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1B-4360-AF28-BE646D28A42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Sheet2!$C$8:$J$8</c:f>
              <c:numCache>
                <c:formatCode>General</c:formatCode>
                <c:ptCount val="8"/>
                <c:pt idx="0">
                  <c:v>41268892.959289938</c:v>
                </c:pt>
                <c:pt idx="1">
                  <c:v>41268892.960692346</c:v>
                </c:pt>
                <c:pt idx="2">
                  <c:v>46322189.168056279</c:v>
                </c:pt>
                <c:pt idx="3">
                  <c:v>38306381.059561014</c:v>
                </c:pt>
                <c:pt idx="4">
                  <c:v>109466216.45444466</c:v>
                </c:pt>
                <c:pt idx="5">
                  <c:v>221452514.93301904</c:v>
                </c:pt>
                <c:pt idx="6">
                  <c:v>243285351.20402935</c:v>
                </c:pt>
                <c:pt idx="7">
                  <c:v>337591231.25042391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1B-4360-AF28-BE646D28A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360840"/>
        <c:axId val="322365760"/>
      </c:lineChart>
      <c:catAx>
        <c:axId val="322360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22365760"/>
        <c:crosses val="autoZero"/>
        <c:auto val="1"/>
        <c:lblAlgn val="ctr"/>
        <c:lblOffset val="100"/>
        <c:noMultiLvlLbl val="0"/>
      </c:catAx>
      <c:valAx>
        <c:axId val="3223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2236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Sheet2!$M$2:$T$2</c:f>
              <c:numCache>
                <c:formatCode>General</c:formatCode>
                <c:ptCount val="8"/>
                <c:pt idx="0">
                  <c:v>4797108759.8173189</c:v>
                </c:pt>
                <c:pt idx="1">
                  <c:v>4879792030.0385284</c:v>
                </c:pt>
                <c:pt idx="2">
                  <c:v>5132279516.1039743</c:v>
                </c:pt>
                <c:pt idx="3">
                  <c:v>5102117302.2232962</c:v>
                </c:pt>
                <c:pt idx="4">
                  <c:v>4927754328.4838715</c:v>
                </c:pt>
                <c:pt idx="5">
                  <c:v>5242620200.3220682</c:v>
                </c:pt>
                <c:pt idx="6">
                  <c:v>6028312733.6958418</c:v>
                </c:pt>
                <c:pt idx="7">
                  <c:v>7063879357.8238544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1-42D8-8C5A-12AFFB0CF75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Sheet2!$M$3:$T$3</c:f>
              <c:numCache>
                <c:formatCode>General</c:formatCode>
                <c:ptCount val="8"/>
                <c:pt idx="0">
                  <c:v>2345568726.5578942</c:v>
                </c:pt>
                <c:pt idx="1">
                  <c:v>2272151200.4446883</c:v>
                </c:pt>
                <c:pt idx="2">
                  <c:v>2100743270.5032923</c:v>
                </c:pt>
                <c:pt idx="3">
                  <c:v>2265300112.0270729</c:v>
                </c:pt>
                <c:pt idx="4">
                  <c:v>2638899544.5499935</c:v>
                </c:pt>
                <c:pt idx="5">
                  <c:v>2620528885.774878</c:v>
                </c:pt>
                <c:pt idx="6">
                  <c:v>2206464792.7600217</c:v>
                </c:pt>
                <c:pt idx="7">
                  <c:v>1685885659.8798378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1-42D8-8C5A-12AFFB0CF75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Sheet2!$M$4:$T$4</c:f>
              <c:numCache>
                <c:formatCode>General</c:formatCode>
                <c:ptCount val="8"/>
                <c:pt idx="0">
                  <c:v>7142677486.3752136</c:v>
                </c:pt>
                <c:pt idx="1">
                  <c:v>7151943230.4832172</c:v>
                </c:pt>
                <c:pt idx="2">
                  <c:v>7233022786.6072664</c:v>
                </c:pt>
                <c:pt idx="3">
                  <c:v>7367417414.2503691</c:v>
                </c:pt>
                <c:pt idx="4">
                  <c:v>7566653873.033865</c:v>
                </c:pt>
                <c:pt idx="5">
                  <c:v>7863149086.0969467</c:v>
                </c:pt>
                <c:pt idx="6">
                  <c:v>8234777526.455864</c:v>
                </c:pt>
                <c:pt idx="7">
                  <c:v>8749765017.7036915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A1-42D8-8C5A-12AFFB0CF75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Sheet2!$M$5:$T$5</c:f>
              <c:numCache>
                <c:formatCode>General</c:formatCode>
                <c:ptCount val="8"/>
                <c:pt idx="0">
                  <c:v>4824010095.8775854</c:v>
                </c:pt>
                <c:pt idx="1">
                  <c:v>4824010095.8582478</c:v>
                </c:pt>
                <c:pt idx="2">
                  <c:v>4984744135.2396774</c:v>
                </c:pt>
                <c:pt idx="3">
                  <c:v>4953049381.0268736</c:v>
                </c:pt>
                <c:pt idx="4">
                  <c:v>4880192943.8831224</c:v>
                </c:pt>
                <c:pt idx="5">
                  <c:v>5061332464.9173136</c:v>
                </c:pt>
                <c:pt idx="6">
                  <c:v>5874652327.9596853</c:v>
                </c:pt>
                <c:pt idx="7">
                  <c:v>6889639310.2242966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A1-42D8-8C5A-12AFFB0CF75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Sheet2!$M$6:$T$6</c:f>
              <c:numCache>
                <c:formatCode>General</c:formatCode>
                <c:ptCount val="8"/>
                <c:pt idx="0">
                  <c:v>2188911222.9979935</c:v>
                </c:pt>
                <c:pt idx="1">
                  <c:v>2188911223.0350885</c:v>
                </c:pt>
                <c:pt idx="2">
                  <c:v>2062684978.4832449</c:v>
                </c:pt>
                <c:pt idx="3">
                  <c:v>2221273008.443419</c:v>
                </c:pt>
                <c:pt idx="4">
                  <c:v>2533150390.8373222</c:v>
                </c:pt>
                <c:pt idx="5">
                  <c:v>2615715894.1026978</c:v>
                </c:pt>
                <c:pt idx="6">
                  <c:v>2158113868.5393071</c:v>
                </c:pt>
                <c:pt idx="7">
                  <c:v>1637522423.0716965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A1-42D8-8C5A-12AFFB0CF75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Sheet2!$M$7:$T$7</c:f>
              <c:numCache>
                <c:formatCode>General</c:formatCode>
                <c:ptCount val="8"/>
                <c:pt idx="0">
                  <c:v>7012921318.8755789</c:v>
                </c:pt>
                <c:pt idx="1">
                  <c:v>7012921318.8933363</c:v>
                </c:pt>
                <c:pt idx="2">
                  <c:v>7047429113.7229223</c:v>
                </c:pt>
                <c:pt idx="3">
                  <c:v>7174322389.470293</c:v>
                </c:pt>
                <c:pt idx="4">
                  <c:v>7413343334.7204447</c:v>
                </c:pt>
                <c:pt idx="5">
                  <c:v>7677048359.0200119</c:v>
                </c:pt>
                <c:pt idx="6">
                  <c:v>8032766196.4989929</c:v>
                </c:pt>
                <c:pt idx="7">
                  <c:v>8527161733.2959929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A1-42D8-8C5A-12AFFB0C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44384"/>
        <c:axId val="361045696"/>
      </c:lineChart>
      <c:catAx>
        <c:axId val="36104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61045696"/>
        <c:crosses val="autoZero"/>
        <c:auto val="1"/>
        <c:lblAlgn val="ctr"/>
        <c:lblOffset val="100"/>
        <c:noMultiLvlLbl val="0"/>
      </c:catAx>
      <c:valAx>
        <c:axId val="3610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6104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Sheet5!$B$3:$T$3</c:f>
              <c:numCache>
                <c:formatCode>General</c:formatCode>
                <c:ptCount val="19"/>
                <c:pt idx="0">
                  <c:v>294022082</c:v>
                </c:pt>
                <c:pt idx="1">
                  <c:v>236416833</c:v>
                </c:pt>
                <c:pt idx="2">
                  <c:v>189317478</c:v>
                </c:pt>
                <c:pt idx="3">
                  <c:v>149768790</c:v>
                </c:pt>
                <c:pt idx="4">
                  <c:v>118558816</c:v>
                </c:pt>
                <c:pt idx="5">
                  <c:v>95255510</c:v>
                </c:pt>
                <c:pt idx="6">
                  <c:v>76920920</c:v>
                </c:pt>
                <c:pt idx="7">
                  <c:v>60597296</c:v>
                </c:pt>
                <c:pt idx="8">
                  <c:v>46463610</c:v>
                </c:pt>
                <c:pt idx="9">
                  <c:v>35743779</c:v>
                </c:pt>
                <c:pt idx="10">
                  <c:v>26440383</c:v>
                </c:pt>
                <c:pt idx="11">
                  <c:v>18309617</c:v>
                </c:pt>
                <c:pt idx="12">
                  <c:v>11760005</c:v>
                </c:pt>
                <c:pt idx="13">
                  <c:v>7469232</c:v>
                </c:pt>
                <c:pt idx="14">
                  <c:v>4605897</c:v>
                </c:pt>
                <c:pt idx="15">
                  <c:v>2680758</c:v>
                </c:pt>
                <c:pt idx="16">
                  <c:v>949815</c:v>
                </c:pt>
                <c:pt idx="17">
                  <c:v>85835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5-4186-BF63-02C931462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154008"/>
        <c:axId val="259151384"/>
      </c:lineChart>
      <c:catAx>
        <c:axId val="259154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59151384"/>
        <c:crosses val="autoZero"/>
        <c:auto val="1"/>
        <c:lblAlgn val="ctr"/>
        <c:lblOffset val="100"/>
        <c:noMultiLvlLbl val="0"/>
      </c:catAx>
      <c:valAx>
        <c:axId val="25915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5915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654844</xdr:colOff>
      <xdr:row>10</xdr:row>
      <xdr:rowOff>9525</xdr:rowOff>
    </xdr:from>
    <xdr:to>
      <xdr:col>20</xdr:col>
      <xdr:colOff>261938</xdr:colOff>
      <xdr:row>29</xdr:row>
      <xdr:rowOff>154781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595312</xdr:colOff>
      <xdr:row>8</xdr:row>
      <xdr:rowOff>152400</xdr:rowOff>
    </xdr:from>
    <xdr:to>
      <xdr:col>15</xdr:col>
      <xdr:colOff>511969</xdr:colOff>
      <xdr:row>23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5</xdr:row>
      <xdr:rowOff>171450</xdr:rowOff>
    </xdr:from>
    <xdr:to>
      <xdr:col>13</xdr:col>
      <xdr:colOff>571500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30" sqref="B30:I30"/>
    </sheetView>
  </sheetViews>
  <sheetFormatPr defaultRowHeight="15" x14ac:dyDescent="0.25"/>
  <cols>
    <col min="2" max="2" width="12" customWidth="1"/>
    <col min="3" max="9" width="11" bestFit="1" customWidth="1"/>
  </cols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L1" t="s">
        <v>29</v>
      </c>
    </row>
    <row r="2" spans="1:12" x14ac:dyDescent="0.25">
      <c r="A2" t="s">
        <v>0</v>
      </c>
      <c r="B2">
        <v>7142677000</v>
      </c>
      <c r="C2">
        <v>7151943000</v>
      </c>
      <c r="D2">
        <v>7233022000</v>
      </c>
      <c r="E2">
        <v>7367417000</v>
      </c>
      <c r="F2">
        <v>7566654000</v>
      </c>
      <c r="G2">
        <v>7863149000</v>
      </c>
      <c r="H2">
        <v>8234777000</v>
      </c>
      <c r="I2">
        <v>8749765000</v>
      </c>
      <c r="L2" s="3">
        <v>102144700</v>
      </c>
    </row>
    <row r="3" spans="1:12" x14ac:dyDescent="0.25">
      <c r="A3" t="s">
        <v>1</v>
      </c>
      <c r="B3">
        <v>7012927000</v>
      </c>
      <c r="C3">
        <v>7012921000</v>
      </c>
      <c r="D3">
        <v>7047429000</v>
      </c>
      <c r="E3">
        <v>7174322000</v>
      </c>
      <c r="F3">
        <v>7413343000</v>
      </c>
      <c r="G3">
        <v>7677048000</v>
      </c>
      <c r="H3">
        <v>8032766000</v>
      </c>
      <c r="I3">
        <v>8527162000</v>
      </c>
    </row>
    <row r="4" spans="1:12" x14ac:dyDescent="0.25">
      <c r="A4" t="s">
        <v>2</v>
      </c>
      <c r="C4">
        <v>6989785000</v>
      </c>
      <c r="E4">
        <v>7136864000</v>
      </c>
      <c r="G4">
        <v>7565377000</v>
      </c>
      <c r="H4">
        <v>7937351000</v>
      </c>
      <c r="I4">
        <v>8490944000</v>
      </c>
    </row>
    <row r="5" spans="1:12" x14ac:dyDescent="0.25">
      <c r="A5" t="s">
        <v>3</v>
      </c>
      <c r="C5">
        <v>6977712000</v>
      </c>
      <c r="E5">
        <v>7129253000</v>
      </c>
    </row>
    <row r="6" spans="1:12" x14ac:dyDescent="0.25">
      <c r="A6" t="s">
        <v>4</v>
      </c>
      <c r="C6">
        <v>6977359000</v>
      </c>
      <c r="E6">
        <v>7128891000</v>
      </c>
      <c r="G6">
        <v>7538106000</v>
      </c>
      <c r="I6">
        <v>8484928000</v>
      </c>
    </row>
    <row r="7" spans="1:12" x14ac:dyDescent="0.25">
      <c r="A7" t="s">
        <v>5</v>
      </c>
      <c r="C7">
        <v>6977324000</v>
      </c>
      <c r="E7">
        <v>7128861000</v>
      </c>
      <c r="F7">
        <v>7024399000</v>
      </c>
      <c r="G7">
        <v>7537978000</v>
      </c>
      <c r="H7">
        <v>7951910000</v>
      </c>
      <c r="I7">
        <v>8484753000</v>
      </c>
    </row>
    <row r="9" spans="1:12" x14ac:dyDescent="0.25">
      <c r="B9">
        <f>B2/B$2</f>
        <v>1</v>
      </c>
      <c r="C9">
        <f t="shared" ref="C9:I9" si="0">C2/C$2</f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</row>
    <row r="10" spans="1:12" x14ac:dyDescent="0.25">
      <c r="B10">
        <f>B3/B$2</f>
        <v>0.98183454186714592</v>
      </c>
      <c r="C10">
        <f t="shared" ref="C10:I10" si="1">C3/C$2</f>
        <v>0.98056164597508677</v>
      </c>
      <c r="D10">
        <f t="shared" si="1"/>
        <v>0.97434087716033491</v>
      </c>
      <c r="E10">
        <f t="shared" si="1"/>
        <v>0.97379067860554114</v>
      </c>
      <c r="F10">
        <f t="shared" si="1"/>
        <v>0.97973860044347216</v>
      </c>
      <c r="G10">
        <f t="shared" si="1"/>
        <v>0.97633251004146049</v>
      </c>
      <c r="H10">
        <f t="shared" si="1"/>
        <v>0.97546855245746178</v>
      </c>
      <c r="I10">
        <f t="shared" si="1"/>
        <v>0.9745589738695839</v>
      </c>
    </row>
    <row r="11" spans="1:12" x14ac:dyDescent="0.25">
      <c r="B11">
        <f t="shared" ref="B11:I11" si="2">B4/B$2</f>
        <v>0</v>
      </c>
      <c r="C11">
        <f t="shared" si="2"/>
        <v>0.97732672086452588</v>
      </c>
      <c r="D11">
        <f t="shared" si="2"/>
        <v>0</v>
      </c>
      <c r="E11">
        <f t="shared" si="2"/>
        <v>0.96870640008567455</v>
      </c>
      <c r="F11">
        <f t="shared" si="2"/>
        <v>0</v>
      </c>
      <c r="G11">
        <f t="shared" si="2"/>
        <v>0.96213069344101199</v>
      </c>
      <c r="H11">
        <f t="shared" si="2"/>
        <v>0.96388171774414777</v>
      </c>
      <c r="I11">
        <f t="shared" si="2"/>
        <v>0.97041966269951252</v>
      </c>
    </row>
    <row r="12" spans="1:12" x14ac:dyDescent="0.25">
      <c r="B12">
        <f t="shared" ref="B12:I12" si="3">B5/B$2</f>
        <v>0</v>
      </c>
      <c r="C12">
        <f t="shared" si="3"/>
        <v>0.97563864812680978</v>
      </c>
      <c r="D12">
        <f t="shared" si="3"/>
        <v>0</v>
      </c>
      <c r="E12">
        <f t="shared" si="3"/>
        <v>0.96767333788762055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</row>
    <row r="13" spans="1:12" x14ac:dyDescent="0.25">
      <c r="B13">
        <f t="shared" ref="B13:I13" si="4">B6/B$2</f>
        <v>0</v>
      </c>
      <c r="C13">
        <f t="shared" si="4"/>
        <v>0.97558929091017643</v>
      </c>
      <c r="D13">
        <f t="shared" si="4"/>
        <v>0</v>
      </c>
      <c r="E13">
        <f t="shared" si="4"/>
        <v>0.96762420262080995</v>
      </c>
      <c r="F13">
        <f t="shared" si="4"/>
        <v>0</v>
      </c>
      <c r="G13">
        <f t="shared" si="4"/>
        <v>0.9586624900532853</v>
      </c>
      <c r="H13">
        <f t="shared" si="4"/>
        <v>0</v>
      </c>
      <c r="I13">
        <f t="shared" si="4"/>
        <v>0.96973210137643695</v>
      </c>
    </row>
    <row r="14" spans="1:12" x14ac:dyDescent="0.25">
      <c r="B14">
        <f t="shared" ref="B14:I14" si="5">B7/B$2</f>
        <v>0</v>
      </c>
      <c r="C14">
        <f t="shared" si="5"/>
        <v>0.9755843971351561</v>
      </c>
      <c r="D14">
        <f t="shared" si="5"/>
        <v>0</v>
      </c>
      <c r="E14">
        <f t="shared" si="5"/>
        <v>0.96762013063737262</v>
      </c>
      <c r="F14">
        <f t="shared" si="5"/>
        <v>0.92833622364654178</v>
      </c>
      <c r="G14">
        <f t="shared" si="5"/>
        <v>0.95864621158774943</v>
      </c>
      <c r="H14">
        <f t="shared" si="5"/>
        <v>0.96564970733269406</v>
      </c>
      <c r="I14">
        <f t="shared" si="5"/>
        <v>0.96971210083927972</v>
      </c>
    </row>
    <row r="17" spans="1:9" x14ac:dyDescent="0.25">
      <c r="B17">
        <f>(1-B10)*100</f>
        <v>1.8165458132854084</v>
      </c>
      <c r="C17">
        <f t="shared" ref="C17:I17" si="6">(1-C10)*100</f>
        <v>1.9438354024913229</v>
      </c>
      <c r="D17">
        <f t="shared" si="6"/>
        <v>2.5659122839665094</v>
      </c>
      <c r="E17">
        <f t="shared" si="6"/>
        <v>2.6209321394458862</v>
      </c>
      <c r="F17">
        <f t="shared" si="6"/>
        <v>2.0261399556527837</v>
      </c>
      <c r="G17">
        <f t="shared" si="6"/>
        <v>2.3667489958539512</v>
      </c>
      <c r="H17">
        <f t="shared" si="6"/>
        <v>2.4531447542538221</v>
      </c>
      <c r="I17">
        <f t="shared" si="6"/>
        <v>2.54410261304161</v>
      </c>
    </row>
    <row r="18" spans="1:9" x14ac:dyDescent="0.25">
      <c r="C18">
        <f t="shared" ref="C18:I18" si="7">(1-C11)*100</f>
        <v>2.2673279135474123</v>
      </c>
      <c r="E18">
        <f t="shared" si="7"/>
        <v>3.1293599914325454</v>
      </c>
      <c r="G18">
        <f t="shared" si="7"/>
        <v>3.7869306558988014</v>
      </c>
      <c r="H18">
        <f t="shared" si="7"/>
        <v>3.611828225585223</v>
      </c>
      <c r="I18">
        <f t="shared" si="7"/>
        <v>2.958033730048748</v>
      </c>
    </row>
    <row r="19" spans="1:9" x14ac:dyDescent="0.25">
      <c r="C19">
        <f t="shared" ref="C19:E19" si="8">(1-C12)*100</f>
        <v>2.4361351873190218</v>
      </c>
      <c r="E19">
        <f t="shared" si="8"/>
        <v>3.2326662112379445</v>
      </c>
    </row>
    <row r="20" spans="1:9" x14ac:dyDescent="0.25">
      <c r="C20">
        <f t="shared" ref="C20:I20" si="9">(1-C13)*100</f>
        <v>2.4410709089823568</v>
      </c>
      <c r="E20">
        <f t="shared" si="9"/>
        <v>3.2375797379190052</v>
      </c>
      <c r="G20">
        <f t="shared" si="9"/>
        <v>4.1337509946714697</v>
      </c>
      <c r="H20">
        <f t="shared" si="9"/>
        <v>100</v>
      </c>
      <c r="I20">
        <f t="shared" si="9"/>
        <v>3.026789862356305</v>
      </c>
    </row>
    <row r="21" spans="1:9" x14ac:dyDescent="0.25">
      <c r="C21">
        <f t="shared" ref="C21:I21" si="10">(1-C14)*100</f>
        <v>2.4415602864843899</v>
      </c>
      <c r="E21">
        <f t="shared" si="10"/>
        <v>3.2379869362627378</v>
      </c>
      <c r="F21">
        <f t="shared" si="10"/>
        <v>7.166377635345822</v>
      </c>
      <c r="G21">
        <f t="shared" si="10"/>
        <v>4.1353788412250569</v>
      </c>
      <c r="H21">
        <f t="shared" si="10"/>
        <v>3.4350292667305937</v>
      </c>
      <c r="I21">
        <f t="shared" si="10"/>
        <v>3.0287899160720277</v>
      </c>
    </row>
    <row r="24" spans="1:9" x14ac:dyDescent="0.25">
      <c r="B24" s="3">
        <f>B2/$L$2</f>
        <v>69.927044672900308</v>
      </c>
      <c r="C24" s="3">
        <f t="shared" ref="C24:I25" si="11">C2/$L$2</f>
        <v>70.017759120150146</v>
      </c>
      <c r="D24" s="3">
        <f t="shared" si="11"/>
        <v>70.811525218635921</v>
      </c>
      <c r="E24" s="3">
        <f t="shared" si="11"/>
        <v>72.127256725018526</v>
      </c>
      <c r="F24" s="3">
        <f t="shared" si="11"/>
        <v>74.077793561486786</v>
      </c>
      <c r="G24" s="3">
        <f t="shared" si="11"/>
        <v>76.980489442917744</v>
      </c>
      <c r="H24" s="3">
        <f t="shared" si="11"/>
        <v>80.618739885671999</v>
      </c>
      <c r="I24" s="3">
        <f t="shared" si="11"/>
        <v>85.660489482077878</v>
      </c>
    </row>
    <row r="25" spans="1:9" x14ac:dyDescent="0.25">
      <c r="B25" s="3">
        <f>B3/$L$2</f>
        <v>68.656787870540512</v>
      </c>
      <c r="C25" s="3">
        <f t="shared" si="11"/>
        <v>68.65672913034156</v>
      </c>
      <c r="D25" s="3">
        <f t="shared" si="11"/>
        <v>68.994563594586893</v>
      </c>
      <c r="E25" s="3">
        <f t="shared" si="11"/>
        <v>70.236850272211868</v>
      </c>
      <c r="F25" s="3">
        <f t="shared" si="11"/>
        <v>72.57687378787152</v>
      </c>
      <c r="G25" s="3">
        <f t="shared" si="11"/>
        <v>75.15855448202403</v>
      </c>
      <c r="H25" s="3">
        <f t="shared" si="11"/>
        <v>78.6410454972211</v>
      </c>
      <c r="I25" s="3">
        <f t="shared" si="11"/>
        <v>83.481198730820097</v>
      </c>
    </row>
    <row r="27" spans="1:9" x14ac:dyDescent="0.25">
      <c r="A27" t="s">
        <v>31</v>
      </c>
      <c r="B27">
        <v>19010.73494417622</v>
      </c>
      <c r="C27">
        <v>19738.988643369637</v>
      </c>
      <c r="D27">
        <v>23470.493751222995</v>
      </c>
      <c r="E27">
        <v>27737.463684153779</v>
      </c>
      <c r="F27">
        <v>32584.847623871894</v>
      </c>
      <c r="G27">
        <v>39557.826424464714</v>
      </c>
      <c r="H27">
        <v>47194.509179590816</v>
      </c>
      <c r="I27">
        <v>55065.228985918555</v>
      </c>
    </row>
    <row r="28" spans="1:9" x14ac:dyDescent="0.25">
      <c r="B28">
        <f>$L$2/(8760*B27)</f>
        <v>0.6133562913542483</v>
      </c>
      <c r="C28">
        <f t="shared" ref="C28:I28" si="12">$L$2/(8760*C27)</f>
        <v>0.59072701707011077</v>
      </c>
      <c r="D28">
        <f t="shared" si="12"/>
        <v>0.49680905757131522</v>
      </c>
      <c r="E28">
        <f t="shared" si="12"/>
        <v>0.42038284444658935</v>
      </c>
      <c r="F28">
        <f t="shared" si="12"/>
        <v>0.35784589254104965</v>
      </c>
      <c r="G28">
        <f t="shared" si="12"/>
        <v>0.29476730486049002</v>
      </c>
      <c r="H28">
        <f t="shared" si="12"/>
        <v>0.24707013769137873</v>
      </c>
      <c r="I28">
        <f t="shared" si="12"/>
        <v>0.21175529632793064</v>
      </c>
    </row>
    <row r="29" spans="1:9" x14ac:dyDescent="0.25">
      <c r="A29" t="s">
        <v>30</v>
      </c>
      <c r="B29">
        <v>20365.814392974036</v>
      </c>
      <c r="C29">
        <v>20365.814392980952</v>
      </c>
      <c r="D29">
        <v>23127.824997235512</v>
      </c>
      <c r="E29">
        <v>27560.345908750409</v>
      </c>
      <c r="F29">
        <v>32267.512060482582</v>
      </c>
      <c r="G29">
        <v>36818.733221640476</v>
      </c>
      <c r="H29">
        <v>46022.004598834043</v>
      </c>
      <c r="I29">
        <v>53831.235575726219</v>
      </c>
    </row>
    <row r="30" spans="1:9" x14ac:dyDescent="0.25">
      <c r="B30">
        <f>$L$2/(8760*B29)</f>
        <v>0.57254542618738691</v>
      </c>
      <c r="C30">
        <f t="shared" ref="C30:I30" si="13">$L$2/(8760*C29)</f>
        <v>0.57254542618719251</v>
      </c>
      <c r="D30">
        <f t="shared" si="13"/>
        <v>0.50416992876209976</v>
      </c>
      <c r="E30">
        <f t="shared" si="13"/>
        <v>0.42308445328969463</v>
      </c>
      <c r="F30">
        <f t="shared" si="13"/>
        <v>0.3613651359120047</v>
      </c>
      <c r="G30">
        <f t="shared" si="13"/>
        <v>0.3166962266486964</v>
      </c>
      <c r="H30">
        <f t="shared" si="13"/>
        <v>0.25336475416314114</v>
      </c>
      <c r="I30">
        <f t="shared" si="13"/>
        <v>0.21660944164797266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80" zoomScaleNormal="80" workbookViewId="0">
      <selection activeCell="M2" sqref="M2:T7"/>
    </sheetView>
  </sheetViews>
  <sheetFormatPr defaultRowHeight="15" x14ac:dyDescent="0.25"/>
  <cols>
    <col min="2" max="3" width="11" bestFit="1" customWidth="1"/>
    <col min="13" max="13" width="9.42578125" customWidth="1"/>
    <col min="14" max="20" width="12" bestFit="1" customWidth="1"/>
  </cols>
  <sheetData>
    <row r="1" spans="1:20" x14ac:dyDescent="0.25"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M1">
        <v>0</v>
      </c>
      <c r="N1">
        <v>10</v>
      </c>
      <c r="O1">
        <v>20</v>
      </c>
      <c r="P1">
        <v>30</v>
      </c>
      <c r="Q1">
        <v>40</v>
      </c>
      <c r="R1">
        <v>50</v>
      </c>
      <c r="S1">
        <v>60</v>
      </c>
      <c r="T1">
        <v>70</v>
      </c>
    </row>
    <row r="2" spans="1:20" x14ac:dyDescent="0.25">
      <c r="A2" t="s">
        <v>24</v>
      </c>
      <c r="B2" t="s">
        <v>26</v>
      </c>
      <c r="C2">
        <v>4693782577.4001522</v>
      </c>
      <c r="D2">
        <v>4743314219.5712547</v>
      </c>
      <c r="E2">
        <v>4954187291.280859</v>
      </c>
      <c r="F2">
        <v>4909396185.2331057</v>
      </c>
      <c r="G2">
        <v>4734727235.4287243</v>
      </c>
      <c r="H2">
        <v>5029900693.4595404</v>
      </c>
      <c r="I2">
        <v>5743725005.3432159</v>
      </c>
      <c r="J2">
        <v>6689642631.679327</v>
      </c>
      <c r="L2" t="s">
        <v>24</v>
      </c>
      <c r="M2">
        <f>C2+C4</f>
        <v>4797108759.8173189</v>
      </c>
      <c r="N2">
        <f t="shared" ref="N2:T2" si="0">D2+D4</f>
        <v>4879792030.0385284</v>
      </c>
      <c r="O2">
        <f t="shared" si="0"/>
        <v>5132279516.1039743</v>
      </c>
      <c r="P2">
        <f t="shared" si="0"/>
        <v>5102117302.2232962</v>
      </c>
      <c r="Q2">
        <f t="shared" si="0"/>
        <v>4927754328.4838715</v>
      </c>
      <c r="R2">
        <f t="shared" si="0"/>
        <v>5242620200.3220682</v>
      </c>
      <c r="S2">
        <f t="shared" si="0"/>
        <v>6028312733.6958418</v>
      </c>
      <c r="T2">
        <f t="shared" si="0"/>
        <v>7063879357.8238544</v>
      </c>
    </row>
    <row r="3" spans="1:20" x14ac:dyDescent="0.25">
      <c r="B3" t="s">
        <v>25</v>
      </c>
      <c r="C3">
        <v>2345568726.5578942</v>
      </c>
      <c r="D3">
        <v>2272151200.4446883</v>
      </c>
      <c r="E3">
        <v>2100743270.5032923</v>
      </c>
      <c r="F3">
        <v>2265300112.0270729</v>
      </c>
      <c r="G3">
        <v>2638899544.5499935</v>
      </c>
      <c r="H3">
        <v>2620528885.774878</v>
      </c>
      <c r="I3">
        <v>2206464792.7600217</v>
      </c>
      <c r="J3">
        <v>1685885659.8798378</v>
      </c>
      <c r="M3">
        <f>C3+C5</f>
        <v>2345568726.5578942</v>
      </c>
      <c r="N3">
        <f t="shared" ref="N3:T3" si="1">D3+D5</f>
        <v>2272151200.4446883</v>
      </c>
      <c r="O3">
        <f t="shared" si="1"/>
        <v>2100743270.5032923</v>
      </c>
      <c r="P3">
        <f t="shared" si="1"/>
        <v>2265300112.0270729</v>
      </c>
      <c r="Q3">
        <f t="shared" si="1"/>
        <v>2638899544.5499935</v>
      </c>
      <c r="R3">
        <f t="shared" si="1"/>
        <v>2620528885.774878</v>
      </c>
      <c r="S3">
        <f t="shared" si="1"/>
        <v>2206464792.7600217</v>
      </c>
      <c r="T3">
        <f t="shared" si="1"/>
        <v>1685885659.8798378</v>
      </c>
    </row>
    <row r="4" spans="1:20" x14ac:dyDescent="0.25">
      <c r="B4" t="s">
        <v>26</v>
      </c>
      <c r="C4">
        <v>103326182.41716704</v>
      </c>
      <c r="D4">
        <v>136477810.46727362</v>
      </c>
      <c r="E4">
        <v>178092224.82311496</v>
      </c>
      <c r="F4">
        <v>192721116.99019045</v>
      </c>
      <c r="G4">
        <v>193027093.05514738</v>
      </c>
      <c r="H4">
        <v>212719506.86252788</v>
      </c>
      <c r="I4">
        <v>284587728.35262603</v>
      </c>
      <c r="J4">
        <v>374236726.14452726</v>
      </c>
      <c r="M4">
        <f>SUM(M2:M3)</f>
        <v>7142677486.3752136</v>
      </c>
      <c r="N4">
        <f t="shared" ref="N4" si="2">SUM(N2:N3)</f>
        <v>7151943230.4832172</v>
      </c>
      <c r="O4">
        <f t="shared" ref="O4" si="3">SUM(O2:O3)</f>
        <v>7233022786.6072664</v>
      </c>
      <c r="P4">
        <f t="shared" ref="P4" si="4">SUM(P2:P3)</f>
        <v>7367417414.2503691</v>
      </c>
      <c r="Q4">
        <f t="shared" ref="Q4" si="5">SUM(Q2:Q3)</f>
        <v>7566653873.033865</v>
      </c>
      <c r="R4">
        <f t="shared" ref="R4" si="6">SUM(R2:R3)</f>
        <v>7863149086.0969467</v>
      </c>
      <c r="S4">
        <f t="shared" ref="S4" si="7">SUM(S2:S3)</f>
        <v>8234777526.455864</v>
      </c>
      <c r="T4">
        <f t="shared" ref="T4" si="8">SUM(T2:T3)</f>
        <v>8749765017.7036915</v>
      </c>
    </row>
    <row r="5" spans="1:20" x14ac:dyDescent="0.25">
      <c r="B5" t="s">
        <v>25</v>
      </c>
      <c r="L5" t="s">
        <v>27</v>
      </c>
      <c r="M5">
        <f>C6+C8</f>
        <v>4824010095.8775854</v>
      </c>
      <c r="N5">
        <f t="shared" ref="N5:T5" si="9">D6+D8</f>
        <v>4824010095.8582478</v>
      </c>
      <c r="O5">
        <f t="shared" si="9"/>
        <v>4984744135.2396774</v>
      </c>
      <c r="P5">
        <f t="shared" si="9"/>
        <v>4953049381.0268736</v>
      </c>
      <c r="Q5">
        <f t="shared" si="9"/>
        <v>4880192943.8831224</v>
      </c>
      <c r="R5">
        <f t="shared" si="9"/>
        <v>5061332464.9173136</v>
      </c>
      <c r="S5">
        <f t="shared" si="9"/>
        <v>5874652327.9596853</v>
      </c>
      <c r="T5">
        <f t="shared" si="9"/>
        <v>6889639310.2242966</v>
      </c>
    </row>
    <row r="6" spans="1:20" x14ac:dyDescent="0.25">
      <c r="A6" t="s">
        <v>27</v>
      </c>
      <c r="B6" t="s">
        <v>26</v>
      </c>
      <c r="C6">
        <v>4782741202.9182959</v>
      </c>
      <c r="D6">
        <v>4782741202.8975554</v>
      </c>
      <c r="E6">
        <v>4938421946.0716209</v>
      </c>
      <c r="F6">
        <v>4914742999.9673128</v>
      </c>
      <c r="G6">
        <v>4770726727.4286776</v>
      </c>
      <c r="H6">
        <v>4839879949.9842949</v>
      </c>
      <c r="I6">
        <v>5631366976.7556562</v>
      </c>
      <c r="J6">
        <v>6552048078.9738722</v>
      </c>
      <c r="M6">
        <f>C7+C9</f>
        <v>2188911222.9979935</v>
      </c>
      <c r="N6">
        <f t="shared" ref="N6:T6" si="10">D7+D9</f>
        <v>2188911223.0350885</v>
      </c>
      <c r="O6">
        <f t="shared" si="10"/>
        <v>2062684978.4832449</v>
      </c>
      <c r="P6">
        <f t="shared" si="10"/>
        <v>2221273008.443419</v>
      </c>
      <c r="Q6">
        <f t="shared" si="10"/>
        <v>2533150390.8373222</v>
      </c>
      <c r="R6">
        <f t="shared" si="10"/>
        <v>2615715894.1026978</v>
      </c>
      <c r="S6">
        <f t="shared" si="10"/>
        <v>2158113868.5393071</v>
      </c>
      <c r="T6">
        <f t="shared" si="10"/>
        <v>1637522423.0716965</v>
      </c>
    </row>
    <row r="7" spans="1:20" x14ac:dyDescent="0.25">
      <c r="B7" t="s">
        <v>25</v>
      </c>
      <c r="C7">
        <v>2188911222.9979935</v>
      </c>
      <c r="D7">
        <v>2188911223.0350885</v>
      </c>
      <c r="E7">
        <v>2062684978.4832449</v>
      </c>
      <c r="F7">
        <v>2221273008.443419</v>
      </c>
      <c r="G7">
        <v>2533150390.8373222</v>
      </c>
      <c r="H7">
        <v>2615715894.1026978</v>
      </c>
      <c r="I7">
        <v>2158113868.5393071</v>
      </c>
      <c r="J7">
        <v>1637522423.0716965</v>
      </c>
      <c r="M7">
        <f>SUM(M5:M6)</f>
        <v>7012921318.8755789</v>
      </c>
      <c r="N7">
        <f t="shared" ref="N7:T7" si="11">SUM(N5:N6)</f>
        <v>7012921318.8933363</v>
      </c>
      <c r="O7">
        <f t="shared" si="11"/>
        <v>7047429113.7229223</v>
      </c>
      <c r="P7">
        <f t="shared" si="11"/>
        <v>7174322389.470293</v>
      </c>
      <c r="Q7">
        <f t="shared" si="11"/>
        <v>7413343334.7204447</v>
      </c>
      <c r="R7">
        <f t="shared" si="11"/>
        <v>7677048359.0200119</v>
      </c>
      <c r="S7">
        <f t="shared" si="11"/>
        <v>8032766196.4989929</v>
      </c>
      <c r="T7">
        <f t="shared" si="11"/>
        <v>8527161733.2959929</v>
      </c>
    </row>
    <row r="8" spans="1:20" x14ac:dyDescent="0.25">
      <c r="B8" t="s">
        <v>26</v>
      </c>
      <c r="C8">
        <v>41268892.959289938</v>
      </c>
      <c r="D8">
        <v>41268892.960692346</v>
      </c>
      <c r="E8">
        <v>46322189.168056279</v>
      </c>
      <c r="F8">
        <v>38306381.059561014</v>
      </c>
      <c r="G8">
        <v>109466216.45444466</v>
      </c>
      <c r="H8">
        <v>221452514.93301904</v>
      </c>
      <c r="I8">
        <v>243285351.20402935</v>
      </c>
      <c r="J8">
        <v>337591231.25042391</v>
      </c>
    </row>
    <row r="9" spans="1:20" x14ac:dyDescent="0.25">
      <c r="B9" t="s">
        <v>25</v>
      </c>
    </row>
    <row r="10" spans="1:20" x14ac:dyDescent="0.25">
      <c r="A10" t="s">
        <v>28</v>
      </c>
      <c r="B10" t="s">
        <v>26</v>
      </c>
    </row>
    <row r="11" spans="1:20" x14ac:dyDescent="0.25">
      <c r="B11" t="s">
        <v>25</v>
      </c>
    </row>
    <row r="12" spans="1:20" x14ac:dyDescent="0.25">
      <c r="B12" t="s">
        <v>26</v>
      </c>
    </row>
    <row r="13" spans="1:20" x14ac:dyDescent="0.25">
      <c r="B13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C1" zoomScale="80" zoomScaleNormal="80" workbookViewId="0">
      <selection activeCell="S3" sqref="S3"/>
    </sheetView>
  </sheetViews>
  <sheetFormatPr defaultRowHeight="15" x14ac:dyDescent="0.25"/>
  <cols>
    <col min="2" max="2" width="12" bestFit="1" customWidth="1"/>
    <col min="3" max="14" width="11" bestFit="1" customWidth="1"/>
    <col min="15" max="20" width="12" bestFit="1" customWidth="1"/>
  </cols>
  <sheetData>
    <row r="1" spans="1:20" x14ac:dyDescent="0.25">
      <c r="B1">
        <v>0</v>
      </c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175</v>
      </c>
      <c r="J1">
        <v>200</v>
      </c>
      <c r="K1">
        <v>225</v>
      </c>
      <c r="L1">
        <v>250</v>
      </c>
      <c r="M1">
        <v>275</v>
      </c>
      <c r="N1">
        <v>300</v>
      </c>
      <c r="O1">
        <v>325</v>
      </c>
      <c r="P1">
        <v>350</v>
      </c>
      <c r="Q1">
        <v>375</v>
      </c>
      <c r="R1">
        <v>400</v>
      </c>
      <c r="S1">
        <v>425</v>
      </c>
      <c r="T1">
        <v>450</v>
      </c>
    </row>
    <row r="2" spans="1:20" x14ac:dyDescent="0.25">
      <c r="A2" t="s">
        <v>32</v>
      </c>
      <c r="B2">
        <v>8062231628</v>
      </c>
      <c r="C2">
        <v>8119836877</v>
      </c>
      <c r="D2">
        <v>8166936232</v>
      </c>
      <c r="E2">
        <v>8206484920</v>
      </c>
      <c r="F2">
        <v>8237694894</v>
      </c>
      <c r="G2">
        <v>8260998200</v>
      </c>
      <c r="H2">
        <v>8279332790</v>
      </c>
      <c r="I2">
        <v>8295656414</v>
      </c>
      <c r="J2">
        <v>8309790100</v>
      </c>
      <c r="K2">
        <v>8320509931</v>
      </c>
      <c r="L2">
        <v>8329813327</v>
      </c>
      <c r="M2">
        <v>8337944093</v>
      </c>
      <c r="N2">
        <v>8344493705</v>
      </c>
      <c r="O2">
        <v>8348784478</v>
      </c>
      <c r="P2">
        <v>8351647813</v>
      </c>
      <c r="Q2">
        <v>8353572952</v>
      </c>
      <c r="R2">
        <v>8355303895</v>
      </c>
      <c r="S2">
        <v>8356167875</v>
      </c>
      <c r="T2">
        <v>8356253710</v>
      </c>
    </row>
    <row r="3" spans="1:20" x14ac:dyDescent="0.25">
      <c r="A3" t="s">
        <v>33</v>
      </c>
      <c r="B3">
        <f t="shared" ref="B3" si="0">$T$2-B2</f>
        <v>294022082</v>
      </c>
      <c r="C3">
        <f t="shared" ref="C3" si="1">$T$2-C2</f>
        <v>236416833</v>
      </c>
      <c r="D3">
        <f t="shared" ref="D3" si="2">$T$2-D2</f>
        <v>189317478</v>
      </c>
      <c r="E3">
        <f t="shared" ref="E3" si="3">$T$2-E2</f>
        <v>149768790</v>
      </c>
      <c r="F3">
        <f t="shared" ref="F3:G3" si="4">$T$2-F2</f>
        <v>118558816</v>
      </c>
      <c r="G3">
        <f t="shared" si="4"/>
        <v>95255510</v>
      </c>
      <c r="H3">
        <f t="shared" ref="H3" si="5">$T$2-H2</f>
        <v>76920920</v>
      </c>
      <c r="I3">
        <f t="shared" ref="I3" si="6">$T$2-I2</f>
        <v>60597296</v>
      </c>
      <c r="J3">
        <f t="shared" ref="J3" si="7">$T$2-J2</f>
        <v>46463610</v>
      </c>
      <c r="K3">
        <f t="shared" ref="K3" si="8">$T$2-K2</f>
        <v>35743779</v>
      </c>
      <c r="L3">
        <f t="shared" ref="L3" si="9">$T$2-L2</f>
        <v>26440383</v>
      </c>
      <c r="M3">
        <f t="shared" ref="M3" si="10">$T$2-M2</f>
        <v>18309617</v>
      </c>
      <c r="N3">
        <f>$T$2-N2</f>
        <v>11760005</v>
      </c>
      <c r="O3">
        <f t="shared" ref="O3:T3" si="11">$T$2-O2</f>
        <v>7469232</v>
      </c>
      <c r="P3">
        <f t="shared" si="11"/>
        <v>4605897</v>
      </c>
      <c r="Q3">
        <f t="shared" si="11"/>
        <v>2680758</v>
      </c>
      <c r="R3">
        <f t="shared" si="11"/>
        <v>949815</v>
      </c>
      <c r="S3">
        <f t="shared" si="11"/>
        <v>85835</v>
      </c>
      <c r="T3">
        <f>$T$2-T2</f>
        <v>0</v>
      </c>
    </row>
    <row r="4" spans="1:20" x14ac:dyDescent="0.25">
      <c r="A4" t="s">
        <v>34</v>
      </c>
      <c r="B4">
        <f>B2-$B$2</f>
        <v>0</v>
      </c>
      <c r="C4">
        <f t="shared" ref="C4:J4" si="12">C2-$B$2</f>
        <v>57605249</v>
      </c>
      <c r="D4">
        <f t="shared" si="12"/>
        <v>104704604</v>
      </c>
      <c r="E4">
        <f>E2-$B$2</f>
        <v>144253292</v>
      </c>
      <c r="F4">
        <f>F2-$B$2</f>
        <v>175463266</v>
      </c>
      <c r="G4">
        <f t="shared" si="12"/>
        <v>198766572</v>
      </c>
      <c r="H4">
        <f t="shared" si="12"/>
        <v>217101162</v>
      </c>
      <c r="I4">
        <f t="shared" si="12"/>
        <v>233424786</v>
      </c>
      <c r="J4">
        <f t="shared" si="12"/>
        <v>247558472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R11" sqref="R11"/>
    </sheetView>
  </sheetViews>
  <sheetFormatPr defaultRowHeight="15" x14ac:dyDescent="0.25"/>
  <sheetData>
    <row r="1" spans="1:15" x14ac:dyDescent="0.25">
      <c r="B1" s="1" t="s">
        <v>6</v>
      </c>
      <c r="C1" s="1" t="s">
        <v>7</v>
      </c>
      <c r="D1" s="1" t="s">
        <v>8</v>
      </c>
      <c r="E1" s="1" t="s">
        <v>9</v>
      </c>
      <c r="G1" s="1" t="s">
        <v>6</v>
      </c>
      <c r="H1" s="1" t="s">
        <v>7</v>
      </c>
      <c r="J1" t="s">
        <v>22</v>
      </c>
      <c r="L1" s="1" t="s">
        <v>8</v>
      </c>
      <c r="M1" s="1" t="s">
        <v>9</v>
      </c>
      <c r="O1" t="s">
        <v>23</v>
      </c>
    </row>
    <row r="2" spans="1:15" x14ac:dyDescent="0.25">
      <c r="A2" s="1" t="s">
        <v>12</v>
      </c>
      <c r="B2">
        <v>80</v>
      </c>
      <c r="C2">
        <v>21</v>
      </c>
      <c r="D2">
        <v>43</v>
      </c>
      <c r="E2">
        <v>10</v>
      </c>
      <c r="G2">
        <v>80</v>
      </c>
      <c r="H2">
        <v>21</v>
      </c>
      <c r="J2">
        <f>D2*1000*($M2+$N2)</f>
        <v>430000</v>
      </c>
      <c r="L2">
        <v>43</v>
      </c>
      <c r="M2">
        <v>10</v>
      </c>
      <c r="O2">
        <f>C2*($L2+$M2)</f>
        <v>1113</v>
      </c>
    </row>
    <row r="3" spans="1:15" x14ac:dyDescent="0.25">
      <c r="A3" s="1" t="s">
        <v>11</v>
      </c>
      <c r="B3">
        <v>146</v>
      </c>
      <c r="C3">
        <v>34</v>
      </c>
      <c r="D3">
        <v>26</v>
      </c>
      <c r="E3">
        <v>10</v>
      </c>
      <c r="G3">
        <v>146</v>
      </c>
      <c r="H3">
        <v>34</v>
      </c>
      <c r="J3">
        <f t="shared" ref="J3" si="0">D3*1000*($M3+$N3)</f>
        <v>260000</v>
      </c>
      <c r="L3">
        <v>26</v>
      </c>
      <c r="M3">
        <v>10</v>
      </c>
      <c r="O3">
        <f t="shared" ref="O3" si="1">C3*($L3+$M3)</f>
        <v>1224</v>
      </c>
    </row>
    <row r="4" spans="1:15" x14ac:dyDescent="0.25">
      <c r="A4" s="1" t="s">
        <v>10</v>
      </c>
      <c r="B4" s="2">
        <v>409</v>
      </c>
      <c r="C4">
        <v>43</v>
      </c>
      <c r="D4">
        <v>10</v>
      </c>
      <c r="E4">
        <v>5</v>
      </c>
      <c r="G4" s="2">
        <v>409</v>
      </c>
      <c r="H4">
        <v>43</v>
      </c>
      <c r="J4">
        <f>D4*1000*($M4+$N4)</f>
        <v>50000</v>
      </c>
      <c r="L4">
        <v>10</v>
      </c>
      <c r="M4">
        <v>5</v>
      </c>
      <c r="O4">
        <f>C4*($L4+$M4)</f>
        <v>645</v>
      </c>
    </row>
    <row r="5" spans="1:15" x14ac:dyDescent="0.25">
      <c r="A5" s="1" t="s">
        <v>13</v>
      </c>
      <c r="B5">
        <v>57</v>
      </c>
      <c r="C5">
        <v>12</v>
      </c>
      <c r="D5">
        <v>66</v>
      </c>
      <c r="E5">
        <v>10</v>
      </c>
      <c r="G5">
        <v>57</v>
      </c>
      <c r="H5">
        <v>12</v>
      </c>
      <c r="J5">
        <f>D5*1000*($M5+$N5)</f>
        <v>660000</v>
      </c>
      <c r="L5">
        <v>66</v>
      </c>
      <c r="M5">
        <v>10</v>
      </c>
      <c r="O5">
        <f>C5*($L5+$M5)</f>
        <v>912</v>
      </c>
    </row>
    <row r="6" spans="1:15" x14ac:dyDescent="0.25">
      <c r="A6" s="1" t="s">
        <v>14</v>
      </c>
      <c r="B6">
        <v>79</v>
      </c>
      <c r="C6">
        <v>13</v>
      </c>
      <c r="D6">
        <v>0</v>
      </c>
      <c r="E6">
        <v>0</v>
      </c>
      <c r="G6">
        <v>79</v>
      </c>
      <c r="H6">
        <v>13</v>
      </c>
      <c r="J6">
        <f>D6*1000*($M6+$N6)</f>
        <v>0</v>
      </c>
      <c r="L6">
        <v>0</v>
      </c>
      <c r="M6">
        <v>0</v>
      </c>
      <c r="O6">
        <f>C6*($L6+$M6)</f>
        <v>0</v>
      </c>
    </row>
    <row r="7" spans="1:15" x14ac:dyDescent="0.25">
      <c r="A7" s="1" t="s">
        <v>15</v>
      </c>
      <c r="B7">
        <v>119</v>
      </c>
      <c r="C7">
        <v>27</v>
      </c>
      <c r="D7">
        <v>0</v>
      </c>
      <c r="E7">
        <v>0</v>
      </c>
      <c r="G7">
        <v>119</v>
      </c>
      <c r="H7">
        <v>27</v>
      </c>
      <c r="J7">
        <f>D7*1000*($M7+$N7)</f>
        <v>0</v>
      </c>
      <c r="L7">
        <v>0</v>
      </c>
      <c r="M7">
        <v>0</v>
      </c>
      <c r="O7">
        <f>C7*($L7+$M7)</f>
        <v>0</v>
      </c>
    </row>
    <row r="10" spans="1:15" x14ac:dyDescent="0.25">
      <c r="A10" s="1"/>
    </row>
    <row r="11" spans="1:15" x14ac:dyDescent="0.25">
      <c r="A11" s="1"/>
      <c r="J11">
        <f>SUM(J3:J9)</f>
        <v>970000</v>
      </c>
      <c r="O11">
        <f>SUM(O3:O9)</f>
        <v>2781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0.7109375" bestFit="1" customWidth="1"/>
  </cols>
  <sheetData>
    <row r="2" spans="1:4" x14ac:dyDescent="0.25">
      <c r="B2" t="s">
        <v>16</v>
      </c>
      <c r="C2" t="s">
        <v>17</v>
      </c>
      <c r="D2" t="s">
        <v>18</v>
      </c>
    </row>
    <row r="3" spans="1:4" x14ac:dyDescent="0.25">
      <c r="A3" t="s">
        <v>19</v>
      </c>
      <c r="B3">
        <v>35</v>
      </c>
      <c r="C3">
        <v>70</v>
      </c>
      <c r="D3">
        <v>0</v>
      </c>
    </row>
    <row r="4" spans="1:4" x14ac:dyDescent="0.25">
      <c r="A4" t="s">
        <v>20</v>
      </c>
      <c r="B4">
        <v>0.84</v>
      </c>
      <c r="C4">
        <v>5.04</v>
      </c>
      <c r="D4">
        <v>5.04</v>
      </c>
    </row>
    <row r="5" spans="1:4" x14ac:dyDescent="0.25">
      <c r="A5" t="s">
        <v>21</v>
      </c>
      <c r="B5">
        <v>8.4</v>
      </c>
      <c r="C5">
        <v>50.400000000000006</v>
      </c>
      <c r="D5">
        <v>50.400000000000006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2016-05-27T09:32:05Z</dcterms:created>
  <dcterms:modified xsi:type="dcterms:W3CDTF">2016-05-30T23:23:12Z</dcterms:modified>
</cp:coreProperties>
</file>