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2505" windowWidth="21840" windowHeight="6435" activeTab="1"/>
  </bookViews>
  <sheets>
    <sheet name="All" sheetId="1" r:id="rId1"/>
    <sheet name="Dataset" sheetId="2" r:id="rId2"/>
    <sheet name="Data" sheetId="3" r:id="rId3"/>
  </sheets>
  <calcPr calcId="171027"/>
</workbook>
</file>

<file path=xl/calcChain.xml><?xml version="1.0" encoding="utf-8"?>
<calcChain xmlns="http://schemas.openxmlformats.org/spreadsheetml/2006/main">
  <c r="Z6" i="3" l="1"/>
  <c r="Y6" i="3"/>
  <c r="X6" i="3"/>
  <c r="W6" i="3"/>
  <c r="V6" i="3"/>
  <c r="Z4" i="3"/>
  <c r="Z5" i="3"/>
  <c r="Y5" i="3"/>
  <c r="X5" i="3"/>
  <c r="W5" i="3"/>
  <c r="V5" i="3"/>
  <c r="R6" i="3"/>
  <c r="R5" i="3"/>
  <c r="R4" i="3"/>
  <c r="N6" i="3"/>
  <c r="O6" i="3"/>
  <c r="P6" i="3"/>
  <c r="Q6" i="3"/>
  <c r="H5" i="3"/>
  <c r="C6" i="3"/>
  <c r="D6" i="3" s="1"/>
  <c r="C5" i="3"/>
  <c r="D5" i="3" s="1"/>
  <c r="N5" i="3" l="1"/>
  <c r="N7" i="3"/>
  <c r="Q7" i="3"/>
  <c r="P7" i="3"/>
  <c r="O7" i="3"/>
  <c r="Q5" i="3"/>
  <c r="P5" i="3"/>
  <c r="O5" i="3"/>
</calcChain>
</file>

<file path=xl/sharedStrings.xml><?xml version="1.0" encoding="utf-8"?>
<sst xmlns="http://schemas.openxmlformats.org/spreadsheetml/2006/main" count="98" uniqueCount="66">
  <si>
    <t>Code</t>
  </si>
  <si>
    <t>Description</t>
  </si>
  <si>
    <t>Include?</t>
  </si>
  <si>
    <t>Technology parameters</t>
  </si>
  <si>
    <t>Technology data</t>
  </si>
  <si>
    <t>Storage technologies</t>
  </si>
  <si>
    <t>Investment cost energy [k€/MWh/yr]</t>
  </si>
  <si>
    <t>Short</t>
  </si>
  <si>
    <t>Mid</t>
  </si>
  <si>
    <t>Long</t>
  </si>
  <si>
    <t>Short-term storage</t>
  </si>
  <si>
    <t>Mid-term storage</t>
  </si>
  <si>
    <t>Long-term storage</t>
  </si>
  <si>
    <t>STOR_S</t>
  </si>
  <si>
    <t>STOR_L</t>
  </si>
  <si>
    <t>P_C_MAX</t>
  </si>
  <si>
    <t>P_C_MIN</t>
  </si>
  <si>
    <t>RAMP_C</t>
  </si>
  <si>
    <t>RCA</t>
  </si>
  <si>
    <t>RCM</t>
  </si>
  <si>
    <t>RCH</t>
  </si>
  <si>
    <t>C_E_INV</t>
  </si>
  <si>
    <t>C_P_C_INV</t>
  </si>
  <si>
    <t>C_P_D_INV</t>
  </si>
  <si>
    <t>EFF_C</t>
  </si>
  <si>
    <t>P_D_MAX</t>
  </si>
  <si>
    <t>P_D_MIN</t>
  </si>
  <si>
    <t>RAMP_D</t>
  </si>
  <si>
    <t>RDA</t>
  </si>
  <si>
    <t>RDM</t>
  </si>
  <si>
    <t>RDH</t>
  </si>
  <si>
    <t>EFF_D</t>
  </si>
  <si>
    <t>DUR_MIN</t>
  </si>
  <si>
    <t>DUR_MAX</t>
  </si>
  <si>
    <t>RCF</t>
  </si>
  <si>
    <t>RDF</t>
  </si>
  <si>
    <t>Charging efficiency [%]</t>
  </si>
  <si>
    <t>Investment cost charging power [k€/MW/yr]</t>
  </si>
  <si>
    <t>Investment cost discharging power [k€/MW/yr]</t>
  </si>
  <si>
    <t>Minimum duration [h]</t>
  </si>
  <si>
    <t>Maximum duration [h]</t>
  </si>
  <si>
    <t>Typical maximum stable power of a single charging unit</t>
  </si>
  <si>
    <t>Typical minimum stable power of a single charging unit</t>
  </si>
  <si>
    <t>Ramping rate of commited generation while charging [%/min]</t>
  </si>
  <si>
    <t>Ramping rate for FCR while charging</t>
  </si>
  <si>
    <t>Ramping rate for automatic FRR while charging</t>
  </si>
  <si>
    <t>Ramping rate for manual FRR while charging</t>
  </si>
  <si>
    <t>Ramping rate for hourly balancing while charging</t>
  </si>
  <si>
    <t>Typical maximum stable power of a single discharging unit</t>
  </si>
  <si>
    <t>Typical minimum stable power of a single discharging unit</t>
  </si>
  <si>
    <t>Ramping rate of commited generation while discharging [%/min]</t>
  </si>
  <si>
    <t>Ramping rate for FCR while discharging</t>
  </si>
  <si>
    <t>Ramping rate for automatic FRR while discharging</t>
  </si>
  <si>
    <t>Ramping rate for manual FRR while discharging</t>
  </si>
  <si>
    <t>Ramping rate for hourly balancing while discharging</t>
  </si>
  <si>
    <t>Disharging efficiency [%]</t>
  </si>
  <si>
    <t>STOR_M_C</t>
  </si>
  <si>
    <t>STOR_M_E</t>
  </si>
  <si>
    <t>CAP_MIN</t>
  </si>
  <si>
    <t>CAP_MAX</t>
  </si>
  <si>
    <t>Minimum installed capacity [MW]</t>
  </si>
  <si>
    <t>Maximum installed capacity [MW]</t>
  </si>
  <si>
    <t>OPEX</t>
  </si>
  <si>
    <t>Operational expenses of charging and discharging [€/MWh]</t>
  </si>
  <si>
    <t>C_E_CYCL</t>
  </si>
  <si>
    <t>cycling cost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</si>
</sst>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E7" sqref="E7"/>
    </sheetView>
  </sheetViews>
  <sheetFormatPr defaultRowHeight="15" x14ac:dyDescent="0.25"/>
  <sheetData>
    <row r="1" spans="1:6" x14ac:dyDescent="0.25">
      <c r="A1" s="1" t="s">
        <v>5</v>
      </c>
    </row>
    <row r="3" spans="1:6" x14ac:dyDescent="0.25">
      <c r="A3" s="1" t="s">
        <v>2</v>
      </c>
      <c r="B3" s="1" t="s">
        <v>7</v>
      </c>
      <c r="C3" s="1" t="s">
        <v>8</v>
      </c>
      <c r="D3" s="1" t="s">
        <v>9</v>
      </c>
      <c r="E3" s="1" t="s">
        <v>0</v>
      </c>
      <c r="F3" s="1" t="s">
        <v>1</v>
      </c>
    </row>
    <row r="4" spans="1:6" x14ac:dyDescent="0.25">
      <c r="A4">
        <v>1</v>
      </c>
      <c r="B4">
        <v>1</v>
      </c>
      <c r="C4">
        <v>0</v>
      </c>
      <c r="D4">
        <v>0</v>
      </c>
      <c r="E4" s="2" t="s">
        <v>13</v>
      </c>
      <c r="F4" t="s">
        <v>10</v>
      </c>
    </row>
    <row r="5" spans="1:6" x14ac:dyDescent="0.25">
      <c r="A5">
        <v>1</v>
      </c>
      <c r="B5" s="2">
        <v>0</v>
      </c>
      <c r="C5">
        <v>1</v>
      </c>
      <c r="D5">
        <v>0</v>
      </c>
      <c r="E5" t="s">
        <v>56</v>
      </c>
      <c r="F5" t="s">
        <v>11</v>
      </c>
    </row>
    <row r="6" spans="1:6" x14ac:dyDescent="0.25">
      <c r="A6">
        <v>1</v>
      </c>
      <c r="B6" s="2">
        <v>0</v>
      </c>
      <c r="C6">
        <v>1</v>
      </c>
      <c r="D6">
        <v>0</v>
      </c>
      <c r="E6" t="s">
        <v>57</v>
      </c>
      <c r="F6" t="s">
        <v>11</v>
      </c>
    </row>
    <row r="7" spans="1:6" x14ac:dyDescent="0.25">
      <c r="A7">
        <v>1</v>
      </c>
      <c r="B7" s="2">
        <v>0</v>
      </c>
      <c r="C7">
        <v>0</v>
      </c>
      <c r="D7">
        <v>1</v>
      </c>
      <c r="E7" t="s">
        <v>14</v>
      </c>
      <c r="F7" t="s">
        <v>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tabSelected="1" workbookViewId="0">
      <selection activeCell="C9" sqref="C9"/>
    </sheetView>
  </sheetViews>
  <sheetFormatPr defaultRowHeight="15" x14ac:dyDescent="0.25"/>
  <sheetData>
    <row r="1" spans="1:23" x14ac:dyDescent="0.25">
      <c r="A1" s="1" t="s">
        <v>3</v>
      </c>
    </row>
    <row r="3" spans="1:23" x14ac:dyDescent="0.25">
      <c r="A3" s="1" t="s">
        <v>0</v>
      </c>
      <c r="B3" s="1" t="s">
        <v>1</v>
      </c>
    </row>
    <row r="4" spans="1:23" x14ac:dyDescent="0.25">
      <c r="A4" s="2" t="s">
        <v>21</v>
      </c>
      <c r="B4" t="s">
        <v>6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s="2" t="s">
        <v>22</v>
      </c>
      <c r="B5" t="s">
        <v>37</v>
      </c>
    </row>
    <row r="6" spans="1:23" x14ac:dyDescent="0.25">
      <c r="A6" s="2" t="s">
        <v>23</v>
      </c>
      <c r="B6" t="s">
        <v>38</v>
      </c>
    </row>
    <row r="7" spans="1:23" x14ac:dyDescent="0.25">
      <c r="A7" s="2" t="s">
        <v>64</v>
      </c>
      <c r="B7" t="s">
        <v>65</v>
      </c>
    </row>
    <row r="8" spans="1:23" x14ac:dyDescent="0.25">
      <c r="A8" s="2" t="s">
        <v>62</v>
      </c>
      <c r="B8" t="s">
        <v>63</v>
      </c>
    </row>
    <row r="9" spans="1:23" x14ac:dyDescent="0.25">
      <c r="A9" s="2" t="s">
        <v>58</v>
      </c>
      <c r="B9" t="s">
        <v>60</v>
      </c>
    </row>
    <row r="10" spans="1:23" x14ac:dyDescent="0.25">
      <c r="A10" s="2" t="s">
        <v>59</v>
      </c>
      <c r="B10" t="s">
        <v>61</v>
      </c>
    </row>
    <row r="11" spans="1:23" x14ac:dyDescent="0.25">
      <c r="A11" s="2" t="s">
        <v>32</v>
      </c>
      <c r="B11" t="s">
        <v>39</v>
      </c>
    </row>
    <row r="12" spans="1:23" x14ac:dyDescent="0.25">
      <c r="A12" s="2" t="s">
        <v>33</v>
      </c>
      <c r="B12" t="s">
        <v>40</v>
      </c>
    </row>
    <row r="13" spans="1:23" x14ac:dyDescent="0.25">
      <c r="A13" s="2" t="s">
        <v>15</v>
      </c>
      <c r="B13" t="s">
        <v>41</v>
      </c>
    </row>
    <row r="14" spans="1:23" x14ac:dyDescent="0.25">
      <c r="A14" s="2" t="s">
        <v>16</v>
      </c>
      <c r="B14" t="s">
        <v>42</v>
      </c>
    </row>
    <row r="15" spans="1:23" x14ac:dyDescent="0.25">
      <c r="A15" s="2" t="s">
        <v>17</v>
      </c>
      <c r="B15" t="s">
        <v>43</v>
      </c>
    </row>
    <row r="16" spans="1:23" x14ac:dyDescent="0.25">
      <c r="A16" s="2" t="s">
        <v>34</v>
      </c>
      <c r="B16" t="s">
        <v>44</v>
      </c>
    </row>
    <row r="17" spans="1:2" x14ac:dyDescent="0.25">
      <c r="A17" s="2" t="s">
        <v>18</v>
      </c>
      <c r="B17" t="s">
        <v>45</v>
      </c>
    </row>
    <row r="18" spans="1:2" x14ac:dyDescent="0.25">
      <c r="A18" s="2" t="s">
        <v>19</v>
      </c>
      <c r="B18" t="s">
        <v>46</v>
      </c>
    </row>
    <row r="19" spans="1:2" x14ac:dyDescent="0.25">
      <c r="A19" s="2" t="s">
        <v>20</v>
      </c>
      <c r="B19" t="s">
        <v>47</v>
      </c>
    </row>
    <row r="20" spans="1:2" x14ac:dyDescent="0.25">
      <c r="A20" s="2" t="s">
        <v>24</v>
      </c>
      <c r="B20" t="s">
        <v>36</v>
      </c>
    </row>
    <row r="21" spans="1:2" x14ac:dyDescent="0.25">
      <c r="A21" s="2" t="s">
        <v>25</v>
      </c>
      <c r="B21" t="s">
        <v>48</v>
      </c>
    </row>
    <row r="22" spans="1:2" x14ac:dyDescent="0.25">
      <c r="A22" s="2" t="s">
        <v>26</v>
      </c>
      <c r="B22" t="s">
        <v>49</v>
      </c>
    </row>
    <row r="23" spans="1:2" x14ac:dyDescent="0.25">
      <c r="A23" s="2" t="s">
        <v>27</v>
      </c>
      <c r="B23" t="s">
        <v>50</v>
      </c>
    </row>
    <row r="24" spans="1:2" x14ac:dyDescent="0.25">
      <c r="A24" s="2" t="s">
        <v>35</v>
      </c>
      <c r="B24" t="s">
        <v>51</v>
      </c>
    </row>
    <row r="25" spans="1:2" x14ac:dyDescent="0.25">
      <c r="A25" s="2" t="s">
        <v>28</v>
      </c>
      <c r="B25" t="s">
        <v>52</v>
      </c>
    </row>
    <row r="26" spans="1:2" x14ac:dyDescent="0.25">
      <c r="A26" s="2" t="s">
        <v>29</v>
      </c>
      <c r="B26" t="s">
        <v>53</v>
      </c>
    </row>
    <row r="27" spans="1:2" x14ac:dyDescent="0.25">
      <c r="A27" s="2" t="s">
        <v>30</v>
      </c>
      <c r="B27" t="s">
        <v>54</v>
      </c>
    </row>
    <row r="28" spans="1:2" x14ac:dyDescent="0.25">
      <c r="A28" s="2" t="s">
        <v>31</v>
      </c>
      <c r="B28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workbookViewId="0">
      <selection activeCell="F10" sqref="F10"/>
    </sheetView>
  </sheetViews>
  <sheetFormatPr defaultRowHeight="15" x14ac:dyDescent="0.25"/>
  <cols>
    <col min="1" max="1" width="15.5703125" bestFit="1" customWidth="1"/>
  </cols>
  <sheetData>
    <row r="1" spans="1:26" x14ac:dyDescent="0.25">
      <c r="A1" s="1" t="s">
        <v>4</v>
      </c>
    </row>
    <row r="3" spans="1:26" x14ac:dyDescent="0.25">
      <c r="B3" s="1" t="s">
        <v>21</v>
      </c>
      <c r="C3" s="1" t="s">
        <v>22</v>
      </c>
      <c r="D3" s="1" t="s">
        <v>23</v>
      </c>
      <c r="E3" s="1" t="s">
        <v>64</v>
      </c>
      <c r="F3" s="1" t="s">
        <v>62</v>
      </c>
      <c r="G3" s="1" t="s">
        <v>58</v>
      </c>
      <c r="H3" s="1" t="s">
        <v>59</v>
      </c>
      <c r="I3" s="1" t="s">
        <v>32</v>
      </c>
      <c r="J3" s="1" t="s">
        <v>33</v>
      </c>
      <c r="K3" s="1" t="s">
        <v>15</v>
      </c>
      <c r="L3" s="1" t="s">
        <v>16</v>
      </c>
      <c r="M3" s="1" t="s">
        <v>17</v>
      </c>
      <c r="N3" s="1" t="s">
        <v>34</v>
      </c>
      <c r="O3" s="1" t="s">
        <v>18</v>
      </c>
      <c r="P3" s="1" t="s">
        <v>19</v>
      </c>
      <c r="Q3" s="1" t="s">
        <v>20</v>
      </c>
      <c r="R3" s="1" t="s">
        <v>24</v>
      </c>
      <c r="S3" s="1" t="s">
        <v>25</v>
      </c>
      <c r="T3" s="1" t="s">
        <v>26</v>
      </c>
      <c r="U3" s="1" t="s">
        <v>27</v>
      </c>
      <c r="V3" s="1" t="s">
        <v>35</v>
      </c>
      <c r="W3" s="1" t="s">
        <v>28</v>
      </c>
      <c r="X3" s="1" t="s">
        <v>29</v>
      </c>
      <c r="Y3" s="1" t="s">
        <v>30</v>
      </c>
      <c r="Z3" s="1" t="s">
        <v>31</v>
      </c>
    </row>
    <row r="4" spans="1:26" x14ac:dyDescent="0.25">
      <c r="A4" s="1" t="s">
        <v>13</v>
      </c>
      <c r="B4">
        <v>28.9</v>
      </c>
      <c r="C4">
        <v>19.3</v>
      </c>
      <c r="D4">
        <v>0</v>
      </c>
      <c r="E4">
        <v>8.9</v>
      </c>
      <c r="F4">
        <v>125</v>
      </c>
      <c r="G4">
        <v>0</v>
      </c>
      <c r="H4">
        <v>1000000</v>
      </c>
      <c r="I4">
        <v>2</v>
      </c>
      <c r="J4">
        <v>3</v>
      </c>
      <c r="K4">
        <v>100</v>
      </c>
      <c r="L4">
        <v>0</v>
      </c>
      <c r="M4">
        <v>100</v>
      </c>
      <c r="N4">
        <v>100</v>
      </c>
      <c r="O4">
        <v>100</v>
      </c>
      <c r="P4">
        <v>100</v>
      </c>
      <c r="Q4">
        <v>100</v>
      </c>
      <c r="R4">
        <f>SQRT(0.9)*100</f>
        <v>94.868329805051374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f>SQRT(0.9)*100</f>
        <v>94.868329805051374</v>
      </c>
    </row>
    <row r="5" spans="1:26" x14ac:dyDescent="0.25">
      <c r="A5" s="1" t="s">
        <v>56</v>
      </c>
      <c r="B5">
        <v>0.84</v>
      </c>
      <c r="C5">
        <f>B5*I5</f>
        <v>5.04</v>
      </c>
      <c r="D5">
        <f>C5</f>
        <v>5.04</v>
      </c>
      <c r="E5">
        <v>0</v>
      </c>
      <c r="F5">
        <v>1E-3</v>
      </c>
      <c r="G5">
        <v>0</v>
      </c>
      <c r="H5">
        <f>6000/I5</f>
        <v>1000</v>
      </c>
      <c r="I5">
        <v>6</v>
      </c>
      <c r="J5">
        <v>6</v>
      </c>
      <c r="K5">
        <v>100</v>
      </c>
      <c r="L5">
        <v>50</v>
      </c>
      <c r="M5">
        <v>40</v>
      </c>
      <c r="N5">
        <f t="shared" ref="N5" si="0">MIN(M5*0.5,100)</f>
        <v>20</v>
      </c>
      <c r="O5">
        <f>MIN(M5*7.5,100)</f>
        <v>100</v>
      </c>
      <c r="P5">
        <f>MIN(M5*15,100)</f>
        <v>100</v>
      </c>
      <c r="Q5">
        <f>MIN(M5*60,100)</f>
        <v>100</v>
      </c>
      <c r="R5">
        <f>SQRT(0.75)*100</f>
        <v>86.602540378443862</v>
      </c>
      <c r="S5">
        <v>100</v>
      </c>
      <c r="T5">
        <v>50</v>
      </c>
      <c r="U5">
        <v>40</v>
      </c>
      <c r="V5">
        <f t="shared" ref="V5:V6" si="1">MIN(U5*0.5,100)</f>
        <v>20</v>
      </c>
      <c r="W5">
        <f>MIN(U5*7.5,100)</f>
        <v>100</v>
      </c>
      <c r="X5">
        <f>MIN(U5*15,100)</f>
        <v>100</v>
      </c>
      <c r="Y5">
        <f>MIN(U5*60,100)</f>
        <v>100</v>
      </c>
      <c r="Z5">
        <f>SQRT(0.75)*100</f>
        <v>86.602540378443862</v>
      </c>
    </row>
    <row r="6" spans="1:26" x14ac:dyDescent="0.25">
      <c r="A6" s="1" t="s">
        <v>57</v>
      </c>
      <c r="B6">
        <v>8.4</v>
      </c>
      <c r="C6">
        <f>B6*I6</f>
        <v>50.400000000000006</v>
      </c>
      <c r="D6">
        <f>C6</f>
        <v>50.400000000000006</v>
      </c>
      <c r="E6">
        <v>0</v>
      </c>
      <c r="F6">
        <v>1E-3</v>
      </c>
      <c r="G6">
        <v>0</v>
      </c>
      <c r="H6">
        <v>1000000</v>
      </c>
      <c r="I6">
        <v>6</v>
      </c>
      <c r="J6">
        <v>6</v>
      </c>
      <c r="K6">
        <v>100</v>
      </c>
      <c r="L6">
        <v>50</v>
      </c>
      <c r="M6">
        <v>40</v>
      </c>
      <c r="N6">
        <f t="shared" ref="N6" si="2">MIN(M6*0.5,100)</f>
        <v>20</v>
      </c>
      <c r="O6">
        <f>MIN(M6*7.5,100)</f>
        <v>100</v>
      </c>
      <c r="P6">
        <f>MIN(M6*15,100)</f>
        <v>100</v>
      </c>
      <c r="Q6">
        <f>MIN(M6*60,100)</f>
        <v>100</v>
      </c>
      <c r="R6">
        <f>SQRT(0.75)*100</f>
        <v>86.602540378443862</v>
      </c>
      <c r="S6">
        <v>100</v>
      </c>
      <c r="T6">
        <v>50</v>
      </c>
      <c r="U6">
        <v>40</v>
      </c>
      <c r="V6">
        <f t="shared" si="1"/>
        <v>20</v>
      </c>
      <c r="W6">
        <f>MIN(U6*7.5,100)</f>
        <v>100</v>
      </c>
      <c r="X6">
        <f>MIN(U6*15,100)</f>
        <v>100</v>
      </c>
      <c r="Y6">
        <f>MIN(U6*60,100)</f>
        <v>100</v>
      </c>
      <c r="Z6">
        <f>SQRT(0.75)*100</f>
        <v>86.602540378443862</v>
      </c>
    </row>
    <row r="7" spans="1:26" x14ac:dyDescent="0.25">
      <c r="A7" s="1" t="s">
        <v>14</v>
      </c>
      <c r="B7">
        <v>0</v>
      </c>
      <c r="C7">
        <v>107</v>
      </c>
      <c r="D7">
        <v>0</v>
      </c>
      <c r="E7">
        <v>0</v>
      </c>
      <c r="F7">
        <v>10</v>
      </c>
      <c r="G7">
        <v>0</v>
      </c>
      <c r="H7">
        <v>1000000</v>
      </c>
      <c r="I7">
        <v>1</v>
      </c>
      <c r="J7">
        <v>1</v>
      </c>
      <c r="K7">
        <v>100</v>
      </c>
      <c r="L7">
        <v>20</v>
      </c>
      <c r="M7">
        <v>10</v>
      </c>
      <c r="N7">
        <f>MIN(M7*0.5,100)</f>
        <v>5</v>
      </c>
      <c r="O7">
        <f>MIN(M7*7.5,100)</f>
        <v>75</v>
      </c>
      <c r="P7">
        <f>MIN(M7*15,100)</f>
        <v>100</v>
      </c>
      <c r="Q7">
        <f>MIN(M7*60,100)</f>
        <v>100</v>
      </c>
      <c r="R7">
        <v>55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55</v>
      </c>
    </row>
    <row r="8" spans="1:26" x14ac:dyDescent="0.25">
      <c r="A8" s="1"/>
    </row>
    <row r="9" spans="1:26" x14ac:dyDescent="0.25">
      <c r="A9" s="1"/>
    </row>
    <row r="10" spans="1:26" x14ac:dyDescent="0.25">
      <c r="A10" s="1"/>
    </row>
    <row r="11" spans="1:26" x14ac:dyDescent="0.25">
      <c r="A11" s="1"/>
    </row>
    <row r="16" spans="1:26" x14ac:dyDescent="0.25">
      <c r="B16" s="2"/>
    </row>
    <row r="17" spans="2:2" x14ac:dyDescent="0.25">
      <c r="B17" s="2"/>
    </row>
    <row r="18" spans="2:2" x14ac:dyDescent="0.25">
      <c r="B18" s="2"/>
    </row>
  </sheetData>
  <conditionalFormatting sqref="F11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{DC294771-E4DF-4375-B91F-122DC7F5AB0C}</x14:id>
        </ext>
      </extLst>
    </cfRule>
  </conditionalFormatting>
  <conditionalFormatting sqref="G11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{FE374670-CDBC-48BC-855A-F9524F05D5FD}</x14:id>
        </ext>
      </extLst>
    </cfRule>
  </conditionalFormatting>
  <conditionalFormatting sqref="F8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{3E765709-DBED-4209-AAAB-38125F9B8A3C}</x14:id>
        </ext>
      </extLst>
    </cfRule>
  </conditionalFormatting>
  <conditionalFormatting sqref="G8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{91AD6377-CDDD-4192-AF2F-CC8D9AA6C0F4}</x14:id>
        </ext>
      </extLst>
    </cfRule>
  </conditionalFormatting>
  <conditionalFormatting sqref="F8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{D2F364B2-AB90-4658-9254-BBBEB9A2C569}</x14:id>
        </ext>
      </extLst>
    </cfRule>
  </conditionalFormatting>
  <conditionalFormatting sqref="G8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{F22F57D2-2A4D-4ACC-9F5E-693E8B6DE14A}</x14:id>
        </ext>
      </extLst>
    </cfRule>
  </conditionalFormatting>
  <conditionalFormatting sqref="H10:H11 H8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{4EC08FBE-ACAC-4D74-B26E-EBDED006255A}</x14:id>
        </ext>
      </extLst>
    </cfRule>
  </conditionalFormatting>
  <conditionalFormatting sqref="K4:K5 K7 F9:F11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{78CE2FDC-5A8C-4624-9665-E80B65FAD50A}</x14:id>
        </ext>
      </extLst>
    </cfRule>
  </conditionalFormatting>
  <conditionalFormatting sqref="L4:L5 L7 G9:G11 H9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{39BB54AC-5EFA-47B3-BF67-990E8D9F533A}</x14:id>
        </ext>
      </extLst>
    </cfRule>
  </conditionalFormatting>
  <conditionalFormatting sqref="K4:K5 K7 F9:F10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{2647B94D-CF54-446A-95E2-AF3813DDF7D0}</x14:id>
        </ext>
      </extLst>
    </cfRule>
  </conditionalFormatting>
  <conditionalFormatting sqref="L4:L5 L7 G9:G10 H9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{37FF2F5C-A267-4771-B9CB-7E504FC8A940}</x14:id>
        </ext>
      </extLst>
    </cfRule>
  </conditionalFormatting>
  <conditionalFormatting sqref="S4 S7"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{198B73EF-BF98-4955-8BBC-86519F19933B}</x14:id>
        </ext>
      </extLst>
    </cfRule>
  </conditionalFormatting>
  <conditionalFormatting sqref="T7 T4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{B4508DBA-B971-4020-A9FD-57CD20E30D4A}</x14:id>
        </ext>
      </extLst>
    </cfRule>
  </conditionalFormatting>
  <conditionalFormatting sqref="T4:Y4 T7"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{DB50D43B-B47D-4A48-A8BF-A0C1D0323ABB}</x14:id>
        </ext>
      </extLst>
    </cfRule>
  </conditionalFormatting>
  <conditionalFormatting sqref="S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{9D0CA5C1-C9BF-4A28-AE13-70E0251EE326}</x14:id>
        </ext>
      </extLst>
    </cfRule>
  </conditionalFormatting>
  <conditionalFormatting sqref="T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{203E69BA-EEDE-467B-8212-BC549FE2CB5C}</x14:id>
        </ext>
      </extLst>
    </cfRule>
  </conditionalFormatting>
  <conditionalFormatting sqref="S5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{C488DD76-27C9-4C11-B11C-09138BF20F27}</x14:id>
        </ext>
      </extLst>
    </cfRule>
  </conditionalFormatting>
  <conditionalFormatting sqref="T5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{963A71E1-F87D-43FA-8CF8-440ED9B5106F}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C294771-E4DF-4375-B91F-122DC7F5AB0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F11</xm:sqref>
        </x14:conditionalFormatting>
        <x14:conditionalFormatting xmlns:xm="http://schemas.microsoft.com/office/excel/2006/main">
          <x14:cfRule type="dataBar" id="{FE374670-CDBC-48BC-855A-F9524F05D5F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G11</xm:sqref>
        </x14:conditionalFormatting>
        <x14:conditionalFormatting xmlns:xm="http://schemas.microsoft.com/office/excel/2006/main">
          <x14:cfRule type="dataBar" id="{3E765709-DBED-4209-AAAB-38125F9B8A3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F8</xm:sqref>
        </x14:conditionalFormatting>
        <x14:conditionalFormatting xmlns:xm="http://schemas.microsoft.com/office/excel/2006/main">
          <x14:cfRule type="dataBar" id="{91AD6377-CDDD-4192-AF2F-CC8D9AA6C0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G8</xm:sqref>
        </x14:conditionalFormatting>
        <x14:conditionalFormatting xmlns:xm="http://schemas.microsoft.com/office/excel/2006/main">
          <x14:cfRule type="dataBar" id="{D2F364B2-AB90-4658-9254-BBBEB9A2C5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F8</xm:sqref>
        </x14:conditionalFormatting>
        <x14:conditionalFormatting xmlns:xm="http://schemas.microsoft.com/office/excel/2006/main">
          <x14:cfRule type="dataBar" id="{F22F57D2-2A4D-4ACC-9F5E-693E8B6DE14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G8</xm:sqref>
        </x14:conditionalFormatting>
        <x14:conditionalFormatting xmlns:xm="http://schemas.microsoft.com/office/excel/2006/main">
          <x14:cfRule type="dataBar" id="{4EC08FBE-ACAC-4D74-B26E-EBDED00625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H10:H11 H8</xm:sqref>
        </x14:conditionalFormatting>
        <x14:conditionalFormatting xmlns:xm="http://schemas.microsoft.com/office/excel/2006/main">
          <x14:cfRule type="dataBar" id="{78CE2FDC-5A8C-4624-9665-E80B65FAD50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K4:K5 K7 F9:F11</xm:sqref>
        </x14:conditionalFormatting>
        <x14:conditionalFormatting xmlns:xm="http://schemas.microsoft.com/office/excel/2006/main">
          <x14:cfRule type="dataBar" id="{39BB54AC-5EFA-47B3-BF67-990E8D9F53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L4:L5 L7 G9:G11 H9</xm:sqref>
        </x14:conditionalFormatting>
        <x14:conditionalFormatting xmlns:xm="http://schemas.microsoft.com/office/excel/2006/main">
          <x14:cfRule type="dataBar" id="{2647B94D-CF54-446A-95E2-AF3813DDF7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K4:K5 K7 F9:F10</xm:sqref>
        </x14:conditionalFormatting>
        <x14:conditionalFormatting xmlns:xm="http://schemas.microsoft.com/office/excel/2006/main">
          <x14:cfRule type="dataBar" id="{37FF2F5C-A267-4771-B9CB-7E504FC8A9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L4:L5 L7 G9:G10 H9</xm:sqref>
        </x14:conditionalFormatting>
        <x14:conditionalFormatting xmlns:xm="http://schemas.microsoft.com/office/excel/2006/main">
          <x14:cfRule type="dataBar" id="{198B73EF-BF98-4955-8BBC-86519F1993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S4 S7</xm:sqref>
        </x14:conditionalFormatting>
        <x14:conditionalFormatting xmlns:xm="http://schemas.microsoft.com/office/excel/2006/main">
          <x14:cfRule type="dataBar" id="{B4508DBA-B971-4020-A9FD-57CD20E30D4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T7 T4</xm:sqref>
        </x14:conditionalFormatting>
        <x14:conditionalFormatting xmlns:xm="http://schemas.microsoft.com/office/excel/2006/main">
          <x14:cfRule type="dataBar" id="{DB50D43B-B47D-4A48-A8BF-A0C1D0323AB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T4:Y4 T7</xm:sqref>
        </x14:conditionalFormatting>
        <x14:conditionalFormatting xmlns:xm="http://schemas.microsoft.com/office/excel/2006/main">
          <x14:cfRule type="dataBar" id="{9D0CA5C1-C9BF-4A28-AE13-70E0251EE3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S5</xm:sqref>
        </x14:conditionalFormatting>
        <x14:conditionalFormatting xmlns:xm="http://schemas.microsoft.com/office/excel/2006/main">
          <x14:cfRule type="dataBar" id="{203E69BA-EEDE-467B-8212-BC549FE2CB5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T5</xm:sqref>
        </x14:conditionalFormatting>
        <x14:conditionalFormatting xmlns:xm="http://schemas.microsoft.com/office/excel/2006/main">
          <x14:cfRule type="dataBar" id="{C488DD76-27C9-4C11-B11C-09138BF20F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S5</xm:sqref>
        </x14:conditionalFormatting>
        <x14:conditionalFormatting xmlns:xm="http://schemas.microsoft.com/office/excel/2006/main">
          <x14:cfRule type="dataBar" id="{963A71E1-F87D-43FA-8CF8-440ED9B510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Dataset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2016-07-18T16:43:28Z</dcterms:modified>
</cp:coreProperties>
</file>