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arim\OneDrive\Desktop\dpl\"/>
    </mc:Choice>
  </mc:AlternateContent>
  <xr:revisionPtr revIDLastSave="0" documentId="13_ncr:1_{73435669-2FA9-403A-B511-0C6CB0F1AB97}" xr6:coauthVersionLast="47" xr6:coauthVersionMax="47" xr10:uidLastSave="{00000000-0000-0000-0000-000000000000}"/>
  <bookViews>
    <workbookView xWindow="14400" yWindow="0" windowWidth="14400" windowHeight="15750" activeTab="1" xr2:uid="{00000000-000D-0000-FFFF-FFFF00000000}"/>
  </bookViews>
  <sheets>
    <sheet name="Front" sheetId="3" r:id="rId1"/>
    <sheet name="B1" sheetId="4" r:id="rId2"/>
    <sheet name="B2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4" l="1"/>
  <c r="AI89" i="5"/>
  <c r="AH89" i="5"/>
  <c r="AG80" i="5"/>
  <c r="AH80" i="5"/>
  <c r="AI80" i="5"/>
  <c r="B5" i="4"/>
  <c r="B14" i="4" s="1"/>
  <c r="B9" i="5" s="1"/>
  <c r="B8" i="5" s="1"/>
  <c r="B11" i="4"/>
  <c r="B10" i="4"/>
  <c r="B4" i="4"/>
  <c r="B6" i="3"/>
  <c r="B5" i="3"/>
  <c r="B3" i="5"/>
  <c r="A13" i="5" l="1"/>
  <c r="B12" i="4"/>
  <c r="B9" i="4" s="1"/>
  <c r="B6" i="4" s="1"/>
  <c r="B7" i="4" l="1"/>
  <c r="B2" i="4" s="1"/>
  <c r="D2" i="4" s="1"/>
  <c r="H4" i="3" s="1"/>
  <c r="H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tc={A93F1760-043F-44F5-8D36-CDCC43A36E1D}</author>
    <author>tc={408DCCB4-EEE6-4F8A-8C29-E56DC96F7421}</author>
    <author>tc={7A5B26C0-EE87-44F3-ADA8-1BFEC2A7FF61}</author>
  </authors>
  <commentList>
    <comment ref="B15" authorId="0" shapeId="0" xr:uid="{A93F1760-043F-44F5-8D36-CDCC43A36E1D}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парсинг</t>
        </r>
      </text>
    </comment>
    <comment ref="B16" authorId="1" shapeId="0" xr:uid="{408DCCB4-EEE6-4F8A-8C29-E56DC96F7421}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3.1.3.2</t>
        </r>
      </text>
    </comment>
    <comment ref="AB78" authorId="2" shapeId="0" xr:uid="{7A5B26C0-EE87-44F3-ADA8-1BFEC2A7FF61}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tc={FE9F196F-471A-44AF-9282-28F46634F501}</author>
    <author>tc={CE598802-DFFF-40C4-A2A5-BFCC62845873}</author>
    <author>tc={FB6A1A5F-A0CA-43F2-A0C0-0BF5E6749E05}</author>
  </authors>
  <commentList>
    <comment ref="B4" authorId="0" shapeId="0" xr:uid="{FE9F196F-471A-44AF-9282-28F46634F501}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Парсинг</t>
        </r>
      </text>
    </comment>
    <comment ref="B10" authorId="1" shapeId="0" xr:uid="{CE598802-DFFF-40C4-A2A5-BFCC62845873}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3.2.4 Из таблицы</t>
        </r>
      </text>
    </comment>
    <comment ref="A13" authorId="2" shapeId="0" xr:uid="{FB6A1A5F-A0CA-43F2-A0C0-0BF5E6749E05}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 н это что? 3.2.6</t>
        </r>
      </text>
    </comment>
  </commentList>
</comments>
</file>

<file path=xl/sharedStrings.xml><?xml version="1.0" encoding="utf-8"?>
<sst xmlns="http://schemas.openxmlformats.org/spreadsheetml/2006/main" count="378" uniqueCount="256">
  <si>
    <t>№</t>
  </si>
  <si>
    <t>Категория (вид) ТС</t>
  </si>
  <si>
    <t>Марка ТС</t>
  </si>
  <si>
    <t>a</t>
  </si>
  <si>
    <t>b</t>
  </si>
  <si>
    <t>Автобусы</t>
  </si>
  <si>
    <t>Прицепы и полуприцепы для грузовых Автомобилей</t>
  </si>
  <si>
    <t>Прицепы для легковых автомобилей и жилых автомобилей (типа автомобиль-дача)</t>
  </si>
  <si>
    <t>Мотоциклы</t>
  </si>
  <si>
    <t>Скутеры, мопеды, мотороллеры</t>
  </si>
  <si>
    <t>Сельскохозяйственные тракторы, самоходная сельскохозяйственная, пожарная, коммунальная, погрузочная, строительная, дорожная, землеройная техника и иная техника на базе автомобилей и иных самоходных базах</t>
  </si>
  <si>
    <t>Велосипеды</t>
  </si>
  <si>
    <t>Грузовые автомобили - грузовые бортовые автомобили, грузовые автомобили-фургоны, автомобили-самосвалы, автомобили-тягачи</t>
  </si>
  <si>
    <t>Пробег</t>
  </si>
  <si>
    <t>Легковые</t>
  </si>
  <si>
    <t>Троллейбусы</t>
  </si>
  <si>
    <t>Прицепы для грузовых</t>
  </si>
  <si>
    <t>Прицепы для легковых</t>
  </si>
  <si>
    <t>ГАЗ</t>
  </si>
  <si>
    <t>ЗАЗ</t>
  </si>
  <si>
    <t>Brilliance</t>
  </si>
  <si>
    <t>BYD</t>
  </si>
  <si>
    <t>Chery</t>
  </si>
  <si>
    <t>Derways</t>
  </si>
  <si>
    <t>FAW</t>
  </si>
  <si>
    <t>Geely</t>
  </si>
  <si>
    <t>Hafei</t>
  </si>
  <si>
    <t>Haima</t>
  </si>
  <si>
    <t>Lifan</t>
  </si>
  <si>
    <t>Luxgen</t>
  </si>
  <si>
    <t>Bentley</t>
  </si>
  <si>
    <t>Bugatti</t>
  </si>
  <si>
    <t>Ferrari</t>
  </si>
  <si>
    <t>Jaguar</t>
  </si>
  <si>
    <t>Maserati</t>
  </si>
  <si>
    <t>BMW</t>
  </si>
  <si>
    <t>Mercedes-Benz</t>
  </si>
  <si>
    <t>Mini</t>
  </si>
  <si>
    <t>Citroen</t>
  </si>
  <si>
    <t>Fiat</t>
  </si>
  <si>
    <t>Ford</t>
  </si>
  <si>
    <t>Opel</t>
  </si>
  <si>
    <t>Peugeot</t>
  </si>
  <si>
    <t>Renault</t>
  </si>
  <si>
    <t>Saab</t>
  </si>
  <si>
    <t>SEAT</t>
  </si>
  <si>
    <t>Skoda</t>
  </si>
  <si>
    <t>Volkswagen</t>
  </si>
  <si>
    <t>Volvo</t>
  </si>
  <si>
    <t>Acura</t>
  </si>
  <si>
    <t>Buick</t>
  </si>
  <si>
    <t>Cadillac</t>
  </si>
  <si>
    <t>Chevrolet</t>
  </si>
  <si>
    <t>Chrysler</t>
  </si>
  <si>
    <t>Dodge</t>
  </si>
  <si>
    <t>Hummer</t>
  </si>
  <si>
    <t>Infiniti</t>
  </si>
  <si>
    <t>Jeep</t>
  </si>
  <si>
    <t>Lexus</t>
  </si>
  <si>
    <t>Lincoln</t>
  </si>
  <si>
    <t>Mercury</t>
  </si>
  <si>
    <t>Pontiac</t>
  </si>
  <si>
    <t>Hyundai</t>
  </si>
  <si>
    <t>Kia</t>
  </si>
  <si>
    <t>Daewoo</t>
  </si>
  <si>
    <t>Daihatsu</t>
  </si>
  <si>
    <t>Honda</t>
  </si>
  <si>
    <t>Isuzu</t>
  </si>
  <si>
    <t>Mazda</t>
  </si>
  <si>
    <t>Mitsubishi</t>
  </si>
  <si>
    <t>Nissan</t>
  </si>
  <si>
    <t>Subaru</t>
  </si>
  <si>
    <t>Suzuki</t>
  </si>
  <si>
    <t>Toyota</t>
  </si>
  <si>
    <t>ВАЗ (Lada)</t>
  </si>
  <si>
    <t>Great Wall</t>
  </si>
  <si>
    <t>Xin Kai</t>
  </si>
  <si>
    <t>Aston Martin</t>
  </si>
  <si>
    <t>Ssang Yong</t>
  </si>
  <si>
    <t>Физ Износ</t>
  </si>
  <si>
    <t>Д</t>
  </si>
  <si>
    <t>Omega</t>
  </si>
  <si>
    <t>Расчетный пробег</t>
  </si>
  <si>
    <t>Расчет пробег</t>
  </si>
  <si>
    <t>L0</t>
  </si>
  <si>
    <t>M(L)</t>
  </si>
  <si>
    <t>Рыночная стоимость ТС</t>
  </si>
  <si>
    <t>Средняя</t>
  </si>
  <si>
    <t>Учет наличия дефектов</t>
  </si>
  <si>
    <t>Ф1</t>
  </si>
  <si>
    <t>рем раб</t>
  </si>
  <si>
    <t>материалы</t>
  </si>
  <si>
    <t>детали</t>
  </si>
  <si>
    <t>Ф2</t>
  </si>
  <si>
    <t>Рын стом</t>
  </si>
  <si>
    <t>Расчет</t>
  </si>
  <si>
    <t>Коэф утс</t>
  </si>
  <si>
    <t>Факт стоимость</t>
  </si>
  <si>
    <t>Срок ЭТС</t>
  </si>
  <si>
    <t>Porsche</t>
  </si>
  <si>
    <t>Audi</t>
  </si>
  <si>
    <t>Rover</t>
  </si>
  <si>
    <t>Alfa Romeo</t>
  </si>
  <si>
    <t>Детали для ТО</t>
  </si>
  <si>
    <t>Двигатель</t>
  </si>
  <si>
    <t>Топливная система</t>
  </si>
  <si>
    <t>Система охлаждения</t>
  </si>
  <si>
    <t>Система выпуска</t>
  </si>
  <si>
    <t>Трансмиссия</t>
  </si>
  <si>
    <t>Ходовая часть</t>
  </si>
  <si>
    <t>Рулевое управление</t>
  </si>
  <si>
    <t>Тормозная система</t>
  </si>
  <si>
    <t>Электрооборудование</t>
  </si>
  <si>
    <t>Отопление / кондиционирование</t>
  </si>
  <si>
    <t>Детали салона</t>
  </si>
  <si>
    <t>Детали кузова</t>
  </si>
  <si>
    <t>Дополнительное оборудование</t>
  </si>
  <si>
    <t>Модель ТС</t>
  </si>
  <si>
    <t>VIN</t>
  </si>
  <si>
    <t>Трамваи</t>
  </si>
  <si>
    <t>Автобусы (Зарубежные)</t>
  </si>
  <si>
    <t>Автобусы (СНГ)</t>
  </si>
  <si>
    <t>Грузовые (СНГ)</t>
  </si>
  <si>
    <t>Грузовые (Зарубежные)</t>
  </si>
  <si>
    <t>Мотоциклы (СНГ)</t>
  </si>
  <si>
    <t>Мотоциклы (Зарубежные)</t>
  </si>
  <si>
    <t>Мототехника прочие (СНГ)</t>
  </si>
  <si>
    <t>Мототехника прочие (Зарубежные)</t>
  </si>
  <si>
    <t>Спецтехника (СНГ)</t>
  </si>
  <si>
    <t>Тягачи (СНГ)</t>
  </si>
  <si>
    <t>Самосвалы (СНГ)</t>
  </si>
  <si>
    <t xml:space="preserve"> </t>
  </si>
  <si>
    <t>Год выпуска ТС *</t>
  </si>
  <si>
    <t>Вид ТС *</t>
  </si>
  <si>
    <t>Физический износ</t>
  </si>
  <si>
    <t>Кутс i</t>
  </si>
  <si>
    <t>Замена</t>
  </si>
  <si>
    <t>р. № 2</t>
  </si>
  <si>
    <t>р. № 3-4</t>
  </si>
  <si>
    <t>Передняя часть</t>
  </si>
  <si>
    <t>Капот</t>
  </si>
  <si>
    <t>Панель передка (рамка радиатора) в сборе (для съемных панелей УТС при замене - 0)</t>
  </si>
  <si>
    <t>Поперечина передка (рамки радиатора) верхняя</t>
  </si>
  <si>
    <t>Поперечина передка (рамки радиатора) нижняя</t>
  </si>
  <si>
    <t>Брызговик облицовки радиатора съемный</t>
  </si>
  <si>
    <t>Брызговик облицовки радиатора несъемный</t>
  </si>
  <si>
    <t>Крыло съемное</t>
  </si>
  <si>
    <t>Крыло не съемное</t>
  </si>
  <si>
    <t>Брызговик переднего крыла без лонжерона (в т.ч. в сборе с верхними усилителями)</t>
  </si>
  <si>
    <t>Лонжерон передний без брызговика крыла</t>
  </si>
  <si>
    <t>Щит передка (в т.ч. в сборе с надставкой)</t>
  </si>
  <si>
    <t>Надставка щита передка</t>
  </si>
  <si>
    <t>Короб воздухопритока</t>
  </si>
  <si>
    <t>Панель рамы ветрового окна</t>
  </si>
  <si>
    <t>Нижняя часть панели рамы ветрового окна</t>
  </si>
  <si>
    <t>Средняя часть</t>
  </si>
  <si>
    <t>Дверь боковая</t>
  </si>
  <si>
    <t>Панель крыши (в т.ч. с поперечинами)</t>
  </si>
  <si>
    <t>Панель крыши боковая (конструктивно - отдельный элемент)</t>
  </si>
  <si>
    <t>Боковина кузова с задним крылом (конструктивно - единый элемент)</t>
  </si>
  <si>
    <t>Боковина кузова без заднего крыла (конструктивно - отдельные элементы)</t>
  </si>
  <si>
    <t>Верхняя часть боковины (от передней до задней стойки)</t>
  </si>
  <si>
    <t>Стойка боковины передняя (от крыши до порога)</t>
  </si>
  <si>
    <t>Стойка боковины задняя (от крыши до порога)</t>
  </si>
  <si>
    <t>Стойка ветрового или заднего окна (часть передней или задней стойки боковины или рамки окна)</t>
  </si>
  <si>
    <t>Стойка боковины центральная</t>
  </si>
  <si>
    <t>Нижняя часть боковины (порог)</t>
  </si>
  <si>
    <t>Пол салона</t>
  </si>
  <si>
    <t>Лонжерон, поперечина пола салона</t>
  </si>
  <si>
    <t>2(1)</t>
  </si>
  <si>
    <t>2(2)</t>
  </si>
  <si>
    <t>9(1)</t>
  </si>
  <si>
    <t>11(1)</t>
  </si>
  <si>
    <t>15(1)</t>
  </si>
  <si>
    <t>15(2)</t>
  </si>
  <si>
    <t>15(3)</t>
  </si>
  <si>
    <t>15(4)</t>
  </si>
  <si>
    <t>15(5)</t>
  </si>
  <si>
    <t>15(6)</t>
  </si>
  <si>
    <t>15(7)</t>
  </si>
  <si>
    <t>Задняя часть</t>
  </si>
  <si>
    <t>Дверь задка, крышка багажника</t>
  </si>
  <si>
    <t>Панель задка (в т.ч. в сборе с усилителем или поперечиной)</t>
  </si>
  <si>
    <t>Крыло (конструктивно - отдельный элемент)</t>
  </si>
  <si>
    <t>Крыло - панель боковины задняя наружная (конструктивно - единый элемент с боковиной кузова)</t>
  </si>
  <si>
    <t>Арка заднего колеса в сборе (наружная и внутренняя части; включая заднюю часть внутренней боковины, если конструктивно - единый элемент)</t>
  </si>
  <si>
    <t>Арка заднего колеса наружная (включая заднюю часть внутренней боковины, если конструктивно - единый элемент)</t>
  </si>
  <si>
    <t>Внутренняя панель боковины - задняя часть (конструктивно - отдельный элемент)</t>
  </si>
  <si>
    <t>Пол багажного отделения (в т.ч. с надставками)</t>
  </si>
  <si>
    <t>Надставка пола багажного отделения боковая или за­дняя</t>
  </si>
  <si>
    <t>Лонжерон задний</t>
  </si>
  <si>
    <t>Надставка передней поперечины заднего пола (или поперечина с надставкой)</t>
  </si>
  <si>
    <t>Панель рамы окна задка</t>
  </si>
  <si>
    <t>Нижняя поперечина рамы окна задка (в т.ч. с задней полкой)</t>
  </si>
  <si>
    <t>Окраска</t>
  </si>
  <si>
    <t>Полная или наружная окраска кузова</t>
  </si>
  <si>
    <t>Окраска одного наружного элемента кузова:</t>
  </si>
  <si>
    <t>окраска первого элемента</t>
  </si>
  <si>
    <t>окраска второго и каждого следующего элемента</t>
  </si>
  <si>
    <t>Разборка, устранение перекосов</t>
  </si>
  <si>
    <t>Нарушение целостности заводской сборки при полной разборке салона легкового автомобиля, грузового на их базе.</t>
  </si>
  <si>
    <t>Нарушение целостности заводской сборки при полной разборке передней части салона легкового автомобиля, грузового на их базе.</t>
  </si>
  <si>
    <t>Нарушение целостности заводской сборки при полной разборке задней части салона легкового автомобиля, грузового на их базе.</t>
  </si>
  <si>
    <t>Нарушение целостности заводской сборки при полной разборке верхней или нижней части салона легкового автомобиля, грузового на их базе.</t>
  </si>
  <si>
    <t>22(1)</t>
  </si>
  <si>
    <t>22(2)</t>
  </si>
  <si>
    <t>23(1)</t>
  </si>
  <si>
    <t>26(1)</t>
  </si>
  <si>
    <t>29(1)</t>
  </si>
  <si>
    <t>29(2)</t>
  </si>
  <si>
    <t>29(3)</t>
  </si>
  <si>
    <t>КутС i</t>
  </si>
  <si>
    <t>Поперечина передка верхняя</t>
  </si>
  <si>
    <t>Поперечина передка нижняя</t>
  </si>
  <si>
    <t>Крыло съемное (передняя или задняя часть)</t>
  </si>
  <si>
    <t>Крыло не съемное (передняя или задняя часть)</t>
  </si>
  <si>
    <t>Брызговик переднего крыла без лонжерона</t>
  </si>
  <si>
    <t>Лонжерон передний без брызговика</t>
  </si>
  <si>
    <t>Лонжерон пола кабины</t>
  </si>
  <si>
    <t>Щит передка (для капотной компоновки)</t>
  </si>
  <si>
    <t>Боковая панель кабины - проем двери (порог)</t>
  </si>
  <si>
    <t>Дверь кабины</t>
  </si>
  <si>
    <t>Панель крыши (с поперечинами)</t>
  </si>
  <si>
    <t>Панель крыши передняя (средняя, задняя)</t>
  </si>
  <si>
    <t>Боковина кабины или фургона</t>
  </si>
  <si>
    <t>Боковая панель фургона наружная</t>
  </si>
  <si>
    <t>Панель порога (с удлинителем)</t>
  </si>
  <si>
    <t>Стойка боковины</t>
  </si>
  <si>
    <t>Усилитель стойки кабины или фургона (за деталь)</t>
  </si>
  <si>
    <t>Пол кабины (передний пол салона)</t>
  </si>
  <si>
    <t>Средний пол салона</t>
  </si>
  <si>
    <t>Арка заднего колеса</t>
  </si>
  <si>
    <t>Дверь задка (при распашных дверях за каждую)</t>
  </si>
  <si>
    <t>Стенка задняя кабины (верхняя или нижняя)</t>
  </si>
  <si>
    <t>Пол задний</t>
  </si>
  <si>
    <t>Панель задка</t>
  </si>
  <si>
    <t>13(1)</t>
  </si>
  <si>
    <t>16(1)</t>
  </si>
  <si>
    <t>16(2)</t>
  </si>
  <si>
    <t>Поперечина панели задка</t>
  </si>
  <si>
    <t>Угловая панель боковины</t>
  </si>
  <si>
    <t>Рама</t>
  </si>
  <si>
    <t>Лонжерон рамы</t>
  </si>
  <si>
    <t>Поперечина рамы передняя или задняя</t>
  </si>
  <si>
    <t>Поперечина ТСУ</t>
  </si>
  <si>
    <t>Полная или наружная окраска кузова (кабины)</t>
  </si>
  <si>
    <t>Нарушение целостности заводской сборки при полной разборке оборудования кабины грузового автомобиля или салона микроавтобуса, а также при замене рамы</t>
  </si>
  <si>
    <t>Грузовые и автобусы</t>
  </si>
  <si>
    <t>Легковые и грузовые на базе авто</t>
  </si>
  <si>
    <t>Несложный перекос</t>
  </si>
  <si>
    <t>Средний перекос</t>
  </si>
  <si>
    <t>Сложный перекос</t>
  </si>
  <si>
    <t>особо сложный перекос</t>
  </si>
  <si>
    <t>несложный перекос</t>
  </si>
  <si>
    <t>средний перекос</t>
  </si>
  <si>
    <t>сложный перекос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</si>
</sst>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/>
    <xf numFmtId="0" fontId="0" fillId="0" borderId="1" xfId="0" applyFill="1" applyBorder="1"/>
    <xf numFmtId="49" fontId="0" fillId="0" borderId="0" xfId="0" applyNumberFormat="1"/>
    <xf numFmtId="16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da Ali" id="{A15CA705-99EE-4104-B60E-1A961C1B44FC}" userId="05ea316c9e32b9e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3-04-02T05:29:54.80" personId="{A15CA705-99EE-4104-B60E-1A961C1B44FC}" id="{A93F1760-043F-44F5-8D36-CDCC43A36E1D}">
    <text>парсинг</text>
  </threadedComment>
  <threadedComment ref="B16" dT="2023-04-02T05:30:53.10" personId="{A15CA705-99EE-4104-B60E-1A961C1B44FC}" id="{408DCCB4-EEE6-4F8A-8C29-E56DC96F7421}">
    <text>3.1.3.2</text>
  </threadedComment>
  <threadedComment ref="AB78" dT="2023-04-02T17:03:42.44" personId="{A15CA705-99EE-4104-B60E-1A961C1B44FC}" id="{7A5B26C0-EE87-44F3-ADA8-1BFEC2A7FF61}">
    <text>!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3-04-02T05:24:03.76" personId="{A15CA705-99EE-4104-B60E-1A961C1B44FC}" id="{FE9F196F-471A-44AF-9282-28F46634F501}">
    <text>Парсинг</text>
  </threadedComment>
  <threadedComment ref="B10" dT="2023-04-02T05:24:31.71" personId="{A15CA705-99EE-4104-B60E-1A961C1B44FC}" id="{CE598802-DFFF-40C4-A2A5-BFCC62845873}">
    <text>3.2.4 Из таблицы</text>
  </threadedComment>
  <threadedComment ref="A13" dT="2023-04-02T05:23:32.20" personId="{A15CA705-99EE-4104-B60E-1A961C1B44FC}" id="{FB6A1A5F-A0CA-43F2-A0C0-0BF5E6749E05}">
    <text>С н это что? 3.2.6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45BE-0210-40C6-99E9-484F3046AB83}">
  <dimension ref="B4:H9"/>
  <sheetViews>
    <sheetView showGridLines="0" zoomScale="89" zoomScaleNormal="100" workbookViewId="0">
      <selection activeCell="C6" sqref="C6"/>
    </sheetView>
  </sheetViews>
  <sheetFormatPr defaultRowHeight="19.149999999999999" customHeight="1" x14ac:dyDescent="0.25"/>
  <cols>
    <col min="2" max="2" width="24.28515625" bestFit="1" customWidth="1"/>
    <col min="3" max="3" width="26.7109375" customWidth="1"/>
    <col min="7" max="7" width="17.28515625" bestFit="1" customWidth="1"/>
    <col min="8" max="8" width="15.85546875" customWidth="1"/>
  </cols>
  <sheetData>
    <row r="4" spans="2:8" ht="19.149999999999999" customHeight="1" x14ac:dyDescent="0.25">
      <c r="B4" s="2" t="s">
        <v>133</v>
      </c>
      <c r="C4" s="2" t="s">
        <v>14</v>
      </c>
      <c r="G4" t="s">
        <v>134</v>
      </c>
      <c r="H4">
        <f ca="1">IF('B1'!D2,'B1'!D2,G4)</f>
        <v>31.300386014252734</v>
      </c>
    </row>
    <row r="5" spans="2:8" ht="19.149999999999999" customHeight="1" x14ac:dyDescent="0.25">
      <c r="B5" s="2" t="str">
        <f>IF(C4='B1'!AB67, 'B1'!AC2, 'B1'!AC1)</f>
        <v>Марка ТС</v>
      </c>
      <c r="C5" s="2" t="s">
        <v>74</v>
      </c>
      <c r="G5" t="s">
        <v>82</v>
      </c>
      <c r="H5">
        <f ca="1">'B1'!B9</f>
        <v>49.142201871589656</v>
      </c>
    </row>
    <row r="6" spans="2:8" ht="19.149999999999999" customHeight="1" x14ac:dyDescent="0.25">
      <c r="B6" s="2" t="str">
        <f>IF(C4='B1'!AB67, 'B1'!AB1, 'B1'!AC1)</f>
        <v>Модель ТС</v>
      </c>
      <c r="C6" s="2"/>
    </row>
    <row r="7" spans="2:8" ht="19.149999999999999" customHeight="1" x14ac:dyDescent="0.25">
      <c r="B7" s="2" t="s">
        <v>132</v>
      </c>
      <c r="C7" s="2">
        <v>2019</v>
      </c>
    </row>
    <row r="8" spans="2:8" ht="19.149999999999999" customHeight="1" x14ac:dyDescent="0.25">
      <c r="B8" s="2" t="s">
        <v>118</v>
      </c>
      <c r="C8" s="2"/>
    </row>
    <row r="9" spans="2:8" ht="19.149999999999999" customHeight="1" x14ac:dyDescent="0.25">
      <c r="B9" s="4" t="s">
        <v>13</v>
      </c>
      <c r="C9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EB47BF-3063-4788-A0A4-F3B97E3D490A}">
          <x14:formula1>
            <xm:f>'B1'!$AB$67:$AB$83</xm:f>
          </x14:formula1>
          <xm:sqref>C4</xm:sqref>
        </x14:dataValidation>
        <x14:dataValidation type="list" allowBlank="1" showInputMessage="1" showErrorMessage="1" xr:uid="{68B41A55-7BA8-44E4-9C09-154A056F65EE}">
          <x14:formula1>
            <xm:f>'B1'!$AC$3:$AC$67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F0E2-4F90-4624-B59F-6EE8E1FF66B9}">
  <dimension ref="A1:AI83"/>
  <sheetViews>
    <sheetView tabSelected="1" zoomScaleNormal="100" workbookViewId="0">
      <selection activeCell="C4" sqref="C4"/>
    </sheetView>
  </sheetViews>
  <sheetFormatPr defaultRowHeight="15" x14ac:dyDescent="0.25"/>
  <cols>
    <col min="1" max="1" width="12.85546875" bestFit="1" customWidth="1"/>
    <col min="35" max="35" width="50.140625" bestFit="1" customWidth="1"/>
  </cols>
  <sheetData>
    <row r="1" spans="1:33" ht="17.45" customHeight="1" x14ac:dyDescent="0.25">
      <c r="AB1" t="s">
        <v>117</v>
      </c>
      <c r="AC1" t="s">
        <v>131</v>
      </c>
    </row>
    <row r="2" spans="1:33" x14ac:dyDescent="0.25">
      <c r="A2" s="3" t="s">
        <v>79</v>
      </c>
      <c r="B2">
        <f ca="1">100*(1-EXP(-B7))</f>
        <v>31.300386014252734</v>
      </c>
      <c r="D2" s="3">
        <f ca="1">IF(B2&lt;75,B2,75)</f>
        <v>31.300386014252734</v>
      </c>
      <c r="AA2" t="s">
        <v>0</v>
      </c>
      <c r="AB2" t="s">
        <v>1</v>
      </c>
      <c r="AC2" t="s">
        <v>2</v>
      </c>
      <c r="AD2" t="s">
        <v>3</v>
      </c>
      <c r="AE2" t="s">
        <v>4</v>
      </c>
      <c r="AF2" t="s">
        <v>84</v>
      </c>
      <c r="AG2" t="s">
        <v>85</v>
      </c>
    </row>
    <row r="3" spans="1:33" x14ac:dyDescent="0.25">
      <c r="A3" t="s">
        <v>3</v>
      </c>
      <c r="B3">
        <f>IF(Front!C4='B1'!AB67,VLOOKUP(Front!C5,AC3:AG67,2,0),VLOOKUP(Front!C4,AB68:AG83,3,0))</f>
        <v>5.7000000000000002E-2</v>
      </c>
      <c r="AA3">
        <v>1</v>
      </c>
      <c r="AB3" t="s">
        <v>14</v>
      </c>
      <c r="AC3" t="s">
        <v>74</v>
      </c>
      <c r="AD3">
        <v>5.7000000000000002E-2</v>
      </c>
      <c r="AE3">
        <v>3.0000000000000001E-3</v>
      </c>
      <c r="AF3">
        <v>15</v>
      </c>
      <c r="AG3">
        <v>0.85599999999999998</v>
      </c>
    </row>
    <row r="4" spans="1:33" x14ac:dyDescent="0.25">
      <c r="A4" t="s">
        <v>4</v>
      </c>
      <c r="B4">
        <f>IF(Front!C4='B1'!AB67,VLOOKUP(Front!C5,AC3:AG67,3,0),VLOOKUP(Front!C4,AB68:AG83,4,0))</f>
        <v>3.0000000000000001E-3</v>
      </c>
      <c r="AB4" t="s">
        <v>14</v>
      </c>
      <c r="AC4" t="s">
        <v>18</v>
      </c>
      <c r="AD4">
        <v>5.7000000000000002E-2</v>
      </c>
      <c r="AE4">
        <v>3.0000000000000001E-3</v>
      </c>
      <c r="AF4">
        <v>15</v>
      </c>
      <c r="AG4">
        <v>0.85599999999999998</v>
      </c>
    </row>
    <row r="5" spans="1:33" x14ac:dyDescent="0.25">
      <c r="A5" t="s">
        <v>98</v>
      </c>
      <c r="B5">
        <f ca="1">YEAR(TODAY())-Front!C7</f>
        <v>4</v>
      </c>
      <c r="AB5" t="s">
        <v>14</v>
      </c>
      <c r="AC5" t="s">
        <v>19</v>
      </c>
      <c r="AD5">
        <v>5.7000000000000002E-2</v>
      </c>
      <c r="AE5">
        <v>3.0000000000000001E-3</v>
      </c>
      <c r="AF5">
        <v>15</v>
      </c>
      <c r="AG5">
        <v>0.85599999999999998</v>
      </c>
    </row>
    <row r="6" spans="1:33" x14ac:dyDescent="0.25">
      <c r="A6" t="s">
        <v>13</v>
      </c>
      <c r="B6">
        <f ca="1">IF(Front!C9,Front!C9,B9)</f>
        <v>49.142201871589656</v>
      </c>
      <c r="AB6" t="s">
        <v>14</v>
      </c>
      <c r="AC6" t="s">
        <v>20</v>
      </c>
      <c r="AD6">
        <v>5.7000000000000002E-2</v>
      </c>
      <c r="AE6">
        <v>2.8999999999999998E-3</v>
      </c>
      <c r="AF6">
        <v>15</v>
      </c>
      <c r="AG6">
        <v>0.87</v>
      </c>
    </row>
    <row r="7" spans="1:33" x14ac:dyDescent="0.25">
      <c r="A7" t="s">
        <v>81</v>
      </c>
      <c r="B7">
        <f ca="1">(B3*B5) + (B4*B6)</f>
        <v>0.37542660561476898</v>
      </c>
      <c r="AB7" t="s">
        <v>14</v>
      </c>
      <c r="AC7" t="s">
        <v>21</v>
      </c>
      <c r="AD7">
        <v>5.7000000000000002E-2</v>
      </c>
      <c r="AE7">
        <v>2.8999999999999998E-3</v>
      </c>
      <c r="AF7">
        <v>15</v>
      </c>
      <c r="AG7">
        <v>0.87</v>
      </c>
    </row>
    <row r="8" spans="1:33" x14ac:dyDescent="0.25">
      <c r="AB8" t="s">
        <v>14</v>
      </c>
      <c r="AC8" t="s">
        <v>22</v>
      </c>
      <c r="AD8">
        <v>5.7000000000000002E-2</v>
      </c>
      <c r="AE8">
        <v>2.8999999999999998E-3</v>
      </c>
      <c r="AF8">
        <v>15</v>
      </c>
      <c r="AG8">
        <v>0.87</v>
      </c>
    </row>
    <row r="9" spans="1:33" x14ac:dyDescent="0.25">
      <c r="A9" t="s">
        <v>83</v>
      </c>
      <c r="B9">
        <f ca="1">B10*B12^B11</f>
        <v>49.142201871589656</v>
      </c>
      <c r="AB9" t="s">
        <v>14</v>
      </c>
      <c r="AC9" t="s">
        <v>23</v>
      </c>
      <c r="AD9">
        <v>5.7000000000000002E-2</v>
      </c>
      <c r="AE9">
        <v>2.8999999999999998E-3</v>
      </c>
      <c r="AF9">
        <v>15</v>
      </c>
      <c r="AG9">
        <v>0.85599999999999998</v>
      </c>
    </row>
    <row r="10" spans="1:33" x14ac:dyDescent="0.25">
      <c r="A10" t="s">
        <v>84</v>
      </c>
      <c r="B10">
        <f>IF(Front!C4='B1'!AB67,VLOOKUP(Front!C5,AC3:AG67,4,0),VLOOKUP(Front!C4,AB68:AG83,5,0))</f>
        <v>15</v>
      </c>
      <c r="AB10" t="s">
        <v>14</v>
      </c>
      <c r="AC10" t="s">
        <v>24</v>
      </c>
      <c r="AD10">
        <v>5.7000000000000002E-2</v>
      </c>
      <c r="AE10">
        <v>2.8999999999999998E-3</v>
      </c>
      <c r="AF10">
        <v>15</v>
      </c>
      <c r="AG10">
        <v>0.87</v>
      </c>
    </row>
    <row r="11" spans="1:33" x14ac:dyDescent="0.25">
      <c r="A11" t="s">
        <v>85</v>
      </c>
      <c r="B11">
        <f>IF(Front!C4='B1'!AB67,VLOOKUP(Front!C5,AC3:AG67,5,0),VLOOKUP(Front!C4,AB68:AG83,6,0))</f>
        <v>0.85599999999999998</v>
      </c>
      <c r="AB11" t="s">
        <v>14</v>
      </c>
      <c r="AC11" t="s">
        <v>25</v>
      </c>
      <c r="AD11">
        <v>5.7000000000000002E-2</v>
      </c>
      <c r="AE11">
        <v>2.8999999999999998E-3</v>
      </c>
      <c r="AF11">
        <v>15</v>
      </c>
      <c r="AG11">
        <v>0.87</v>
      </c>
    </row>
    <row r="12" spans="1:33" x14ac:dyDescent="0.25">
      <c r="A12" t="s">
        <v>80</v>
      </c>
      <c r="B12">
        <f ca="1">B5</f>
        <v>4</v>
      </c>
      <c r="AB12" t="s">
        <v>14</v>
      </c>
      <c r="AC12" t="s">
        <v>75</v>
      </c>
      <c r="AD12">
        <v>5.7000000000000002E-2</v>
      </c>
      <c r="AE12">
        <v>2.8999999999999998E-3</v>
      </c>
      <c r="AF12">
        <v>15</v>
      </c>
      <c r="AG12">
        <v>0.87</v>
      </c>
    </row>
    <row r="13" spans="1:33" x14ac:dyDescent="0.25">
      <c r="AB13" t="s">
        <v>14</v>
      </c>
      <c r="AC13" t="s">
        <v>26</v>
      </c>
      <c r="AD13">
        <v>5.7000000000000002E-2</v>
      </c>
      <c r="AE13">
        <v>2.8999999999999998E-3</v>
      </c>
      <c r="AF13">
        <v>15</v>
      </c>
      <c r="AG13">
        <v>0.87</v>
      </c>
    </row>
    <row r="14" spans="1:33" ht="30" x14ac:dyDescent="0.25">
      <c r="A14" s="1" t="s">
        <v>86</v>
      </c>
      <c r="B14">
        <f ca="1">IF(B5&lt;1,B15,B16)</f>
        <v>0</v>
      </c>
      <c r="AB14" t="s">
        <v>14</v>
      </c>
      <c r="AC14" t="s">
        <v>28</v>
      </c>
      <c r="AD14">
        <v>5.7000000000000002E-2</v>
      </c>
      <c r="AE14">
        <v>2.8999999999999998E-3</v>
      </c>
      <c r="AF14">
        <v>15</v>
      </c>
      <c r="AG14">
        <v>0.87</v>
      </c>
    </row>
    <row r="15" spans="1:33" x14ac:dyDescent="0.25">
      <c r="A15" t="s">
        <v>87</v>
      </c>
      <c r="AB15" t="s">
        <v>14</v>
      </c>
      <c r="AC15" t="s">
        <v>27</v>
      </c>
      <c r="AD15">
        <v>5.7000000000000002E-2</v>
      </c>
      <c r="AE15">
        <v>2.8999999999999998E-3</v>
      </c>
      <c r="AF15">
        <v>15</v>
      </c>
      <c r="AG15">
        <v>0.87</v>
      </c>
    </row>
    <row r="16" spans="1:33" x14ac:dyDescent="0.25">
      <c r="A16" t="s">
        <v>95</v>
      </c>
      <c r="AB16" t="s">
        <v>14</v>
      </c>
      <c r="AC16" t="s">
        <v>29</v>
      </c>
      <c r="AD16">
        <v>5.7000000000000002E-2</v>
      </c>
      <c r="AE16">
        <v>2.8999999999999998E-3</v>
      </c>
      <c r="AF16">
        <v>15</v>
      </c>
      <c r="AG16">
        <v>0.87</v>
      </c>
    </row>
    <row r="17" spans="28:33" x14ac:dyDescent="0.25">
      <c r="AB17" t="s">
        <v>14</v>
      </c>
      <c r="AC17" t="s">
        <v>76</v>
      </c>
      <c r="AD17">
        <v>5.7000000000000002E-2</v>
      </c>
      <c r="AE17">
        <v>2.8999999999999998E-3</v>
      </c>
      <c r="AF17">
        <v>15</v>
      </c>
      <c r="AG17">
        <v>0.87</v>
      </c>
    </row>
    <row r="18" spans="28:33" x14ac:dyDescent="0.25">
      <c r="AB18" t="s">
        <v>14</v>
      </c>
      <c r="AC18" t="s">
        <v>77</v>
      </c>
      <c r="AD18">
        <v>4.2000000000000003E-2</v>
      </c>
      <c r="AE18">
        <v>2.3E-3</v>
      </c>
      <c r="AF18">
        <v>15</v>
      </c>
      <c r="AG18">
        <v>0.89500000000000002</v>
      </c>
    </row>
    <row r="19" spans="28:33" x14ac:dyDescent="0.25">
      <c r="AB19" t="s">
        <v>14</v>
      </c>
      <c r="AC19" t="s">
        <v>30</v>
      </c>
      <c r="AD19">
        <v>4.2000000000000003E-2</v>
      </c>
      <c r="AE19">
        <v>2.3E-3</v>
      </c>
      <c r="AF19">
        <v>15</v>
      </c>
      <c r="AG19">
        <v>0.89500000000000002</v>
      </c>
    </row>
    <row r="20" spans="28:33" x14ac:dyDescent="0.25">
      <c r="AB20" t="s">
        <v>14</v>
      </c>
      <c r="AC20" t="s">
        <v>31</v>
      </c>
      <c r="AD20">
        <v>4.2000000000000003E-2</v>
      </c>
      <c r="AE20">
        <v>2.3E-3</v>
      </c>
      <c r="AF20">
        <v>15</v>
      </c>
      <c r="AG20">
        <v>0.89500000000000002</v>
      </c>
    </row>
    <row r="21" spans="28:33" x14ac:dyDescent="0.25">
      <c r="AB21" t="s">
        <v>14</v>
      </c>
      <c r="AC21" t="s">
        <v>32</v>
      </c>
      <c r="AD21">
        <v>4.2000000000000003E-2</v>
      </c>
      <c r="AE21">
        <v>2.3E-3</v>
      </c>
      <c r="AF21">
        <v>15</v>
      </c>
      <c r="AG21">
        <v>0.89500000000000002</v>
      </c>
    </row>
    <row r="22" spans="28:33" x14ac:dyDescent="0.25">
      <c r="AB22" t="s">
        <v>14</v>
      </c>
      <c r="AC22" t="s">
        <v>33</v>
      </c>
      <c r="AD22">
        <v>4.2000000000000003E-2</v>
      </c>
      <c r="AE22">
        <v>2.3E-3</v>
      </c>
      <c r="AF22">
        <v>15</v>
      </c>
      <c r="AG22">
        <v>0.89500000000000002</v>
      </c>
    </row>
    <row r="23" spans="28:33" x14ac:dyDescent="0.25">
      <c r="AB23" t="s">
        <v>14</v>
      </c>
      <c r="AC23" t="s">
        <v>34</v>
      </c>
      <c r="AD23">
        <v>4.2000000000000003E-2</v>
      </c>
      <c r="AE23">
        <v>2.3E-3</v>
      </c>
      <c r="AF23">
        <v>15</v>
      </c>
      <c r="AG23">
        <v>0.89500000000000002</v>
      </c>
    </row>
    <row r="24" spans="28:33" x14ac:dyDescent="0.25">
      <c r="AB24" t="s">
        <v>14</v>
      </c>
      <c r="AC24" t="s">
        <v>99</v>
      </c>
      <c r="AD24">
        <v>4.2000000000000003E-2</v>
      </c>
      <c r="AE24">
        <v>2.3E-3</v>
      </c>
      <c r="AF24">
        <v>15</v>
      </c>
      <c r="AG24">
        <v>0.89500000000000002</v>
      </c>
    </row>
    <row r="25" spans="28:33" x14ac:dyDescent="0.25">
      <c r="AB25" t="s">
        <v>14</v>
      </c>
      <c r="AC25" t="s">
        <v>100</v>
      </c>
      <c r="AD25">
        <v>4.2000000000000003E-2</v>
      </c>
      <c r="AE25">
        <v>2.3E-3</v>
      </c>
      <c r="AF25">
        <v>15</v>
      </c>
      <c r="AG25">
        <v>0.89500000000000002</v>
      </c>
    </row>
    <row r="26" spans="28:33" x14ac:dyDescent="0.25">
      <c r="AB26" t="s">
        <v>14</v>
      </c>
      <c r="AC26" t="s">
        <v>35</v>
      </c>
      <c r="AD26">
        <v>4.2000000000000003E-2</v>
      </c>
      <c r="AE26">
        <v>2.3E-3</v>
      </c>
      <c r="AF26">
        <v>15</v>
      </c>
      <c r="AG26">
        <v>0.89500000000000002</v>
      </c>
    </row>
    <row r="27" spans="28:33" x14ac:dyDescent="0.25">
      <c r="AB27" t="s">
        <v>14</v>
      </c>
      <c r="AC27" t="s">
        <v>36</v>
      </c>
      <c r="AD27">
        <v>4.2000000000000003E-2</v>
      </c>
      <c r="AE27">
        <v>2.3E-3</v>
      </c>
      <c r="AF27">
        <v>15</v>
      </c>
      <c r="AG27">
        <v>0.89500000000000002</v>
      </c>
    </row>
    <row r="28" spans="28:33" x14ac:dyDescent="0.25">
      <c r="AB28" t="s">
        <v>14</v>
      </c>
      <c r="AC28" t="s">
        <v>37</v>
      </c>
      <c r="AD28">
        <v>4.2000000000000003E-2</v>
      </c>
      <c r="AE28">
        <v>2.3E-3</v>
      </c>
      <c r="AF28">
        <v>15</v>
      </c>
      <c r="AG28">
        <v>0.89500000000000002</v>
      </c>
    </row>
    <row r="29" spans="28:33" x14ac:dyDescent="0.25">
      <c r="AB29" t="s">
        <v>14</v>
      </c>
      <c r="AC29" t="s">
        <v>101</v>
      </c>
      <c r="AD29">
        <v>4.2000000000000003E-2</v>
      </c>
      <c r="AE29">
        <v>2.3E-3</v>
      </c>
      <c r="AF29">
        <v>15</v>
      </c>
      <c r="AG29">
        <v>0.89500000000000002</v>
      </c>
    </row>
    <row r="30" spans="28:33" x14ac:dyDescent="0.25">
      <c r="AB30" t="s">
        <v>14</v>
      </c>
      <c r="AC30" t="s">
        <v>102</v>
      </c>
      <c r="AD30">
        <v>4.2000000000000003E-2</v>
      </c>
      <c r="AE30">
        <v>2.3E-3</v>
      </c>
      <c r="AF30">
        <v>15</v>
      </c>
      <c r="AG30">
        <v>0.89500000000000002</v>
      </c>
    </row>
    <row r="31" spans="28:33" x14ac:dyDescent="0.25">
      <c r="AB31" t="s">
        <v>14</v>
      </c>
      <c r="AC31" t="s">
        <v>38</v>
      </c>
      <c r="AD31">
        <v>4.2000000000000003E-2</v>
      </c>
      <c r="AE31">
        <v>2.3E-3</v>
      </c>
      <c r="AF31">
        <v>15</v>
      </c>
      <c r="AG31">
        <v>0.89500000000000002</v>
      </c>
    </row>
    <row r="32" spans="28:33" x14ac:dyDescent="0.25">
      <c r="AB32" t="s">
        <v>14</v>
      </c>
      <c r="AC32" t="s">
        <v>39</v>
      </c>
      <c r="AD32">
        <v>4.2000000000000003E-2</v>
      </c>
      <c r="AE32">
        <v>2.3E-3</v>
      </c>
      <c r="AF32">
        <v>15</v>
      </c>
      <c r="AG32">
        <v>0.89500000000000002</v>
      </c>
    </row>
    <row r="33" spans="28:33" x14ac:dyDescent="0.25">
      <c r="AB33" t="s">
        <v>14</v>
      </c>
      <c r="AC33" t="s">
        <v>40</v>
      </c>
      <c r="AD33">
        <v>4.2000000000000003E-2</v>
      </c>
      <c r="AE33">
        <v>2.3E-3</v>
      </c>
      <c r="AF33">
        <v>15</v>
      </c>
      <c r="AG33">
        <v>0.89500000000000002</v>
      </c>
    </row>
    <row r="34" spans="28:33" x14ac:dyDescent="0.25">
      <c r="AB34" t="s">
        <v>14</v>
      </c>
      <c r="AC34" t="s">
        <v>41</v>
      </c>
      <c r="AD34">
        <v>4.2000000000000003E-2</v>
      </c>
      <c r="AE34">
        <v>2.3E-3</v>
      </c>
      <c r="AF34">
        <v>15</v>
      </c>
      <c r="AG34">
        <v>0.89500000000000002</v>
      </c>
    </row>
    <row r="35" spans="28:33" x14ac:dyDescent="0.25">
      <c r="AB35" t="s">
        <v>14</v>
      </c>
      <c r="AC35" t="s">
        <v>42</v>
      </c>
      <c r="AD35">
        <v>4.2000000000000003E-2</v>
      </c>
      <c r="AE35">
        <v>2.3E-3</v>
      </c>
      <c r="AF35">
        <v>15</v>
      </c>
      <c r="AG35">
        <v>0.89500000000000002</v>
      </c>
    </row>
    <row r="36" spans="28:33" x14ac:dyDescent="0.25">
      <c r="AB36" t="s">
        <v>14</v>
      </c>
      <c r="AC36" t="s">
        <v>43</v>
      </c>
      <c r="AD36">
        <v>4.2000000000000003E-2</v>
      </c>
      <c r="AE36">
        <v>2.3E-3</v>
      </c>
      <c r="AF36">
        <v>15</v>
      </c>
      <c r="AG36">
        <v>0.89500000000000002</v>
      </c>
    </row>
    <row r="37" spans="28:33" x14ac:dyDescent="0.25">
      <c r="AB37" t="s">
        <v>14</v>
      </c>
      <c r="AC37" t="s">
        <v>44</v>
      </c>
      <c r="AD37">
        <v>4.2000000000000003E-2</v>
      </c>
      <c r="AE37">
        <v>2.3E-3</v>
      </c>
      <c r="AF37">
        <v>15</v>
      </c>
      <c r="AG37">
        <v>0.89500000000000002</v>
      </c>
    </row>
    <row r="38" spans="28:33" x14ac:dyDescent="0.25">
      <c r="AB38" t="s">
        <v>14</v>
      </c>
      <c r="AC38" t="s">
        <v>45</v>
      </c>
      <c r="AD38">
        <v>4.2000000000000003E-2</v>
      </c>
      <c r="AE38">
        <v>2.3E-3</v>
      </c>
      <c r="AF38">
        <v>15</v>
      </c>
      <c r="AG38">
        <v>0.89500000000000002</v>
      </c>
    </row>
    <row r="39" spans="28:33" x14ac:dyDescent="0.25">
      <c r="AB39" t="s">
        <v>14</v>
      </c>
      <c r="AC39" t="s">
        <v>46</v>
      </c>
      <c r="AD39">
        <v>4.2000000000000003E-2</v>
      </c>
      <c r="AE39">
        <v>2.3E-3</v>
      </c>
      <c r="AF39">
        <v>15</v>
      </c>
      <c r="AG39">
        <v>0.89500000000000002</v>
      </c>
    </row>
    <row r="40" spans="28:33" x14ac:dyDescent="0.25">
      <c r="AB40" t="s">
        <v>14</v>
      </c>
      <c r="AC40" t="s">
        <v>47</v>
      </c>
      <c r="AD40">
        <v>4.2000000000000003E-2</v>
      </c>
      <c r="AE40">
        <v>2.3E-3</v>
      </c>
      <c r="AF40">
        <v>15</v>
      </c>
      <c r="AG40">
        <v>0.89500000000000002</v>
      </c>
    </row>
    <row r="41" spans="28:33" x14ac:dyDescent="0.25">
      <c r="AB41" t="s">
        <v>14</v>
      </c>
      <c r="AC41" t="s">
        <v>48</v>
      </c>
      <c r="AD41">
        <v>4.2000000000000003E-2</v>
      </c>
      <c r="AE41">
        <v>2.3E-3</v>
      </c>
      <c r="AF41">
        <v>15</v>
      </c>
      <c r="AG41">
        <v>0.89500000000000002</v>
      </c>
    </row>
    <row r="42" spans="28:33" x14ac:dyDescent="0.25">
      <c r="AB42" t="s">
        <v>14</v>
      </c>
      <c r="AC42" t="s">
        <v>49</v>
      </c>
      <c r="AD42">
        <v>4.4999999999999998E-2</v>
      </c>
      <c r="AE42">
        <v>2.3999999999999998E-3</v>
      </c>
      <c r="AF42">
        <v>15</v>
      </c>
      <c r="AG42">
        <v>0.92200000000000004</v>
      </c>
    </row>
    <row r="43" spans="28:33" x14ac:dyDescent="0.25">
      <c r="AB43" t="s">
        <v>14</v>
      </c>
      <c r="AC43" t="s">
        <v>50</v>
      </c>
      <c r="AD43">
        <v>4.4999999999999998E-2</v>
      </c>
      <c r="AE43">
        <v>2.3999999999999998E-3</v>
      </c>
      <c r="AF43">
        <v>15</v>
      </c>
      <c r="AG43">
        <v>0.89500000000000002</v>
      </c>
    </row>
    <row r="44" spans="28:33" x14ac:dyDescent="0.25">
      <c r="AB44" t="s">
        <v>14</v>
      </c>
      <c r="AC44" t="s">
        <v>51</v>
      </c>
      <c r="AD44">
        <v>4.4999999999999998E-2</v>
      </c>
      <c r="AE44">
        <v>2.3999999999999998E-3</v>
      </c>
      <c r="AF44">
        <v>15</v>
      </c>
      <c r="AG44">
        <v>0.89500000000000002</v>
      </c>
    </row>
    <row r="45" spans="28:33" x14ac:dyDescent="0.25">
      <c r="AB45" t="s">
        <v>14</v>
      </c>
      <c r="AC45" t="s">
        <v>52</v>
      </c>
      <c r="AD45">
        <v>4.4999999999999998E-2</v>
      </c>
      <c r="AE45">
        <v>2.3999999999999998E-3</v>
      </c>
      <c r="AF45">
        <v>15</v>
      </c>
      <c r="AG45">
        <v>0.89500000000000002</v>
      </c>
    </row>
    <row r="46" spans="28:33" x14ac:dyDescent="0.25">
      <c r="AB46" t="s">
        <v>14</v>
      </c>
      <c r="AC46" t="s">
        <v>53</v>
      </c>
      <c r="AD46">
        <v>4.4999999999999998E-2</v>
      </c>
      <c r="AE46">
        <v>2.3999999999999998E-3</v>
      </c>
      <c r="AF46">
        <v>15</v>
      </c>
      <c r="AG46">
        <v>0.89500000000000002</v>
      </c>
    </row>
    <row r="47" spans="28:33" x14ac:dyDescent="0.25">
      <c r="AB47" t="s">
        <v>14</v>
      </c>
      <c r="AC47" t="s">
        <v>54</v>
      </c>
      <c r="AD47">
        <v>4.4999999999999998E-2</v>
      </c>
      <c r="AE47">
        <v>2.3999999999999998E-3</v>
      </c>
      <c r="AF47">
        <v>15</v>
      </c>
      <c r="AG47">
        <v>0.89500000000000002</v>
      </c>
    </row>
    <row r="48" spans="28:33" x14ac:dyDescent="0.25">
      <c r="AB48" t="s">
        <v>14</v>
      </c>
      <c r="AC48" t="s">
        <v>55</v>
      </c>
      <c r="AD48">
        <v>4.4999999999999998E-2</v>
      </c>
      <c r="AE48">
        <v>2.3999999999999998E-3</v>
      </c>
      <c r="AF48">
        <v>15</v>
      </c>
      <c r="AG48">
        <v>0.89500000000000002</v>
      </c>
    </row>
    <row r="49" spans="28:33" x14ac:dyDescent="0.25">
      <c r="AB49" t="s">
        <v>14</v>
      </c>
      <c r="AC49" t="s">
        <v>56</v>
      </c>
      <c r="AD49">
        <v>4.4999999999999998E-2</v>
      </c>
      <c r="AE49">
        <v>2.3999999999999998E-3</v>
      </c>
      <c r="AF49">
        <v>15</v>
      </c>
      <c r="AG49">
        <v>0.92200000000000004</v>
      </c>
    </row>
    <row r="50" spans="28:33" x14ac:dyDescent="0.25">
      <c r="AB50" t="s">
        <v>14</v>
      </c>
      <c r="AC50" t="s">
        <v>57</v>
      </c>
      <c r="AD50">
        <v>4.4999999999999998E-2</v>
      </c>
      <c r="AE50">
        <v>2.3999999999999998E-3</v>
      </c>
      <c r="AF50">
        <v>15</v>
      </c>
      <c r="AG50">
        <v>0.89500000000000002</v>
      </c>
    </row>
    <row r="51" spans="28:33" x14ac:dyDescent="0.25">
      <c r="AB51" t="s">
        <v>14</v>
      </c>
      <c r="AC51" t="s">
        <v>58</v>
      </c>
      <c r="AD51">
        <v>4.4999999999999998E-2</v>
      </c>
      <c r="AE51">
        <v>2.3999999999999998E-3</v>
      </c>
      <c r="AF51">
        <v>15</v>
      </c>
      <c r="AG51">
        <v>0.92200000000000004</v>
      </c>
    </row>
    <row r="52" spans="28:33" x14ac:dyDescent="0.25">
      <c r="AB52" t="s">
        <v>14</v>
      </c>
      <c r="AC52" t="s">
        <v>59</v>
      </c>
      <c r="AD52">
        <v>4.4999999999999998E-2</v>
      </c>
      <c r="AE52">
        <v>2.3999999999999998E-3</v>
      </c>
      <c r="AF52">
        <v>15</v>
      </c>
      <c r="AG52">
        <v>0.89500000000000002</v>
      </c>
    </row>
    <row r="53" spans="28:33" x14ac:dyDescent="0.25">
      <c r="AB53" t="s">
        <v>14</v>
      </c>
      <c r="AC53" t="s">
        <v>60</v>
      </c>
      <c r="AD53">
        <v>4.4999999999999998E-2</v>
      </c>
      <c r="AE53">
        <v>2.3999999999999998E-3</v>
      </c>
      <c r="AF53">
        <v>15</v>
      </c>
      <c r="AG53">
        <v>0.89500000000000002</v>
      </c>
    </row>
    <row r="54" spans="28:33" x14ac:dyDescent="0.25">
      <c r="AB54" t="s">
        <v>14</v>
      </c>
      <c r="AC54" t="s">
        <v>61</v>
      </c>
      <c r="AD54">
        <v>4.4999999999999998E-2</v>
      </c>
      <c r="AE54">
        <v>2.3999999999999998E-3</v>
      </c>
      <c r="AF54">
        <v>15</v>
      </c>
      <c r="AG54">
        <v>0.89500000000000002</v>
      </c>
    </row>
    <row r="55" spans="28:33" x14ac:dyDescent="0.25">
      <c r="AB55" t="s">
        <v>14</v>
      </c>
      <c r="AC55" t="s">
        <v>62</v>
      </c>
      <c r="AD55">
        <v>5.1999999999999998E-2</v>
      </c>
      <c r="AE55">
        <v>2.5999999999999999E-3</v>
      </c>
      <c r="AF55">
        <v>15</v>
      </c>
      <c r="AG55">
        <v>0.87</v>
      </c>
    </row>
    <row r="56" spans="28:33" x14ac:dyDescent="0.25">
      <c r="AB56" t="s">
        <v>14</v>
      </c>
      <c r="AC56" t="s">
        <v>63</v>
      </c>
      <c r="AD56">
        <v>5.1999999999999998E-2</v>
      </c>
      <c r="AE56">
        <v>2.5999999999999999E-3</v>
      </c>
      <c r="AF56">
        <v>15</v>
      </c>
      <c r="AG56">
        <v>0.87</v>
      </c>
    </row>
    <row r="57" spans="28:33" x14ac:dyDescent="0.25">
      <c r="AB57" t="s">
        <v>14</v>
      </c>
      <c r="AC57" t="s">
        <v>78</v>
      </c>
      <c r="AD57">
        <v>5.1999999999999998E-2</v>
      </c>
      <c r="AE57">
        <v>2.5999999999999999E-3</v>
      </c>
      <c r="AF57">
        <v>15</v>
      </c>
      <c r="AG57">
        <v>0.87</v>
      </c>
    </row>
    <row r="58" spans="28:33" x14ac:dyDescent="0.25">
      <c r="AB58" t="s">
        <v>14</v>
      </c>
      <c r="AC58" t="s">
        <v>64</v>
      </c>
      <c r="AD58">
        <v>5.1999999999999998E-2</v>
      </c>
      <c r="AE58">
        <v>2.5999999999999999E-3</v>
      </c>
      <c r="AF58">
        <v>15</v>
      </c>
      <c r="AG58">
        <v>0.87</v>
      </c>
    </row>
    <row r="59" spans="28:33" x14ac:dyDescent="0.25">
      <c r="AB59" t="s">
        <v>14</v>
      </c>
      <c r="AC59" t="s">
        <v>65</v>
      </c>
      <c r="AD59">
        <v>4.9000000000000002E-2</v>
      </c>
      <c r="AE59">
        <v>2.5000000000000001E-3</v>
      </c>
      <c r="AF59">
        <v>15</v>
      </c>
      <c r="AG59">
        <v>0.92200000000000004</v>
      </c>
    </row>
    <row r="60" spans="28:33" x14ac:dyDescent="0.25">
      <c r="AB60" t="s">
        <v>14</v>
      </c>
      <c r="AC60" t="s">
        <v>66</v>
      </c>
      <c r="AD60">
        <v>4.9000000000000002E-2</v>
      </c>
      <c r="AE60">
        <v>2.5000000000000001E-3</v>
      </c>
      <c r="AF60">
        <v>15</v>
      </c>
      <c r="AG60">
        <v>0.92200000000000004</v>
      </c>
    </row>
    <row r="61" spans="28:33" x14ac:dyDescent="0.25">
      <c r="AB61" t="s">
        <v>14</v>
      </c>
      <c r="AC61" t="s">
        <v>67</v>
      </c>
      <c r="AD61">
        <v>4.9000000000000002E-2</v>
      </c>
      <c r="AE61">
        <v>2.5000000000000001E-3</v>
      </c>
      <c r="AF61">
        <v>15</v>
      </c>
      <c r="AG61">
        <v>0.92200000000000004</v>
      </c>
    </row>
    <row r="62" spans="28:33" x14ac:dyDescent="0.25">
      <c r="AB62" t="s">
        <v>14</v>
      </c>
      <c r="AC62" t="s">
        <v>68</v>
      </c>
      <c r="AD62">
        <v>4.9000000000000002E-2</v>
      </c>
      <c r="AE62">
        <v>2.5000000000000001E-3</v>
      </c>
      <c r="AF62">
        <v>15</v>
      </c>
      <c r="AG62">
        <v>0.92200000000000004</v>
      </c>
    </row>
    <row r="63" spans="28:33" x14ac:dyDescent="0.25">
      <c r="AB63" t="s">
        <v>14</v>
      </c>
      <c r="AC63" t="s">
        <v>69</v>
      </c>
      <c r="AD63">
        <v>4.9000000000000002E-2</v>
      </c>
      <c r="AE63">
        <v>2.5000000000000001E-3</v>
      </c>
      <c r="AF63">
        <v>15</v>
      </c>
      <c r="AG63">
        <v>0.92200000000000004</v>
      </c>
    </row>
    <row r="64" spans="28:33" x14ac:dyDescent="0.25">
      <c r="AB64" t="s">
        <v>14</v>
      </c>
      <c r="AC64" t="s">
        <v>70</v>
      </c>
      <c r="AD64">
        <v>4.9000000000000002E-2</v>
      </c>
      <c r="AE64">
        <v>2.5000000000000001E-3</v>
      </c>
      <c r="AF64">
        <v>15</v>
      </c>
      <c r="AG64">
        <v>0.92200000000000004</v>
      </c>
    </row>
    <row r="65" spans="27:35" x14ac:dyDescent="0.25">
      <c r="AB65" t="s">
        <v>14</v>
      </c>
      <c r="AC65" t="s">
        <v>71</v>
      </c>
      <c r="AD65">
        <v>4.9000000000000002E-2</v>
      </c>
      <c r="AE65">
        <v>2.5000000000000001E-3</v>
      </c>
      <c r="AF65">
        <v>15</v>
      </c>
      <c r="AG65">
        <v>0.92200000000000004</v>
      </c>
    </row>
    <row r="66" spans="27:35" x14ac:dyDescent="0.25">
      <c r="AB66" t="s">
        <v>14</v>
      </c>
      <c r="AC66" t="s">
        <v>72</v>
      </c>
      <c r="AD66">
        <v>4.9000000000000002E-2</v>
      </c>
      <c r="AE66">
        <v>2.5000000000000001E-3</v>
      </c>
      <c r="AF66">
        <v>15</v>
      </c>
      <c r="AG66">
        <v>0.92200000000000004</v>
      </c>
    </row>
    <row r="67" spans="27:35" x14ac:dyDescent="0.25">
      <c r="AB67" t="s">
        <v>14</v>
      </c>
      <c r="AC67" t="s">
        <v>73</v>
      </c>
      <c r="AD67">
        <v>4.9000000000000002E-2</v>
      </c>
      <c r="AE67">
        <v>2.5000000000000001E-3</v>
      </c>
      <c r="AF67">
        <v>15</v>
      </c>
      <c r="AG67">
        <v>0.92200000000000004</v>
      </c>
      <c r="AI67" t="s">
        <v>14</v>
      </c>
    </row>
    <row r="68" spans="27:35" x14ac:dyDescent="0.25">
      <c r="AA68">
        <v>2</v>
      </c>
      <c r="AB68" t="s">
        <v>122</v>
      </c>
      <c r="AC68" t="s">
        <v>12</v>
      </c>
      <c r="AD68">
        <v>7.6999999999999999E-2</v>
      </c>
      <c r="AE68">
        <v>2.3E-3</v>
      </c>
      <c r="AF68">
        <v>57</v>
      </c>
      <c r="AG68">
        <v>0.874</v>
      </c>
      <c r="AI68" t="s">
        <v>122</v>
      </c>
    </row>
    <row r="69" spans="27:35" x14ac:dyDescent="0.25">
      <c r="AA69">
        <v>3</v>
      </c>
      <c r="AB69" t="s">
        <v>123</v>
      </c>
      <c r="AC69" t="s">
        <v>12</v>
      </c>
      <c r="AD69">
        <v>7.6999999999999999E-2</v>
      </c>
      <c r="AE69">
        <v>2.3E-3</v>
      </c>
      <c r="AF69">
        <v>60</v>
      </c>
      <c r="AG69">
        <v>0.92200000000000004</v>
      </c>
      <c r="AI69" t="s">
        <v>123</v>
      </c>
    </row>
    <row r="70" spans="27:35" x14ac:dyDescent="0.25">
      <c r="AA70">
        <v>4</v>
      </c>
      <c r="AB70" t="s">
        <v>129</v>
      </c>
      <c r="AC70" t="s">
        <v>12</v>
      </c>
      <c r="AD70">
        <v>7.6999999999999999E-2</v>
      </c>
      <c r="AE70">
        <v>2.3E-3</v>
      </c>
      <c r="AF70">
        <v>55</v>
      </c>
      <c r="AG70">
        <v>0.92200000000000004</v>
      </c>
      <c r="AI70" t="s">
        <v>129</v>
      </c>
    </row>
    <row r="71" spans="27:35" x14ac:dyDescent="0.25">
      <c r="AA71">
        <v>5</v>
      </c>
      <c r="AB71" t="s">
        <v>130</v>
      </c>
      <c r="AC71" t="s">
        <v>12</v>
      </c>
      <c r="AD71">
        <v>7.6999999999999999E-2</v>
      </c>
      <c r="AE71">
        <v>2.3E-3</v>
      </c>
      <c r="AF71">
        <v>49</v>
      </c>
      <c r="AG71">
        <v>0.89500000000000002</v>
      </c>
      <c r="AI71" t="s">
        <v>130</v>
      </c>
    </row>
    <row r="72" spans="27:35" x14ac:dyDescent="0.25">
      <c r="AA72">
        <v>6</v>
      </c>
      <c r="AB72" t="s">
        <v>121</v>
      </c>
      <c r="AC72" t="s">
        <v>5</v>
      </c>
      <c r="AD72">
        <v>0.113</v>
      </c>
      <c r="AE72">
        <v>8.0000000000000004E-4</v>
      </c>
      <c r="AF72">
        <v>50</v>
      </c>
      <c r="AG72">
        <v>1</v>
      </c>
      <c r="AI72" t="s">
        <v>121</v>
      </c>
    </row>
    <row r="73" spans="27:35" x14ac:dyDescent="0.25">
      <c r="AA73">
        <v>7</v>
      </c>
      <c r="AB73" t="s">
        <v>120</v>
      </c>
      <c r="AC73" t="s">
        <v>5</v>
      </c>
      <c r="AD73">
        <v>0.113</v>
      </c>
      <c r="AE73">
        <v>8.0000000000000004E-4</v>
      </c>
      <c r="AF73">
        <v>60</v>
      </c>
      <c r="AG73">
        <v>1</v>
      </c>
      <c r="AI73" t="s">
        <v>120</v>
      </c>
    </row>
    <row r="74" spans="27:35" x14ac:dyDescent="0.25">
      <c r="AA74">
        <v>8</v>
      </c>
      <c r="AB74" t="s">
        <v>15</v>
      </c>
      <c r="AC74" t="s">
        <v>15</v>
      </c>
      <c r="AD74">
        <v>9.8000000000000004E-2</v>
      </c>
      <c r="AE74">
        <v>8.0000000000000004E-4</v>
      </c>
      <c r="AF74">
        <v>55</v>
      </c>
      <c r="AG74">
        <v>1</v>
      </c>
      <c r="AI74" t="s">
        <v>15</v>
      </c>
    </row>
    <row r="75" spans="27:35" x14ac:dyDescent="0.25">
      <c r="AA75">
        <v>9</v>
      </c>
      <c r="AB75" t="s">
        <v>119</v>
      </c>
      <c r="AC75" t="s">
        <v>119</v>
      </c>
      <c r="AD75">
        <v>9.8000000000000004E-2</v>
      </c>
      <c r="AE75">
        <v>8.0000000000000004E-4</v>
      </c>
      <c r="AF75">
        <v>70</v>
      </c>
      <c r="AG75">
        <v>0.9</v>
      </c>
      <c r="AI75" t="s">
        <v>119</v>
      </c>
    </row>
    <row r="76" spans="27:35" x14ac:dyDescent="0.25">
      <c r="AA76">
        <v>10</v>
      </c>
      <c r="AB76" t="s">
        <v>16</v>
      </c>
      <c r="AC76" t="s">
        <v>6</v>
      </c>
      <c r="AD76">
        <v>0.09</v>
      </c>
      <c r="AE76">
        <v>0</v>
      </c>
      <c r="AF76">
        <v>0</v>
      </c>
      <c r="AG76">
        <v>0</v>
      </c>
      <c r="AI76" t="s">
        <v>16</v>
      </c>
    </row>
    <row r="77" spans="27:35" x14ac:dyDescent="0.25">
      <c r="AA77">
        <v>11</v>
      </c>
      <c r="AB77" t="s">
        <v>17</v>
      </c>
      <c r="AC77" t="s">
        <v>7</v>
      </c>
      <c r="AD77">
        <v>0.06</v>
      </c>
      <c r="AE77">
        <v>0</v>
      </c>
      <c r="AF77">
        <v>0</v>
      </c>
      <c r="AG77">
        <v>0</v>
      </c>
      <c r="AI77" t="s">
        <v>17</v>
      </c>
    </row>
    <row r="78" spans="27:35" x14ac:dyDescent="0.25">
      <c r="AA78">
        <v>12</v>
      </c>
      <c r="AB78" t="s">
        <v>124</v>
      </c>
      <c r="AC78" t="s">
        <v>8</v>
      </c>
      <c r="AD78">
        <v>7.0000000000000007E-2</v>
      </c>
      <c r="AE78">
        <v>0</v>
      </c>
      <c r="AF78">
        <v>2.77</v>
      </c>
      <c r="AG78">
        <v>1</v>
      </c>
      <c r="AI78" t="s">
        <v>124</v>
      </c>
    </row>
    <row r="79" spans="27:35" x14ac:dyDescent="0.25">
      <c r="AA79">
        <v>13</v>
      </c>
      <c r="AB79" t="s">
        <v>125</v>
      </c>
      <c r="AC79" t="s">
        <v>8</v>
      </c>
      <c r="AD79">
        <v>7.0000000000000007E-2</v>
      </c>
      <c r="AE79">
        <v>0</v>
      </c>
      <c r="AF79">
        <v>3.72</v>
      </c>
      <c r="AG79">
        <v>1</v>
      </c>
      <c r="AI79" t="s">
        <v>125</v>
      </c>
    </row>
    <row r="80" spans="27:35" x14ac:dyDescent="0.25">
      <c r="AA80">
        <v>14</v>
      </c>
      <c r="AB80" t="s">
        <v>126</v>
      </c>
      <c r="AC80" t="s">
        <v>9</v>
      </c>
      <c r="AD80">
        <v>0.09</v>
      </c>
      <c r="AE80">
        <v>0</v>
      </c>
      <c r="AF80">
        <v>2.77</v>
      </c>
      <c r="AG80">
        <v>1</v>
      </c>
      <c r="AI80" t="s">
        <v>126</v>
      </c>
    </row>
    <row r="81" spans="27:35" x14ac:dyDescent="0.25">
      <c r="AA81">
        <v>15</v>
      </c>
      <c r="AB81" t="s">
        <v>127</v>
      </c>
      <c r="AC81" t="s">
        <v>9</v>
      </c>
      <c r="AD81">
        <v>0.09</v>
      </c>
      <c r="AE81">
        <v>0</v>
      </c>
      <c r="AF81">
        <v>3.72</v>
      </c>
      <c r="AG81">
        <v>1</v>
      </c>
      <c r="AI81" t="s">
        <v>127</v>
      </c>
    </row>
    <row r="82" spans="27:35" x14ac:dyDescent="0.25">
      <c r="AA82">
        <v>16</v>
      </c>
      <c r="AB82" t="s">
        <v>128</v>
      </c>
      <c r="AC82" t="s">
        <v>10</v>
      </c>
      <c r="AD82">
        <v>0.15</v>
      </c>
      <c r="AE82">
        <v>0</v>
      </c>
      <c r="AF82">
        <v>55</v>
      </c>
      <c r="AG82">
        <v>0.92200000000000004</v>
      </c>
      <c r="AI82" t="s">
        <v>128</v>
      </c>
    </row>
    <row r="83" spans="27:35" x14ac:dyDescent="0.25">
      <c r="AA83">
        <v>17</v>
      </c>
      <c r="AB83" t="s">
        <v>11</v>
      </c>
      <c r="AC83" t="s">
        <v>11</v>
      </c>
      <c r="AD83">
        <v>0.04</v>
      </c>
      <c r="AE83">
        <v>0</v>
      </c>
      <c r="AF83">
        <v>0</v>
      </c>
      <c r="AG83">
        <v>0</v>
      </c>
      <c r="AI83" t="s">
        <v>11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F71D-2368-4A07-9E61-2152A9D3BD1F}">
  <dimension ref="A1:AL119"/>
  <sheetViews>
    <sheetView topLeftCell="A2" zoomScale="120" zoomScaleNormal="120" workbookViewId="0">
      <selection activeCell="A2" sqref="A2"/>
    </sheetView>
  </sheetViews>
  <sheetFormatPr defaultRowHeight="15" x14ac:dyDescent="0.25"/>
  <cols>
    <col min="1" max="1" width="10.5703125" customWidth="1"/>
    <col min="32" max="32" width="93.7109375" bestFit="1" customWidth="1"/>
  </cols>
  <sheetData>
    <row r="1" spans="1:35" x14ac:dyDescent="0.25">
      <c r="A1" t="s">
        <v>88</v>
      </c>
    </row>
    <row r="2" spans="1:35" ht="18.600000000000001" customHeight="1" x14ac:dyDescent="0.25">
      <c r="AA2" t="s">
        <v>103</v>
      </c>
      <c r="AE2" t="s">
        <v>0</v>
      </c>
      <c r="AF2" t="s">
        <v>248</v>
      </c>
      <c r="AG2" t="s">
        <v>135</v>
      </c>
    </row>
    <row r="3" spans="1:35" x14ac:dyDescent="0.25">
      <c r="A3" t="s">
        <v>89</v>
      </c>
      <c r="B3">
        <f>B4+B5+B6*(1-('B1'!D1/100))</f>
        <v>0</v>
      </c>
      <c r="AA3" t="s">
        <v>104</v>
      </c>
      <c r="AG3" t="s">
        <v>136</v>
      </c>
      <c r="AH3" t="s">
        <v>137</v>
      </c>
      <c r="AI3" t="s">
        <v>138</v>
      </c>
    </row>
    <row r="4" spans="1:35" ht="18.600000000000001" customHeight="1" x14ac:dyDescent="0.25">
      <c r="A4" t="s">
        <v>90</v>
      </c>
      <c r="AA4" t="s">
        <v>105</v>
      </c>
      <c r="AE4" t="s">
        <v>139</v>
      </c>
      <c r="AG4" s="6"/>
      <c r="AH4" s="6"/>
      <c r="AI4" s="6"/>
    </row>
    <row r="5" spans="1:35" x14ac:dyDescent="0.25">
      <c r="A5" t="s">
        <v>91</v>
      </c>
      <c r="AA5" t="s">
        <v>106</v>
      </c>
      <c r="AE5" s="5">
        <v>1</v>
      </c>
      <c r="AF5" t="s">
        <v>140</v>
      </c>
      <c r="AG5" s="6"/>
      <c r="AH5" s="6">
        <v>0.3</v>
      </c>
      <c r="AI5" s="6">
        <v>0.7</v>
      </c>
    </row>
    <row r="6" spans="1:35" x14ac:dyDescent="0.25">
      <c r="A6" t="s">
        <v>92</v>
      </c>
      <c r="AA6" t="s">
        <v>107</v>
      </c>
      <c r="AE6" s="5">
        <v>2</v>
      </c>
      <c r="AF6" t="s">
        <v>141</v>
      </c>
      <c r="AG6" s="6">
        <v>0.5</v>
      </c>
      <c r="AH6" s="6">
        <v>0.2</v>
      </c>
      <c r="AI6" s="6">
        <v>0.4</v>
      </c>
    </row>
    <row r="7" spans="1:35" x14ac:dyDescent="0.25">
      <c r="AA7" t="s">
        <v>108</v>
      </c>
      <c r="AE7" s="5" t="s">
        <v>169</v>
      </c>
      <c r="AF7" t="s">
        <v>142</v>
      </c>
      <c r="AG7" s="6">
        <v>0.2</v>
      </c>
      <c r="AH7" s="6">
        <v>0.1</v>
      </c>
      <c r="AI7" s="6">
        <v>0.2</v>
      </c>
    </row>
    <row r="8" spans="1:35" x14ac:dyDescent="0.25">
      <c r="A8" t="s">
        <v>93</v>
      </c>
      <c r="B8">
        <f ca="1">B9*(1-(B10/100))</f>
        <v>0</v>
      </c>
      <c r="AA8" t="s">
        <v>109</v>
      </c>
      <c r="AE8" s="5" t="s">
        <v>170</v>
      </c>
      <c r="AF8" t="s">
        <v>143</v>
      </c>
      <c r="AG8" s="6">
        <v>0.3</v>
      </c>
      <c r="AH8" s="6">
        <v>0.1</v>
      </c>
      <c r="AI8" s="6">
        <v>0.2</v>
      </c>
    </row>
    <row r="9" spans="1:35" x14ac:dyDescent="0.25">
      <c r="A9" t="s">
        <v>94</v>
      </c>
      <c r="B9">
        <f ca="1">'B1'!B14</f>
        <v>0</v>
      </c>
      <c r="AA9" t="s">
        <v>110</v>
      </c>
      <c r="AE9" s="5">
        <v>3</v>
      </c>
      <c r="AF9" t="s">
        <v>144</v>
      </c>
      <c r="AG9" s="6"/>
      <c r="AH9" s="6">
        <v>0.1</v>
      </c>
      <c r="AI9" s="6">
        <v>0.2</v>
      </c>
    </row>
    <row r="10" spans="1:35" x14ac:dyDescent="0.25">
      <c r="A10" t="s">
        <v>96</v>
      </c>
      <c r="AA10" t="s">
        <v>111</v>
      </c>
      <c r="AE10" s="5">
        <v>4</v>
      </c>
      <c r="AF10" t="s">
        <v>145</v>
      </c>
      <c r="AG10" s="6">
        <v>0.3</v>
      </c>
      <c r="AH10" s="6">
        <v>0.2</v>
      </c>
      <c r="AI10" s="6">
        <v>0.3</v>
      </c>
    </row>
    <row r="11" spans="1:35" x14ac:dyDescent="0.25">
      <c r="AA11" t="s">
        <v>112</v>
      </c>
      <c r="AE11" s="5">
        <v>5</v>
      </c>
      <c r="AF11" t="s">
        <v>146</v>
      </c>
      <c r="AG11" s="6"/>
      <c r="AH11" s="6">
        <v>0.1</v>
      </c>
      <c r="AI11" s="6">
        <v>0.3</v>
      </c>
    </row>
    <row r="12" spans="1:35" x14ac:dyDescent="0.25">
      <c r="A12" t="s">
        <v>97</v>
      </c>
      <c r="AA12" t="s">
        <v>113</v>
      </c>
      <c r="AE12" s="5">
        <v>6</v>
      </c>
      <c r="AF12" t="s">
        <v>147</v>
      </c>
      <c r="AG12" s="6">
        <v>0.5</v>
      </c>
      <c r="AH12" s="6">
        <v>0.3</v>
      </c>
      <c r="AI12" s="6">
        <v>0.5</v>
      </c>
    </row>
    <row r="13" spans="1:35" x14ac:dyDescent="0.25">
      <c r="A13">
        <f ca="1">(1-('B1'!D1/100))-B3-B8</f>
        <v>1</v>
      </c>
      <c r="AA13" t="s">
        <v>114</v>
      </c>
      <c r="AE13" s="5">
        <v>7</v>
      </c>
      <c r="AF13" t="s">
        <v>148</v>
      </c>
      <c r="AG13" s="6">
        <v>1.7</v>
      </c>
      <c r="AH13" s="6">
        <v>0.7</v>
      </c>
      <c r="AI13" s="6">
        <v>1</v>
      </c>
    </row>
    <row r="14" spans="1:35" x14ac:dyDescent="0.25">
      <c r="AA14" t="s">
        <v>115</v>
      </c>
      <c r="AE14" s="5">
        <v>8</v>
      </c>
      <c r="AF14" t="s">
        <v>149</v>
      </c>
      <c r="AG14" s="6">
        <v>0.7</v>
      </c>
      <c r="AH14" s="6">
        <v>0.3</v>
      </c>
      <c r="AI14" s="6">
        <v>0.8</v>
      </c>
    </row>
    <row r="15" spans="1:35" x14ac:dyDescent="0.25">
      <c r="AA15" t="s">
        <v>116</v>
      </c>
      <c r="AE15" s="5">
        <v>9</v>
      </c>
      <c r="AF15" t="s">
        <v>150</v>
      </c>
      <c r="AG15" s="6">
        <v>0.7</v>
      </c>
      <c r="AH15" s="6">
        <v>0.4</v>
      </c>
      <c r="AI15" s="6">
        <v>0.7</v>
      </c>
    </row>
    <row r="16" spans="1:35" x14ac:dyDescent="0.25">
      <c r="AE16" s="5" t="s">
        <v>171</v>
      </c>
      <c r="AF16" t="s">
        <v>151</v>
      </c>
      <c r="AG16" s="6">
        <v>0.3</v>
      </c>
      <c r="AH16" s="6">
        <v>0.2</v>
      </c>
      <c r="AI16" s="6">
        <v>0.3</v>
      </c>
    </row>
    <row r="17" spans="31:35" x14ac:dyDescent="0.25">
      <c r="AE17" s="5">
        <v>10</v>
      </c>
      <c r="AF17" t="s">
        <v>152</v>
      </c>
      <c r="AG17" s="6">
        <v>0.3</v>
      </c>
      <c r="AH17" s="6">
        <v>0.2</v>
      </c>
      <c r="AI17" s="6">
        <v>0.3</v>
      </c>
    </row>
    <row r="18" spans="31:35" x14ac:dyDescent="0.25">
      <c r="AE18" s="5">
        <v>11</v>
      </c>
      <c r="AF18" t="s">
        <v>153</v>
      </c>
      <c r="AG18" s="6">
        <v>0.7</v>
      </c>
      <c r="AH18" s="6">
        <v>0.4</v>
      </c>
      <c r="AI18" s="6">
        <v>0.5</v>
      </c>
    </row>
    <row r="19" spans="31:35" x14ac:dyDescent="0.25">
      <c r="AE19" s="5" t="s">
        <v>172</v>
      </c>
      <c r="AF19" t="s">
        <v>154</v>
      </c>
      <c r="AG19" s="6">
        <v>0.4</v>
      </c>
      <c r="AH19" s="6">
        <v>0.2</v>
      </c>
      <c r="AI19" s="6">
        <v>0.3</v>
      </c>
    </row>
    <row r="20" spans="31:35" x14ac:dyDescent="0.25">
      <c r="AE20" s="5" t="s">
        <v>155</v>
      </c>
      <c r="AG20" s="6"/>
      <c r="AH20" s="6"/>
      <c r="AI20" s="6"/>
    </row>
    <row r="21" spans="31:35" x14ac:dyDescent="0.25">
      <c r="AE21" s="5">
        <v>12</v>
      </c>
      <c r="AF21" t="s">
        <v>156</v>
      </c>
      <c r="AG21" s="6"/>
      <c r="AH21" s="6">
        <v>0.2</v>
      </c>
      <c r="AI21" s="6">
        <v>0.4</v>
      </c>
    </row>
    <row r="22" spans="31:35" x14ac:dyDescent="0.25">
      <c r="AE22" s="5">
        <v>13</v>
      </c>
      <c r="AF22" t="s">
        <v>157</v>
      </c>
      <c r="AG22" s="6">
        <v>1.5</v>
      </c>
      <c r="AH22" s="6">
        <v>0.7</v>
      </c>
      <c r="AI22" s="6">
        <v>1.7</v>
      </c>
    </row>
    <row r="23" spans="31:35" x14ac:dyDescent="0.25">
      <c r="AE23" s="5">
        <v>14</v>
      </c>
      <c r="AF23" t="s">
        <v>158</v>
      </c>
      <c r="AG23" s="6">
        <v>0.3</v>
      </c>
      <c r="AH23" s="6">
        <v>0.2</v>
      </c>
      <c r="AI23" s="6">
        <v>0.3</v>
      </c>
    </row>
    <row r="24" spans="31:35" x14ac:dyDescent="0.25">
      <c r="AE24" s="5">
        <v>15</v>
      </c>
      <c r="AF24" t="s">
        <v>159</v>
      </c>
      <c r="AG24" s="6">
        <v>2</v>
      </c>
      <c r="AH24" s="6"/>
      <c r="AI24" s="6"/>
    </row>
    <row r="25" spans="31:35" x14ac:dyDescent="0.25">
      <c r="AE25" s="5" t="s">
        <v>173</v>
      </c>
      <c r="AF25" t="s">
        <v>160</v>
      </c>
      <c r="AG25" s="6">
        <v>1.5</v>
      </c>
      <c r="AH25" s="6"/>
      <c r="AI25" s="6"/>
    </row>
    <row r="26" spans="31:35" x14ac:dyDescent="0.25">
      <c r="AE26" s="5" t="s">
        <v>174</v>
      </c>
      <c r="AF26" t="s">
        <v>161</v>
      </c>
      <c r="AG26" s="6">
        <v>0.5</v>
      </c>
      <c r="AH26" s="6">
        <v>0.5</v>
      </c>
      <c r="AI26" s="6">
        <v>1</v>
      </c>
    </row>
    <row r="27" spans="31:35" x14ac:dyDescent="0.25">
      <c r="AE27" s="5" t="s">
        <v>175</v>
      </c>
      <c r="AF27" t="s">
        <v>162</v>
      </c>
      <c r="AG27" s="6">
        <v>0.7</v>
      </c>
      <c r="AH27" s="6">
        <v>0.3</v>
      </c>
      <c r="AI27" s="6">
        <v>0.4</v>
      </c>
    </row>
    <row r="28" spans="31:35" x14ac:dyDescent="0.25">
      <c r="AE28" s="5" t="s">
        <v>176</v>
      </c>
      <c r="AF28" t="s">
        <v>163</v>
      </c>
      <c r="AG28" s="6">
        <v>0.5</v>
      </c>
      <c r="AH28" s="6">
        <v>0.3</v>
      </c>
      <c r="AI28" s="6">
        <v>0.4</v>
      </c>
    </row>
    <row r="29" spans="31:35" x14ac:dyDescent="0.25">
      <c r="AE29" s="5" t="s">
        <v>177</v>
      </c>
      <c r="AF29" t="s">
        <v>164</v>
      </c>
      <c r="AG29" s="6">
        <v>0.2</v>
      </c>
      <c r="AH29" s="6">
        <v>0.1</v>
      </c>
      <c r="AI29" s="6">
        <v>0.2</v>
      </c>
    </row>
    <row r="30" spans="31:35" x14ac:dyDescent="0.25">
      <c r="AE30" s="5" t="s">
        <v>178</v>
      </c>
      <c r="AF30" t="s">
        <v>165</v>
      </c>
      <c r="AG30" s="6">
        <v>0.5</v>
      </c>
      <c r="AH30" s="6">
        <v>0.3</v>
      </c>
      <c r="AI30" s="6">
        <v>0.4</v>
      </c>
    </row>
    <row r="31" spans="31:35" x14ac:dyDescent="0.25">
      <c r="AE31" s="5"/>
      <c r="AG31" s="6"/>
      <c r="AH31" s="6"/>
      <c r="AI31" s="6"/>
    </row>
    <row r="32" spans="31:35" x14ac:dyDescent="0.25">
      <c r="AE32" s="5" t="s">
        <v>179</v>
      </c>
      <c r="AF32" t="s">
        <v>166</v>
      </c>
      <c r="AG32" s="6">
        <v>0.5</v>
      </c>
      <c r="AH32" s="6">
        <v>0.5</v>
      </c>
      <c r="AI32" s="6">
        <v>1</v>
      </c>
    </row>
    <row r="33" spans="31:35" x14ac:dyDescent="0.25">
      <c r="AE33" s="5">
        <v>16</v>
      </c>
      <c r="AF33" t="s">
        <v>167</v>
      </c>
      <c r="AG33" s="6">
        <v>3</v>
      </c>
      <c r="AH33" s="6">
        <v>0.7</v>
      </c>
      <c r="AI33" s="6">
        <v>1.4</v>
      </c>
    </row>
    <row r="34" spans="31:35" x14ac:dyDescent="0.25">
      <c r="AE34" s="5">
        <v>17</v>
      </c>
      <c r="AF34" t="s">
        <v>168</v>
      </c>
      <c r="AG34" s="6">
        <v>0.3</v>
      </c>
      <c r="AH34" s="6">
        <v>0.2</v>
      </c>
      <c r="AI34" s="6">
        <v>0.3</v>
      </c>
    </row>
    <row r="35" spans="31:35" x14ac:dyDescent="0.25">
      <c r="AE35" s="5"/>
    </row>
    <row r="36" spans="31:35" x14ac:dyDescent="0.25">
      <c r="AE36" s="5" t="s">
        <v>180</v>
      </c>
    </row>
    <row r="37" spans="31:35" x14ac:dyDescent="0.25">
      <c r="AE37" s="5">
        <v>18</v>
      </c>
      <c r="AF37" t="s">
        <v>181</v>
      </c>
      <c r="AH37">
        <v>0.3</v>
      </c>
      <c r="AI37">
        <v>0.7</v>
      </c>
    </row>
    <row r="38" spans="31:35" x14ac:dyDescent="0.25">
      <c r="AE38" s="5">
        <v>19</v>
      </c>
      <c r="AF38" t="s">
        <v>182</v>
      </c>
      <c r="AG38">
        <v>0.4</v>
      </c>
      <c r="AH38">
        <v>0.3</v>
      </c>
      <c r="AI38">
        <v>0.5</v>
      </c>
    </row>
    <row r="39" spans="31:35" x14ac:dyDescent="0.25">
      <c r="AE39" s="5">
        <v>20</v>
      </c>
      <c r="AF39" t="s">
        <v>183</v>
      </c>
      <c r="AG39">
        <v>0.5</v>
      </c>
      <c r="AH39">
        <v>0.3</v>
      </c>
      <c r="AI39">
        <v>0.5</v>
      </c>
    </row>
    <row r="40" spans="31:35" x14ac:dyDescent="0.25">
      <c r="AE40" s="5">
        <v>21</v>
      </c>
      <c r="AF40" t="s">
        <v>184</v>
      </c>
      <c r="AG40">
        <v>0.6</v>
      </c>
      <c r="AH40">
        <v>0.4</v>
      </c>
      <c r="AI40">
        <v>0.7</v>
      </c>
    </row>
    <row r="41" spans="31:35" x14ac:dyDescent="0.25">
      <c r="AE41" s="5">
        <v>22</v>
      </c>
      <c r="AF41" t="s">
        <v>185</v>
      </c>
      <c r="AG41">
        <v>0.4</v>
      </c>
      <c r="AH41">
        <v>0.3</v>
      </c>
      <c r="AI41">
        <v>0.4</v>
      </c>
    </row>
    <row r="42" spans="31:35" x14ac:dyDescent="0.25">
      <c r="AE42" s="5" t="s">
        <v>204</v>
      </c>
      <c r="AF42" t="s">
        <v>186</v>
      </c>
      <c r="AG42">
        <v>0.2</v>
      </c>
      <c r="AH42">
        <v>0.1</v>
      </c>
      <c r="AI42">
        <v>0.2</v>
      </c>
    </row>
    <row r="43" spans="31:35" x14ac:dyDescent="0.25">
      <c r="AE43" s="5" t="s">
        <v>205</v>
      </c>
      <c r="AF43" t="s">
        <v>187</v>
      </c>
      <c r="AG43">
        <v>0.2</v>
      </c>
      <c r="AH43">
        <v>0.1</v>
      </c>
      <c r="AI43">
        <v>0.2</v>
      </c>
    </row>
    <row r="44" spans="31:35" x14ac:dyDescent="0.25">
      <c r="AE44" s="5">
        <v>23</v>
      </c>
      <c r="AF44" t="s">
        <v>188</v>
      </c>
      <c r="AG44">
        <v>0.6</v>
      </c>
      <c r="AH44">
        <v>0.4</v>
      </c>
      <c r="AI44">
        <v>0.6</v>
      </c>
    </row>
    <row r="45" spans="31:35" x14ac:dyDescent="0.25">
      <c r="AE45" s="5" t="s">
        <v>206</v>
      </c>
      <c r="AF45" t="s">
        <v>189</v>
      </c>
      <c r="AG45">
        <v>0.3</v>
      </c>
      <c r="AH45">
        <v>0.2</v>
      </c>
      <c r="AI45">
        <v>0.3</v>
      </c>
    </row>
    <row r="46" spans="31:35" x14ac:dyDescent="0.25">
      <c r="AE46" s="5">
        <v>24</v>
      </c>
      <c r="AF46" t="s">
        <v>190</v>
      </c>
      <c r="AG46">
        <v>0.7</v>
      </c>
      <c r="AH46">
        <v>1</v>
      </c>
      <c r="AI46">
        <v>1.5</v>
      </c>
    </row>
    <row r="47" spans="31:35" x14ac:dyDescent="0.25">
      <c r="AE47" s="5">
        <v>25</v>
      </c>
      <c r="AF47" t="s">
        <v>191</v>
      </c>
      <c r="AG47">
        <v>0.3</v>
      </c>
      <c r="AH47">
        <v>0.2</v>
      </c>
      <c r="AI47">
        <v>0.3</v>
      </c>
    </row>
    <row r="48" spans="31:35" x14ac:dyDescent="0.25">
      <c r="AE48" s="5">
        <v>26</v>
      </c>
      <c r="AF48" t="s">
        <v>192</v>
      </c>
      <c r="AG48">
        <v>0.7</v>
      </c>
      <c r="AH48">
        <v>0.4</v>
      </c>
      <c r="AI48">
        <v>0.5</v>
      </c>
    </row>
    <row r="49" spans="31:35" x14ac:dyDescent="0.25">
      <c r="AE49" s="5" t="s">
        <v>207</v>
      </c>
      <c r="AF49" t="s">
        <v>193</v>
      </c>
      <c r="AG49">
        <v>0.4</v>
      </c>
      <c r="AH49">
        <v>0.2</v>
      </c>
      <c r="AI49">
        <v>0.3</v>
      </c>
    </row>
    <row r="50" spans="31:35" x14ac:dyDescent="0.25">
      <c r="AE50" s="5" t="s">
        <v>194</v>
      </c>
    </row>
    <row r="51" spans="31:35" x14ac:dyDescent="0.25">
      <c r="AE51" s="5">
        <v>27</v>
      </c>
      <c r="AF51" t="s">
        <v>195</v>
      </c>
      <c r="AG51">
        <v>5</v>
      </c>
    </row>
    <row r="52" spans="31:35" x14ac:dyDescent="0.25">
      <c r="AE52" s="5">
        <v>28</v>
      </c>
      <c r="AF52" t="s">
        <v>196</v>
      </c>
    </row>
    <row r="53" spans="31:35" x14ac:dyDescent="0.25">
      <c r="AE53" s="5"/>
      <c r="AF53" t="s">
        <v>197</v>
      </c>
      <c r="AG53">
        <v>0.5</v>
      </c>
    </row>
    <row r="54" spans="31:35" x14ac:dyDescent="0.25">
      <c r="AE54" s="5"/>
      <c r="AF54" t="s">
        <v>198</v>
      </c>
      <c r="AG54">
        <v>0.35</v>
      </c>
    </row>
    <row r="55" spans="31:35" x14ac:dyDescent="0.25">
      <c r="AE55" s="5"/>
      <c r="AF55" t="s">
        <v>199</v>
      </c>
    </row>
    <row r="56" spans="31:35" x14ac:dyDescent="0.25">
      <c r="AE56" s="5">
        <v>29</v>
      </c>
      <c r="AF56" t="s">
        <v>200</v>
      </c>
      <c r="AG56">
        <v>1</v>
      </c>
    </row>
    <row r="57" spans="31:35" x14ac:dyDescent="0.25">
      <c r="AE57" s="5" t="s">
        <v>208</v>
      </c>
      <c r="AF57" t="s">
        <v>201</v>
      </c>
      <c r="AG57">
        <v>0.4</v>
      </c>
    </row>
    <row r="58" spans="31:35" x14ac:dyDescent="0.25">
      <c r="AE58" s="5" t="s">
        <v>209</v>
      </c>
      <c r="AF58" t="s">
        <v>202</v>
      </c>
      <c r="AG58">
        <v>0.3</v>
      </c>
    </row>
    <row r="59" spans="31:35" x14ac:dyDescent="0.25">
      <c r="AE59" s="5" t="s">
        <v>210</v>
      </c>
      <c r="AF59" t="s">
        <v>203</v>
      </c>
      <c r="AG59">
        <v>0.15</v>
      </c>
    </row>
    <row r="60" spans="31:35" x14ac:dyDescent="0.25">
      <c r="AE60" s="5">
        <v>30</v>
      </c>
    </row>
    <row r="61" spans="31:35" x14ac:dyDescent="0.25">
      <c r="AE61" s="5"/>
      <c r="AF61" t="s">
        <v>249</v>
      </c>
      <c r="AG61">
        <v>1</v>
      </c>
    </row>
    <row r="62" spans="31:35" x14ac:dyDescent="0.25">
      <c r="AE62" s="5"/>
      <c r="AF62" t="s">
        <v>250</v>
      </c>
      <c r="AG62">
        <v>2</v>
      </c>
    </row>
    <row r="63" spans="31:35" x14ac:dyDescent="0.25">
      <c r="AF63" t="s">
        <v>251</v>
      </c>
      <c r="AG63">
        <v>3</v>
      </c>
    </row>
    <row r="64" spans="31:35" x14ac:dyDescent="0.25">
      <c r="AF64" t="s">
        <v>252</v>
      </c>
      <c r="AG64">
        <v>5</v>
      </c>
    </row>
    <row r="66" spans="31:38" x14ac:dyDescent="0.25">
      <c r="AE66" s="7" t="s">
        <v>0</v>
      </c>
      <c r="AF66" s="7" t="s">
        <v>247</v>
      </c>
      <c r="AG66" s="7" t="s">
        <v>211</v>
      </c>
      <c r="AH66" s="7"/>
      <c r="AI66" s="7"/>
    </row>
    <row r="67" spans="31:38" x14ac:dyDescent="0.25">
      <c r="AG67" t="s">
        <v>136</v>
      </c>
      <c r="AH67" t="s">
        <v>137</v>
      </c>
      <c r="AI67" t="s">
        <v>138</v>
      </c>
    </row>
    <row r="68" spans="31:38" x14ac:dyDescent="0.25">
      <c r="AE68" s="5" t="s">
        <v>139</v>
      </c>
    </row>
    <row r="69" spans="31:38" x14ac:dyDescent="0.25">
      <c r="AE69" s="5">
        <v>1</v>
      </c>
      <c r="AF69" t="s">
        <v>140</v>
      </c>
      <c r="AH69">
        <v>0.15</v>
      </c>
      <c r="AI69">
        <v>0.35</v>
      </c>
    </row>
    <row r="70" spans="31:38" x14ac:dyDescent="0.25">
      <c r="AE70" s="5">
        <v>2</v>
      </c>
      <c r="AF70" t="s">
        <v>141</v>
      </c>
      <c r="AG70">
        <v>0.5</v>
      </c>
      <c r="AH70">
        <v>0.2</v>
      </c>
      <c r="AI70">
        <v>0.4</v>
      </c>
    </row>
    <row r="71" spans="31:38" x14ac:dyDescent="0.25">
      <c r="AE71" s="5" t="s">
        <v>169</v>
      </c>
      <c r="AF71" t="s">
        <v>212</v>
      </c>
      <c r="AG71">
        <v>0.2</v>
      </c>
      <c r="AH71">
        <v>0.1</v>
      </c>
      <c r="AI71">
        <v>0.3</v>
      </c>
    </row>
    <row r="72" spans="31:38" x14ac:dyDescent="0.25">
      <c r="AE72" s="5" t="s">
        <v>170</v>
      </c>
      <c r="AF72" t="s">
        <v>213</v>
      </c>
      <c r="AG72">
        <v>0.3</v>
      </c>
      <c r="AH72">
        <v>0.1</v>
      </c>
      <c r="AI72">
        <v>0.2</v>
      </c>
    </row>
    <row r="73" spans="31:38" x14ac:dyDescent="0.25">
      <c r="AE73" s="5">
        <v>3</v>
      </c>
      <c r="AF73" t="s">
        <v>214</v>
      </c>
      <c r="AH73">
        <v>0.1</v>
      </c>
      <c r="AI73">
        <v>0.2</v>
      </c>
    </row>
    <row r="74" spans="31:38" x14ac:dyDescent="0.25">
      <c r="AE74" s="5">
        <v>4</v>
      </c>
      <c r="AF74" t="s">
        <v>215</v>
      </c>
      <c r="AG74">
        <v>0.25</v>
      </c>
      <c r="AH74">
        <v>0.15</v>
      </c>
      <c r="AI74">
        <v>0.25</v>
      </c>
    </row>
    <row r="75" spans="31:38" x14ac:dyDescent="0.25">
      <c r="AE75" s="5">
        <v>5</v>
      </c>
      <c r="AF75" t="s">
        <v>216</v>
      </c>
      <c r="AG75">
        <v>0.5</v>
      </c>
      <c r="AH75">
        <v>0.2</v>
      </c>
      <c r="AI75">
        <v>0.4</v>
      </c>
    </row>
    <row r="76" spans="31:38" x14ac:dyDescent="0.25">
      <c r="AE76" s="5">
        <v>6</v>
      </c>
      <c r="AF76" t="s">
        <v>217</v>
      </c>
      <c r="AG76">
        <v>0.7</v>
      </c>
      <c r="AH76">
        <v>0.5</v>
      </c>
      <c r="AI76">
        <v>0.8</v>
      </c>
    </row>
    <row r="77" spans="31:38" x14ac:dyDescent="0.25">
      <c r="AE77" s="5">
        <v>7</v>
      </c>
      <c r="AF77" t="s">
        <v>218</v>
      </c>
      <c r="AG77">
        <v>0.3</v>
      </c>
      <c r="AH77">
        <v>0.1</v>
      </c>
      <c r="AI77">
        <v>0.2</v>
      </c>
    </row>
    <row r="78" spans="31:38" x14ac:dyDescent="0.25">
      <c r="AE78" s="5">
        <v>8</v>
      </c>
      <c r="AF78" t="s">
        <v>219</v>
      </c>
      <c r="AG78">
        <v>0.7</v>
      </c>
      <c r="AH78">
        <v>0.5</v>
      </c>
      <c r="AI78">
        <v>0.8</v>
      </c>
    </row>
    <row r="79" spans="31:38" x14ac:dyDescent="0.25">
      <c r="AE79" s="5">
        <v>9</v>
      </c>
      <c r="AF79" t="s">
        <v>153</v>
      </c>
      <c r="AG79">
        <v>0.5</v>
      </c>
      <c r="AH79">
        <v>0.3</v>
      </c>
      <c r="AI79">
        <v>0.5</v>
      </c>
      <c r="AJ79">
        <v>0.7</v>
      </c>
      <c r="AK79">
        <v>0.5</v>
      </c>
      <c r="AL79">
        <v>1</v>
      </c>
    </row>
    <row r="80" spans="31:38" x14ac:dyDescent="0.25">
      <c r="AE80" s="5">
        <v>10</v>
      </c>
      <c r="AF80" t="s">
        <v>220</v>
      </c>
      <c r="AG80">
        <f>IF(OR(Front!C4='B1'!AB72,Front!C4='B1'!AB73),AJ81,AJ79)</f>
        <v>0.7</v>
      </c>
      <c r="AH80">
        <f>IF(OR(Front!C4='B1'!AB72,Front!C4='B1'!AB73),AK81,AK79)</f>
        <v>0.5</v>
      </c>
      <c r="AI80">
        <f>IF(OR(Front!C4='B1'!AB72,Front!C4='B1'!AB73),AL81,AL79)</f>
        <v>1</v>
      </c>
    </row>
    <row r="81" spans="31:38" x14ac:dyDescent="0.25">
      <c r="AE81" s="5">
        <v>11</v>
      </c>
      <c r="AF81" t="s">
        <v>221</v>
      </c>
      <c r="AH81">
        <v>0.15</v>
      </c>
      <c r="AI81">
        <v>0.25</v>
      </c>
      <c r="AJ81">
        <v>0.5</v>
      </c>
      <c r="AK81">
        <v>0.3</v>
      </c>
      <c r="AL81">
        <v>0.5</v>
      </c>
    </row>
    <row r="82" spans="31:38" x14ac:dyDescent="0.25">
      <c r="AE82" s="5" t="s">
        <v>155</v>
      </c>
    </row>
    <row r="83" spans="31:38" x14ac:dyDescent="0.25">
      <c r="AE83" s="5">
        <v>12</v>
      </c>
      <c r="AF83" t="s">
        <v>156</v>
      </c>
      <c r="AH83">
        <v>0.15</v>
      </c>
      <c r="AI83">
        <v>0.25</v>
      </c>
    </row>
    <row r="84" spans="31:38" x14ac:dyDescent="0.25">
      <c r="AE84" s="5">
        <v>13</v>
      </c>
      <c r="AF84" t="s">
        <v>222</v>
      </c>
      <c r="AG84">
        <v>1.5</v>
      </c>
      <c r="AH84">
        <v>0.8</v>
      </c>
      <c r="AI84">
        <v>1.5</v>
      </c>
    </row>
    <row r="85" spans="31:38" x14ac:dyDescent="0.25">
      <c r="AE85" s="5" t="s">
        <v>236</v>
      </c>
      <c r="AF85" t="s">
        <v>223</v>
      </c>
      <c r="AG85">
        <v>0.8</v>
      </c>
      <c r="AH85">
        <v>0.3</v>
      </c>
      <c r="AI85">
        <v>1</v>
      </c>
    </row>
    <row r="86" spans="31:38" x14ac:dyDescent="0.25">
      <c r="AE86" s="5">
        <v>14</v>
      </c>
      <c r="AF86" t="s">
        <v>158</v>
      </c>
      <c r="AG86">
        <v>0.5</v>
      </c>
      <c r="AH86">
        <v>0.3</v>
      </c>
      <c r="AI86">
        <v>0.5</v>
      </c>
    </row>
    <row r="87" spans="31:38" x14ac:dyDescent="0.25">
      <c r="AE87" s="5">
        <v>15</v>
      </c>
      <c r="AF87" t="s">
        <v>224</v>
      </c>
      <c r="AG87">
        <v>1.5</v>
      </c>
    </row>
    <row r="88" spans="31:38" x14ac:dyDescent="0.25">
      <c r="AE88" s="5">
        <v>16</v>
      </c>
      <c r="AF88" t="s">
        <v>225</v>
      </c>
      <c r="AG88">
        <v>1</v>
      </c>
      <c r="AH88">
        <v>0.5</v>
      </c>
      <c r="AI88">
        <v>0.8</v>
      </c>
      <c r="AK88">
        <v>0.3</v>
      </c>
      <c r="AL88">
        <v>0.5</v>
      </c>
    </row>
    <row r="89" spans="31:38" x14ac:dyDescent="0.25">
      <c r="AE89" s="5" t="s">
        <v>237</v>
      </c>
      <c r="AF89" t="s">
        <v>166</v>
      </c>
      <c r="AG89">
        <v>0.5</v>
      </c>
      <c r="AH89">
        <f>IF(OR(Front!C4='B1'!AB72,Front!C4='B1'!AB73),AK90,AK88)</f>
        <v>0.3</v>
      </c>
      <c r="AI89">
        <f>IF(OR(Front!C4='B1'!AB72,Front!C4='B1'!AB73),AL90,AL88)</f>
        <v>0.5</v>
      </c>
    </row>
    <row r="90" spans="31:38" x14ac:dyDescent="0.25">
      <c r="AE90" s="5" t="s">
        <v>238</v>
      </c>
      <c r="AF90" t="s">
        <v>226</v>
      </c>
      <c r="AG90">
        <v>0.5</v>
      </c>
      <c r="AH90">
        <v>0.3</v>
      </c>
      <c r="AI90">
        <v>0.5</v>
      </c>
      <c r="AK90">
        <v>0.5</v>
      </c>
      <c r="AL90">
        <v>1</v>
      </c>
    </row>
    <row r="91" spans="31:38" x14ac:dyDescent="0.25">
      <c r="AE91" s="5">
        <v>17</v>
      </c>
      <c r="AF91" t="s">
        <v>227</v>
      </c>
      <c r="AG91">
        <v>0.5</v>
      </c>
      <c r="AH91">
        <v>0.3</v>
      </c>
      <c r="AI91">
        <v>0.5</v>
      </c>
    </row>
    <row r="92" spans="31:38" x14ac:dyDescent="0.25">
      <c r="AE92" s="5">
        <v>18</v>
      </c>
      <c r="AF92" t="s">
        <v>228</v>
      </c>
      <c r="AG92">
        <v>0.3</v>
      </c>
      <c r="AH92">
        <v>0.2</v>
      </c>
      <c r="AI92">
        <v>0.3</v>
      </c>
    </row>
    <row r="93" spans="31:38" x14ac:dyDescent="0.25">
      <c r="AE93" s="5">
        <v>19</v>
      </c>
      <c r="AF93" t="s">
        <v>229</v>
      </c>
      <c r="AG93">
        <v>1.5</v>
      </c>
      <c r="AH93">
        <v>0.5</v>
      </c>
      <c r="AI93">
        <v>0.7</v>
      </c>
    </row>
    <row r="94" spans="31:38" x14ac:dyDescent="0.25">
      <c r="AE94" s="5">
        <v>20</v>
      </c>
      <c r="AF94" t="s">
        <v>230</v>
      </c>
      <c r="AG94">
        <v>3</v>
      </c>
      <c r="AH94">
        <v>1</v>
      </c>
      <c r="AI94">
        <v>1.5</v>
      </c>
    </row>
    <row r="95" spans="31:38" x14ac:dyDescent="0.25">
      <c r="AE95" s="5">
        <v>21</v>
      </c>
      <c r="AF95" t="s">
        <v>168</v>
      </c>
      <c r="AG95">
        <v>0.3</v>
      </c>
      <c r="AH95">
        <v>0.2</v>
      </c>
      <c r="AI95">
        <v>0.3</v>
      </c>
    </row>
    <row r="96" spans="31:38" x14ac:dyDescent="0.25">
      <c r="AE96" s="5">
        <v>22</v>
      </c>
      <c r="AF96" t="s">
        <v>231</v>
      </c>
      <c r="AG96">
        <v>0.5</v>
      </c>
      <c r="AH96">
        <v>0.3</v>
      </c>
      <c r="AI96">
        <v>0.4</v>
      </c>
    </row>
    <row r="97" spans="31:35" x14ac:dyDescent="0.25">
      <c r="AE97" s="5" t="s">
        <v>180</v>
      </c>
    </row>
    <row r="98" spans="31:35" x14ac:dyDescent="0.25">
      <c r="AE98" s="5">
        <v>23</v>
      </c>
      <c r="AF98" t="s">
        <v>232</v>
      </c>
      <c r="AH98">
        <v>0.15</v>
      </c>
      <c r="AI98">
        <v>0.35</v>
      </c>
    </row>
    <row r="99" spans="31:35" x14ac:dyDescent="0.25">
      <c r="AE99" s="5">
        <v>24</v>
      </c>
      <c r="AF99" t="s">
        <v>233</v>
      </c>
      <c r="AG99">
        <v>1</v>
      </c>
      <c r="AH99">
        <v>0.5</v>
      </c>
      <c r="AI99">
        <v>0.8</v>
      </c>
    </row>
    <row r="100" spans="31:35" x14ac:dyDescent="0.25">
      <c r="AE100" s="5">
        <v>25</v>
      </c>
      <c r="AF100" t="s">
        <v>234</v>
      </c>
      <c r="AG100">
        <v>0.7</v>
      </c>
      <c r="AH100">
        <v>0.3</v>
      </c>
      <c r="AI100">
        <v>0.6</v>
      </c>
    </row>
    <row r="101" spans="31:35" x14ac:dyDescent="0.25">
      <c r="AE101" s="5">
        <v>26</v>
      </c>
      <c r="AF101" t="s">
        <v>235</v>
      </c>
      <c r="AG101">
        <v>0.5</v>
      </c>
      <c r="AH101">
        <v>0.3</v>
      </c>
      <c r="AI101">
        <v>0.5</v>
      </c>
    </row>
    <row r="102" spans="31:35" x14ac:dyDescent="0.25">
      <c r="AE102" s="5"/>
    </row>
    <row r="103" spans="31:35" x14ac:dyDescent="0.25">
      <c r="AE103" s="5">
        <v>27</v>
      </c>
      <c r="AF103" t="s">
        <v>239</v>
      </c>
      <c r="AH103">
        <v>0.1</v>
      </c>
      <c r="AI103">
        <v>0.2</v>
      </c>
    </row>
    <row r="104" spans="31:35" x14ac:dyDescent="0.25">
      <c r="AE104" s="5">
        <v>28</v>
      </c>
      <c r="AF104" t="s">
        <v>240</v>
      </c>
      <c r="AG104">
        <v>0.5</v>
      </c>
      <c r="AH104">
        <v>0.3</v>
      </c>
      <c r="AI104">
        <v>0.5</v>
      </c>
    </row>
    <row r="105" spans="31:35" x14ac:dyDescent="0.25">
      <c r="AE105" s="5">
        <v>29</v>
      </c>
      <c r="AF105" t="s">
        <v>241</v>
      </c>
      <c r="AH105">
        <v>0.7</v>
      </c>
      <c r="AI105">
        <v>2</v>
      </c>
    </row>
    <row r="106" spans="31:35" x14ac:dyDescent="0.25">
      <c r="AE106" s="5" t="s">
        <v>208</v>
      </c>
      <c r="AF106" t="s">
        <v>242</v>
      </c>
      <c r="AH106">
        <v>0.5</v>
      </c>
    </row>
    <row r="107" spans="31:35" x14ac:dyDescent="0.25">
      <c r="AE107" s="5" t="s">
        <v>209</v>
      </c>
      <c r="AF107" t="s">
        <v>243</v>
      </c>
      <c r="AG107">
        <v>0.5</v>
      </c>
      <c r="AH107">
        <v>0.3</v>
      </c>
      <c r="AI107">
        <v>0.5</v>
      </c>
    </row>
    <row r="108" spans="31:35" x14ac:dyDescent="0.25">
      <c r="AE108" s="5" t="s">
        <v>210</v>
      </c>
      <c r="AF108" t="s">
        <v>244</v>
      </c>
      <c r="AG108">
        <v>0.5</v>
      </c>
      <c r="AH108">
        <v>0.3</v>
      </c>
      <c r="AI108">
        <v>0.5</v>
      </c>
    </row>
    <row r="109" spans="31:35" x14ac:dyDescent="0.25">
      <c r="AE109" s="5" t="s">
        <v>194</v>
      </c>
    </row>
    <row r="110" spans="31:35" x14ac:dyDescent="0.25">
      <c r="AE110" s="5">
        <v>30</v>
      </c>
      <c r="AF110" t="s">
        <v>245</v>
      </c>
      <c r="AG110">
        <v>5</v>
      </c>
    </row>
    <row r="111" spans="31:35" x14ac:dyDescent="0.25">
      <c r="AE111" s="5">
        <v>31</v>
      </c>
      <c r="AF111" t="s">
        <v>196</v>
      </c>
    </row>
    <row r="112" spans="31:35" x14ac:dyDescent="0.25">
      <c r="AE112" s="5"/>
      <c r="AF112" t="s">
        <v>197</v>
      </c>
      <c r="AG112">
        <v>0.5</v>
      </c>
    </row>
    <row r="113" spans="31:33" x14ac:dyDescent="0.25">
      <c r="AE113" s="5"/>
      <c r="AF113" t="s">
        <v>198</v>
      </c>
      <c r="AG113">
        <v>0.35</v>
      </c>
    </row>
    <row r="114" spans="31:33" x14ac:dyDescent="0.25">
      <c r="AE114" s="5">
        <v>32</v>
      </c>
      <c r="AF114" t="s">
        <v>246</v>
      </c>
      <c r="AG114">
        <v>1</v>
      </c>
    </row>
    <row r="115" spans="31:33" x14ac:dyDescent="0.25">
      <c r="AE115" s="5">
        <v>33</v>
      </c>
    </row>
    <row r="116" spans="31:33" x14ac:dyDescent="0.25">
      <c r="AE116" s="5"/>
      <c r="AF116" t="s">
        <v>253</v>
      </c>
      <c r="AG116">
        <v>1</v>
      </c>
    </row>
    <row r="117" spans="31:33" x14ac:dyDescent="0.25">
      <c r="AE117" s="5"/>
      <c r="AF117" t="s">
        <v>254</v>
      </c>
      <c r="AG117">
        <v>2</v>
      </c>
    </row>
    <row r="118" spans="31:33" x14ac:dyDescent="0.25">
      <c r="AE118" s="5"/>
      <c r="AF118" t="s">
        <v>255</v>
      </c>
      <c r="AG118">
        <v>3</v>
      </c>
    </row>
    <row r="119" spans="31:33" x14ac:dyDescent="0.25">
      <c r="AE119" s="5"/>
      <c r="AF119" t="s">
        <v>252</v>
      </c>
      <c r="AG119">
        <v>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4EFD6-6A6A-4FAE-A666-90D2923E3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B1</vt:lpstr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Salida Ali</dc:creator>
  <cp:lastModifiedBy>Nariman Ganiyev</cp:lastModifiedBy>
  <dcterms:created xsi:type="dcterms:W3CDTF">2015-06-05T18:19:34Z</dcterms:created>
  <dcterms:modified xsi:type="dcterms:W3CDTF">2023-04-10T14:17:12Z</dcterms:modified>
</cp:coreProperties>
</file>