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5F9C1C7F-6D91-4B73-8D02-DEE1162AFD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Калькулятор" sheetId="3" r:id="rId1"/>
    <sheet name="для рассчета" sheetId="4" r:id="rId2"/>
    <sheet name="Коэф а и в" sheetId="5" r:id="rId3"/>
  </sheets>
  <definedNames>
    <definedName name="Вид_транспортных_средств__в_случае_отсутствия_или_не_корректной_информации_о_пробеге">'для рассчета'!$N$4:$N$28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12" i="3" s="1"/>
  <c r="B10" i="4"/>
  <c r="B7" i="3" s="1"/>
  <c r="B9" i="4"/>
  <c r="B6" i="3" s="1"/>
  <c r="B7" i="4"/>
  <c r="B8" i="3" s="1"/>
  <c r="C4" i="4"/>
  <c r="B13" i="3" s="1"/>
  <c r="A3" i="3"/>
  <c r="C2" i="4" l="1"/>
  <c r="C6" i="4" l="1"/>
  <c r="B14" i="3" s="1"/>
  <c r="B11" i="3"/>
  <c r="A4" i="4" l="1"/>
  <c r="A6" i="4" s="1"/>
  <c r="B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6" authorId="0" shapeId="0" xr:uid="{33D9B472-DA14-4E59-BCA4-6959AE8E3317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ОМЕГА</t>
        </r>
      </text>
    </comment>
  </commentList>
</comments>
</file>

<file path=xl/sharedStrings.xml><?xml version="1.0" encoding="utf-8"?>
<sst xmlns="http://schemas.openxmlformats.org/spreadsheetml/2006/main" count="166" uniqueCount="140">
  <si>
    <t>Пробег</t>
  </si>
  <si>
    <t>Расчет Суд эксперта</t>
  </si>
  <si>
    <t>а</t>
  </si>
  <si>
    <t>в</t>
  </si>
  <si>
    <t>И(физ)</t>
  </si>
  <si>
    <t>Омега</t>
  </si>
  <si>
    <t>Физически износ</t>
  </si>
  <si>
    <t>Среднегодовой пробег (L0)</t>
  </si>
  <si>
    <t xml:space="preserve">Коэффициент торможения M(L) </t>
  </si>
  <si>
    <t>Коэффициенты и пробеги для расчета пробега</t>
  </si>
  <si>
    <t>№</t>
  </si>
  <si>
    <t>п/п</t>
  </si>
  <si>
    <t>Вид транспортных средств</t>
  </si>
  <si>
    <t>Показатель</t>
  </si>
  <si>
    <r>
      <t>L</t>
    </r>
    <r>
      <rPr>
        <sz val="14"/>
        <color rgb="FF000000"/>
        <rFont val="Calibri"/>
        <family val="2"/>
        <charset val="204"/>
      </rPr>
      <t>0</t>
    </r>
    <r>
      <rPr>
        <sz val="14"/>
        <color rgb="FF000000"/>
        <rFont val="Times New Roman"/>
        <family val="1"/>
        <charset val="204"/>
      </rPr>
      <t xml:space="preserve"> </t>
    </r>
    <r>
      <rPr>
        <b/>
        <sz val="14"/>
        <color rgb="FF000000"/>
        <rFont val="Times New Roman"/>
        <family val="1"/>
        <charset val="204"/>
      </rPr>
      <t>, тыс. км</t>
    </r>
  </si>
  <si>
    <t>M (L)</t>
  </si>
  <si>
    <t>Легковые производства СНГ</t>
  </si>
  <si>
    <t>Г рузовые производства СНГ</t>
  </si>
  <si>
    <t>Тягачи производства СНГ</t>
  </si>
  <si>
    <t>Самосвалы производства СНГ</t>
  </si>
  <si>
    <t>Специализированные ТС производства СНГ</t>
  </si>
  <si>
    <t>Автобусы производства СНГ</t>
  </si>
  <si>
    <t>Легковые европейские, турецкие</t>
  </si>
  <si>
    <t>Легковые американские</t>
  </si>
  <si>
    <t>Легковые азиатские (без Японии)</t>
  </si>
  <si>
    <t>Легковые японские</t>
  </si>
  <si>
    <t>Г рузовые европейские</t>
  </si>
  <si>
    <t>Г рузовые американские</t>
  </si>
  <si>
    <t>Г рузовые прочие зарубежные</t>
  </si>
  <si>
    <t>Автобусы европейские</t>
  </si>
  <si>
    <t>Автобусы американские</t>
  </si>
  <si>
    <t>Автобусы азиатские</t>
  </si>
  <si>
    <t>Автобусы прочие зарубежные</t>
  </si>
  <si>
    <r>
      <t>Мототехника СНГ объемом до 50 м</t>
    </r>
    <r>
      <rPr>
        <vertAlign val="superscript"/>
        <sz val="14"/>
        <color rgb="FF000000"/>
        <rFont val="Times New Roman"/>
        <family val="1"/>
        <charset val="204"/>
      </rPr>
      <t>3</t>
    </r>
  </si>
  <si>
    <r>
      <t>Мототехника СНГ объемом от 50 до 350 м</t>
    </r>
    <r>
      <rPr>
        <vertAlign val="superscript"/>
        <sz val="14"/>
        <color rgb="FF000000"/>
        <rFont val="Times New Roman"/>
        <family val="1"/>
        <charset val="204"/>
      </rPr>
      <t>3</t>
    </r>
  </si>
  <si>
    <r>
      <t>Мототехника СНГ объемом от 350 м</t>
    </r>
    <r>
      <rPr>
        <vertAlign val="superscript"/>
        <sz val="14"/>
        <color rgb="FF000000"/>
        <rFont val="Times New Roman"/>
        <family val="1"/>
        <charset val="204"/>
      </rPr>
      <t>3</t>
    </r>
    <r>
      <rPr>
        <sz val="14"/>
        <color rgb="FF000000"/>
        <rFont val="Times New Roman"/>
        <family val="1"/>
        <charset val="204"/>
      </rPr>
      <t xml:space="preserve"> и более</t>
    </r>
  </si>
  <si>
    <r>
      <t>Иностранная мототехника объемом до 50 м</t>
    </r>
    <r>
      <rPr>
        <vertAlign val="superscript"/>
        <sz val="14"/>
        <color rgb="FF000000"/>
        <rFont val="Times New Roman"/>
        <family val="1"/>
        <charset val="204"/>
      </rPr>
      <t>3</t>
    </r>
  </si>
  <si>
    <r>
      <t>Иностранная мототехника объемом от 50 до 350 м</t>
    </r>
    <r>
      <rPr>
        <vertAlign val="superscript"/>
        <sz val="14"/>
        <color rgb="FF000000"/>
        <rFont val="Times New Roman"/>
        <family val="1"/>
        <charset val="204"/>
      </rPr>
      <t>3</t>
    </r>
  </si>
  <si>
    <r>
      <t>Иностранная мототехника объемом от 350 м</t>
    </r>
    <r>
      <rPr>
        <vertAlign val="superscript"/>
        <sz val="14"/>
        <color rgb="FF000000"/>
        <rFont val="Times New Roman"/>
        <family val="1"/>
        <charset val="204"/>
      </rPr>
      <t>3</t>
    </r>
    <r>
      <rPr>
        <sz val="14"/>
        <color rgb="FF000000"/>
        <rFont val="Times New Roman"/>
        <family val="1"/>
        <charset val="204"/>
      </rPr>
      <t xml:space="preserve"> и более</t>
    </r>
  </si>
  <si>
    <t>Трамвай</t>
  </si>
  <si>
    <t>Троллейбус</t>
  </si>
  <si>
    <t>Категория (вид) ТС</t>
  </si>
  <si>
    <t>Марка ТС</t>
  </si>
  <si>
    <t>a</t>
  </si>
  <si>
    <t>b</t>
  </si>
  <si>
    <t>Легковые автомобили</t>
  </si>
  <si>
    <t>Г рузовые автомобили - грузовые бортовые автомобили, грузовые автомобили-фургоны, автомобили-самосвалы, автомобили-тягачи</t>
  </si>
  <si>
    <t>Автобусы</t>
  </si>
  <si>
    <t>Троллейбусы и вагоны трамваев</t>
  </si>
  <si>
    <t>Прицепы и полуприцепы для грузовых Автомобилей</t>
  </si>
  <si>
    <t>Прицепы для легковых автомобилей и жилых автомобилей (типа автомобиль-дача)</t>
  </si>
  <si>
    <t>Мотоциклы</t>
  </si>
  <si>
    <t>Скутеры, мопеды, мотороллеры</t>
  </si>
  <si>
    <t>Сельскохозяйственные тракторы, самоходная сельскохозяйственная, пожарная, коммунальная, погрузочная, строительная, дорожная, землеройная техника и иная техника на базе автомобилей и иных самоходных базах</t>
  </si>
  <si>
    <t>Велосипеды</t>
  </si>
  <si>
    <t xml:space="preserve">Приложение 1. </t>
  </si>
  <si>
    <t>к разделу 2. Определение износа ТС</t>
  </si>
  <si>
    <t>ГАЗ</t>
  </si>
  <si>
    <t>ЗАЗ</t>
  </si>
  <si>
    <t>ВАЗ (Lada)</t>
  </si>
  <si>
    <t>BYD</t>
  </si>
  <si>
    <t>Chery</t>
  </si>
  <si>
    <t>Derways</t>
  </si>
  <si>
    <t>FAW</t>
  </si>
  <si>
    <t>Geely</t>
  </si>
  <si>
    <t>Great Wall</t>
  </si>
  <si>
    <t>Hafei</t>
  </si>
  <si>
    <t>Lifan</t>
  </si>
  <si>
    <t>Luxgen</t>
  </si>
  <si>
    <t>Xin Kai</t>
  </si>
  <si>
    <t>Haima</t>
  </si>
  <si>
    <t>Brilliance</t>
  </si>
  <si>
    <t>Bentley</t>
  </si>
  <si>
    <t>Bugatti</t>
  </si>
  <si>
    <t>Ferrari</t>
  </si>
  <si>
    <t>Jaguar</t>
  </si>
  <si>
    <t>Maserati</t>
  </si>
  <si>
    <t>Porsche</t>
  </si>
  <si>
    <t>Audi</t>
  </si>
  <si>
    <t>BMW</t>
  </si>
  <si>
    <t>Mercedes-Benz</t>
  </si>
  <si>
    <t>Mini</t>
  </si>
  <si>
    <t>Rover</t>
  </si>
  <si>
    <t>Alfa Romeo</t>
  </si>
  <si>
    <t>Citroen</t>
  </si>
  <si>
    <t>Ford</t>
  </si>
  <si>
    <t>Fiat</t>
  </si>
  <si>
    <t>Opel</t>
  </si>
  <si>
    <t>Peugeot</t>
  </si>
  <si>
    <t>Renault</t>
  </si>
  <si>
    <t>Saab</t>
  </si>
  <si>
    <t>SEAT</t>
  </si>
  <si>
    <t>Skoda</t>
  </si>
  <si>
    <t>Volkswagen</t>
  </si>
  <si>
    <t>Volvo</t>
  </si>
  <si>
    <t>Aston Martin</t>
  </si>
  <si>
    <t>Pontiac</t>
  </si>
  <si>
    <t>Acura</t>
  </si>
  <si>
    <t>Buick</t>
  </si>
  <si>
    <t>Cadillac</t>
  </si>
  <si>
    <t>Chevrolet</t>
  </si>
  <si>
    <t>Chrysler</t>
  </si>
  <si>
    <t>Dodge</t>
  </si>
  <si>
    <t>Hummer</t>
  </si>
  <si>
    <t>Infiniti</t>
  </si>
  <si>
    <t>Jeep</t>
  </si>
  <si>
    <t>Lexus</t>
  </si>
  <si>
    <t>Lincoln</t>
  </si>
  <si>
    <t>Mercury</t>
  </si>
  <si>
    <t>Toyota</t>
  </si>
  <si>
    <t>Daihatsu</t>
  </si>
  <si>
    <t>Honda</t>
  </si>
  <si>
    <t>Isuzu</t>
  </si>
  <si>
    <t>Mazda</t>
  </si>
  <si>
    <t>Mitsubishi</t>
  </si>
  <si>
    <t>Nissan</t>
  </si>
  <si>
    <t>Subaru</t>
  </si>
  <si>
    <t>Suzuki</t>
  </si>
  <si>
    <t>Расчетник</t>
  </si>
  <si>
    <t>Макс износ</t>
  </si>
  <si>
    <t>И(физ) с корр</t>
  </si>
  <si>
    <t>Наличие корректного пробега</t>
  </si>
  <si>
    <t>Да</t>
  </si>
  <si>
    <t>Нет</t>
  </si>
  <si>
    <t>Год транспортного средства</t>
  </si>
  <si>
    <t>Заполните "Вид транспортного средства" и "год транспортного средства"</t>
  </si>
  <si>
    <t>Заполните "год транспортного средства"</t>
  </si>
  <si>
    <t>Срок эксплутации</t>
  </si>
  <si>
    <t>Kia</t>
  </si>
  <si>
    <t>Ssang Yong</t>
  </si>
  <si>
    <t>Daewoo</t>
  </si>
  <si>
    <t>Hyundai</t>
  </si>
  <si>
    <t>Марка транспортного средства для легковых транспортных средств, вид транспортного средства для остальных</t>
  </si>
  <si>
    <t>Пробег (в тысачах)</t>
  </si>
  <si>
    <t>Пробег расчитанный (в тысачах)</t>
  </si>
  <si>
    <t>Пробег итоговый</t>
  </si>
  <si>
    <t>*заполняется вручную</t>
  </si>
  <si>
    <t xml:space="preserve">Вид транспортных средств </t>
  </si>
  <si>
    <t>*заполняется вручную (в случае отсутствия или не корректной информации о пробеге)</t>
  </si>
  <si>
    <t>*расчитывается автоматически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</si>
</sst>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vertAlign val="superscript"/>
      <sz val="14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4" borderId="0" xfId="0" applyFill="1" applyAlignment="1">
      <alignment horizontal="right"/>
    </xf>
    <xf numFmtId="4" fontId="0" fillId="4" borderId="0" xfId="0" applyNumberFormat="1" applyFill="1"/>
    <xf numFmtId="0" fontId="6" fillId="6" borderId="4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justify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9" fillId="0" borderId="0" xfId="0" applyFont="1"/>
    <xf numFmtId="0" fontId="5" fillId="6" borderId="1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2" fontId="0" fillId="4" borderId="0" xfId="0" applyNumberFormat="1" applyFill="1" applyAlignment="1">
      <alignment horizontal="right"/>
    </xf>
    <xf numFmtId="43" fontId="0" fillId="2" borderId="3" xfId="1" applyFont="1" applyFill="1" applyBorder="1" applyAlignment="1">
      <alignment horizontal="right"/>
    </xf>
    <xf numFmtId="0" fontId="1" fillId="2" borderId="3" xfId="0" applyFont="1" applyFill="1" applyBorder="1" applyAlignment="1">
      <alignment horizontal="right" vertical="center" wrapText="1"/>
    </xf>
    <xf numFmtId="0" fontId="0" fillId="3" borderId="3" xfId="0" applyFill="1" applyBorder="1" applyAlignment="1" applyProtection="1">
      <alignment horizontal="right"/>
      <protection locked="0"/>
    </xf>
    <xf numFmtId="0" fontId="11" fillId="3" borderId="3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2" fillId="3" borderId="3" xfId="0" applyFont="1" applyFill="1" applyBorder="1" applyAlignment="1">
      <alignment horizontal="right"/>
    </xf>
    <xf numFmtId="4" fontId="12" fillId="5" borderId="3" xfId="0" applyNumberFormat="1" applyFont="1" applyFill="1" applyBorder="1" applyAlignment="1">
      <alignment horizontal="right"/>
    </xf>
    <xf numFmtId="0" fontId="11" fillId="7" borderId="3" xfId="0" applyFont="1" applyFill="1" applyBorder="1" applyAlignment="1">
      <alignment horizontal="justify" vertical="center" wrapText="1"/>
    </xf>
    <xf numFmtId="0" fontId="0" fillId="7" borderId="3" xfId="0" applyFill="1" applyBorder="1" applyAlignment="1" applyProtection="1">
      <alignment horizontal="right"/>
      <protection locked="0"/>
    </xf>
    <xf numFmtId="0" fontId="12" fillId="7" borderId="3" xfId="0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11" fillId="8" borderId="3" xfId="0" applyFont="1" applyFill="1" applyBorder="1" applyAlignment="1">
      <alignment horizontal="justify" vertical="center" wrapText="1"/>
    </xf>
    <xf numFmtId="3" fontId="12" fillId="8" borderId="3" xfId="0" applyNumberFormat="1" applyFont="1" applyFill="1" applyBorder="1" applyAlignment="1" applyProtection="1">
      <alignment horizontal="right"/>
      <protection locked="0"/>
    </xf>
    <xf numFmtId="3" fontId="1" fillId="3" borderId="3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0" fontId="10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14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</xdr:colOff>
      <xdr:row>0</xdr:row>
      <xdr:rowOff>19050</xdr:rowOff>
    </xdr:from>
    <xdr:to>
      <xdr:col>11</xdr:col>
      <xdr:colOff>66674</xdr:colOff>
      <xdr:row>5</xdr:row>
      <xdr:rowOff>108241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925C94-10EC-4E6E-AA3B-E92C1219C4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15" t="34727" r="47389" b="43511"/>
        <a:stretch/>
      </xdr:blipFill>
      <xdr:spPr>
        <a:xfrm>
          <a:off x="3962399" y="19050"/>
          <a:ext cx="4314825" cy="15179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219075</xdr:rowOff>
    </xdr:from>
    <xdr:to>
      <xdr:col>11</xdr:col>
      <xdr:colOff>371475</xdr:colOff>
      <xdr:row>8</xdr:row>
      <xdr:rowOff>154541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15099BF-0161-4DF0-A2C4-B96527F2B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502" t="44357" r="47962" b="43511"/>
        <a:stretch/>
      </xdr:blipFill>
      <xdr:spPr>
        <a:xfrm>
          <a:off x="3943350" y="1647825"/>
          <a:ext cx="4638675" cy="9165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171450</xdr:rowOff>
    </xdr:from>
    <xdr:to>
      <xdr:col>4</xdr:col>
      <xdr:colOff>409575</xdr:colOff>
      <xdr:row>24</xdr:row>
      <xdr:rowOff>422115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0C78536-098A-472D-986A-62E5B6DF9B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9851" t="18335" r="5770" b="13415"/>
        <a:stretch/>
      </xdr:blipFill>
      <xdr:spPr>
        <a:xfrm>
          <a:off x="0" y="3076575"/>
          <a:ext cx="4352925" cy="48607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514350</xdr:rowOff>
    </xdr:from>
    <xdr:to>
      <xdr:col>4</xdr:col>
      <xdr:colOff>323558</xdr:colOff>
      <xdr:row>29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F311BBB-A160-453C-A67D-E8E230AFF4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127" t="32874" r="48223" b="48883"/>
        <a:stretch/>
      </xdr:blipFill>
      <xdr:spPr>
        <a:xfrm>
          <a:off x="19050" y="8029575"/>
          <a:ext cx="4247858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03BE-25CA-4046-84F5-6265EEC2D626}">
  <sheetPr>
    <tabColor theme="9" tint="0.59999389629810485"/>
  </sheetPr>
  <dimension ref="A1:F15"/>
  <sheetViews>
    <sheetView tabSelected="1" workbookViewId="0">
      <selection activeCell="B26" sqref="B26"/>
    </sheetView>
  </sheetViews>
  <sheetFormatPr defaultRowHeight="15" outlineLevelRow="1" x14ac:dyDescent="0.25"/>
  <cols>
    <col min="1" max="1" width="37" customWidth="1"/>
    <col min="2" max="2" width="45.42578125" customWidth="1"/>
    <col min="6" max="6" width="11.42578125" bestFit="1" customWidth="1"/>
  </cols>
  <sheetData>
    <row r="1" spans="1:6" ht="19.5" x14ac:dyDescent="0.35">
      <c r="A1" s="34" t="s">
        <v>118</v>
      </c>
    </row>
    <row r="2" spans="1:6" ht="15.75" x14ac:dyDescent="0.25">
      <c r="A2" s="27" t="s">
        <v>121</v>
      </c>
      <c r="B2" s="25" t="s">
        <v>122</v>
      </c>
      <c r="C2" s="49" t="s">
        <v>136</v>
      </c>
    </row>
    <row r="3" spans="1:6" ht="15.75" x14ac:dyDescent="0.25">
      <c r="A3" s="39" t="str">
        <f>IF(B2='Коэф а и в'!K1,'Коэф а и в'!L1,'Коэф а и в'!L2)</f>
        <v>Заполните "год транспортного средства"</v>
      </c>
      <c r="B3" s="40"/>
      <c r="C3" s="49"/>
    </row>
    <row r="4" spans="1:6" ht="15.75" x14ac:dyDescent="0.25">
      <c r="A4" s="28" t="s">
        <v>137</v>
      </c>
      <c r="B4" s="25" t="s">
        <v>16</v>
      </c>
      <c r="C4" s="49" t="s">
        <v>138</v>
      </c>
    </row>
    <row r="5" spans="1:6" ht="15.75" x14ac:dyDescent="0.25">
      <c r="A5" s="27" t="s">
        <v>124</v>
      </c>
      <c r="B5" s="26">
        <v>2019</v>
      </c>
      <c r="C5" s="49" t="s">
        <v>136</v>
      </c>
      <c r="F5" s="38"/>
    </row>
    <row r="6" spans="1:6" ht="15.75" hidden="1" outlineLevel="1" x14ac:dyDescent="0.25">
      <c r="A6" s="31" t="s">
        <v>7</v>
      </c>
      <c r="B6" s="32">
        <f>'для рассчета'!B9</f>
        <v>15</v>
      </c>
      <c r="C6" s="49"/>
    </row>
    <row r="7" spans="1:6" ht="15.75" hidden="1" outlineLevel="1" x14ac:dyDescent="0.25">
      <c r="A7" s="31" t="s">
        <v>8</v>
      </c>
      <c r="B7" s="32">
        <f>'для рассчета'!B10</f>
        <v>0.85599999999999998</v>
      </c>
      <c r="C7" s="49"/>
    </row>
    <row r="8" spans="1:6" ht="15.75" collapsed="1" x14ac:dyDescent="0.25">
      <c r="A8" s="35" t="s">
        <v>134</v>
      </c>
      <c r="B8" s="36">
        <f ca="1">'для рассчета'!B9*'для рассчета'!B7^'для рассчета'!B10</f>
        <v>49.142201871589656</v>
      </c>
      <c r="C8" s="49" t="s">
        <v>139</v>
      </c>
    </row>
    <row r="9" spans="1:6" ht="15.75" x14ac:dyDescent="0.25">
      <c r="A9" s="27" t="s">
        <v>133</v>
      </c>
      <c r="B9" s="37">
        <v>102</v>
      </c>
      <c r="C9" s="49" t="s">
        <v>136</v>
      </c>
    </row>
    <row r="10" spans="1:6" ht="63" x14ac:dyDescent="0.25">
      <c r="A10" s="27" t="s">
        <v>132</v>
      </c>
      <c r="B10" s="29" t="s">
        <v>74</v>
      </c>
      <c r="C10" s="49" t="s">
        <v>136</v>
      </c>
    </row>
    <row r="11" spans="1:6" ht="15.75" x14ac:dyDescent="0.25">
      <c r="A11" s="27" t="s">
        <v>135</v>
      </c>
      <c r="B11" s="29">
        <f>'для рассчета'!C2</f>
        <v>102</v>
      </c>
      <c r="C11" s="49" t="s">
        <v>139</v>
      </c>
    </row>
    <row r="12" spans="1:6" ht="15.75" hidden="1" outlineLevel="1" x14ac:dyDescent="0.25">
      <c r="A12" s="31" t="s">
        <v>2</v>
      </c>
      <c r="B12" s="33">
        <f>'для рассчета'!C3</f>
        <v>4.2000000000000003E-2</v>
      </c>
      <c r="C12" s="49"/>
    </row>
    <row r="13" spans="1:6" ht="15.75" hidden="1" outlineLevel="1" x14ac:dyDescent="0.25">
      <c r="A13" s="31" t="s">
        <v>3</v>
      </c>
      <c r="B13" s="33">
        <f>'для рассчета'!C4</f>
        <v>2.3E-3</v>
      </c>
      <c r="C13" s="49"/>
    </row>
    <row r="14" spans="1:6" ht="15.75" hidden="1" outlineLevel="1" x14ac:dyDescent="0.25">
      <c r="A14" s="31" t="s">
        <v>5</v>
      </c>
      <c r="B14" s="33">
        <f ca="1">'для рассчета'!C6</f>
        <v>0.40260000000000001</v>
      </c>
      <c r="C14" s="49"/>
    </row>
    <row r="15" spans="1:6" ht="15.75" collapsed="1" x14ac:dyDescent="0.25">
      <c r="A15" s="27" t="s">
        <v>6</v>
      </c>
      <c r="B15" s="30">
        <f ca="1">'для рассчета'!A6</f>
        <v>33.142052236461296</v>
      </c>
      <c r="C15" s="49" t="s">
        <v>139</v>
      </c>
    </row>
  </sheetData>
  <sheetProtection insertRows="0" selectLockedCells="1" selectUnlockedCells="1"/>
  <mergeCells count="1">
    <mergeCell ref="A3:B3"/>
  </mergeCells>
  <dataValidations count="2">
    <dataValidation type="list" allowBlank="1" showInputMessage="1" showErrorMessage="1" sqref="B4" xr:uid="{49C6A395-8A4B-4333-BDBB-797AA82BDEA2}">
      <formula1>Вид_транспортных_средств__в_случае_отсутствия_или_не_корректной_информации_о_пробеге</formula1>
    </dataValidation>
    <dataValidation showInputMessage="1" showErrorMessage="1" sqref="B8" xr:uid="{84EBB4A5-6928-4D25-92AC-018CE1B1C74D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C5A1B0-6FE3-4FAB-99BA-F50FA609AAB4}">
          <x14:formula1>
            <xm:f>'Коэф а и в'!$C$5:$C$78</xm:f>
          </x14:formula1>
          <xm:sqref>B10</xm:sqref>
        </x14:dataValidation>
        <x14:dataValidation type="list" allowBlank="1" showInputMessage="1" showErrorMessage="1" xr:uid="{7A835522-96B3-441E-90B3-A0AA887586C4}">
          <x14:formula1>
            <xm:f>'Коэф а и в'!$K$1:$K$2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F68A-4EAA-4822-9791-A7B4CD46CB47}">
  <dimension ref="A1:R28"/>
  <sheetViews>
    <sheetView workbookViewId="0">
      <selection activeCell="I25" sqref="I25"/>
    </sheetView>
  </sheetViews>
  <sheetFormatPr defaultRowHeight="15" x14ac:dyDescent="0.25"/>
  <cols>
    <col min="1" max="1" width="30.5703125" customWidth="1"/>
    <col min="3" max="3" width="10.28515625" bestFit="1" customWidth="1"/>
    <col min="14" max="14" width="41.42578125" customWidth="1"/>
    <col min="15" max="15" width="14.28515625" customWidth="1"/>
    <col min="16" max="16" width="11.7109375" customWidth="1"/>
  </cols>
  <sheetData>
    <row r="1" spans="1:18" ht="15.75" thickBot="1" x14ac:dyDescent="0.3">
      <c r="A1" t="s">
        <v>1</v>
      </c>
      <c r="M1" t="s">
        <v>9</v>
      </c>
      <c r="R1" t="s">
        <v>122</v>
      </c>
    </row>
    <row r="2" spans="1:18" ht="19.5" thickBot="1" x14ac:dyDescent="0.3">
      <c r="B2" s="1" t="s">
        <v>0</v>
      </c>
      <c r="C2" s="2">
        <f>IF(Калькулятор!B2='для рассчета'!R1,Калькулятор!B9,Калькулятор!B8)</f>
        <v>102</v>
      </c>
      <c r="M2" s="5" t="s">
        <v>10</v>
      </c>
      <c r="N2" s="41" t="s">
        <v>12</v>
      </c>
      <c r="O2" s="43" t="s">
        <v>13</v>
      </c>
      <c r="P2" s="44"/>
      <c r="R2" t="s">
        <v>123</v>
      </c>
    </row>
    <row r="3" spans="1:18" ht="38.25" thickBot="1" x14ac:dyDescent="0.3">
      <c r="A3" s="3" t="s">
        <v>4</v>
      </c>
      <c r="B3" s="1" t="s">
        <v>2</v>
      </c>
      <c r="C3" s="2">
        <f>VLOOKUP(Калькулятор!B10,'Коэф а и в'!C5:E78,2,0)</f>
        <v>4.2000000000000003E-2</v>
      </c>
      <c r="M3" s="6" t="s">
        <v>11</v>
      </c>
      <c r="N3" s="42"/>
      <c r="O3" s="7" t="s">
        <v>14</v>
      </c>
      <c r="P3" s="8" t="s">
        <v>15</v>
      </c>
    </row>
    <row r="4" spans="1:18" ht="19.5" thickBot="1" x14ac:dyDescent="0.3">
      <c r="A4" s="23">
        <f ca="1">100*(1-EXP(-C6))</f>
        <v>33.142052236461296</v>
      </c>
      <c r="B4" s="1" t="s">
        <v>3</v>
      </c>
      <c r="C4" s="2">
        <f>VLOOKUP(Калькулятор!B10,'Коэф а и в'!C5:E78,3,0)</f>
        <v>2.3E-3</v>
      </c>
      <c r="M4" s="10">
        <v>1</v>
      </c>
      <c r="N4" s="10" t="s">
        <v>16</v>
      </c>
      <c r="O4" s="11">
        <v>15</v>
      </c>
      <c r="P4" s="12">
        <v>0.85599999999999998</v>
      </c>
    </row>
    <row r="5" spans="1:18" ht="19.5" thickBot="1" x14ac:dyDescent="0.3">
      <c r="A5" s="3" t="s">
        <v>120</v>
      </c>
      <c r="B5" s="1" t="s">
        <v>119</v>
      </c>
      <c r="C5" s="24">
        <v>75</v>
      </c>
      <c r="M5" s="10">
        <v>2</v>
      </c>
      <c r="N5" s="10" t="s">
        <v>17</v>
      </c>
      <c r="O5" s="11">
        <v>57</v>
      </c>
      <c r="P5" s="12">
        <v>0.874</v>
      </c>
    </row>
    <row r="6" spans="1:18" ht="19.5" thickBot="1" x14ac:dyDescent="0.3">
      <c r="A6" s="4">
        <f ca="1">IF(A4&lt;C5,A4,C5)</f>
        <v>33.142052236461296</v>
      </c>
      <c r="B6" s="1" t="s">
        <v>5</v>
      </c>
      <c r="C6" s="2">
        <f ca="1">C3*B7+C4*C2</f>
        <v>0.40260000000000001</v>
      </c>
      <c r="M6" s="10">
        <v>3</v>
      </c>
      <c r="N6" s="10" t="s">
        <v>18</v>
      </c>
      <c r="O6" s="11">
        <v>55</v>
      </c>
      <c r="P6" s="12">
        <v>0.92200000000000004</v>
      </c>
    </row>
    <row r="7" spans="1:18" ht="19.5" thickBot="1" x14ac:dyDescent="0.3">
      <c r="A7" t="s">
        <v>127</v>
      </c>
      <c r="B7">
        <f ca="1">YEAR(TODAY())-Калькулятор!B5</f>
        <v>4</v>
      </c>
      <c r="M7" s="10">
        <v>4</v>
      </c>
      <c r="N7" s="10" t="s">
        <v>19</v>
      </c>
      <c r="O7" s="11">
        <v>49</v>
      </c>
      <c r="P7" s="12">
        <v>0.89500000000000002</v>
      </c>
    </row>
    <row r="8" spans="1:18" ht="38.25" thickBot="1" x14ac:dyDescent="0.3">
      <c r="M8" s="10">
        <v>5</v>
      </c>
      <c r="N8" s="10" t="s">
        <v>20</v>
      </c>
      <c r="O8" s="11">
        <v>55</v>
      </c>
      <c r="P8" s="12">
        <v>0.92200000000000004</v>
      </c>
    </row>
    <row r="9" spans="1:18" ht="19.5" thickBot="1" x14ac:dyDescent="0.3">
      <c r="A9" s="1" t="s">
        <v>7</v>
      </c>
      <c r="B9" s="2">
        <f>VLOOKUP(Калькулятор!B4,'для рассчета'!N4:P28,2,0)</f>
        <v>15</v>
      </c>
      <c r="M9" s="10">
        <v>6</v>
      </c>
      <c r="N9" s="10" t="s">
        <v>21</v>
      </c>
      <c r="O9" s="11">
        <v>50</v>
      </c>
      <c r="P9" s="12">
        <v>1</v>
      </c>
    </row>
    <row r="10" spans="1:18" ht="19.5" thickBot="1" x14ac:dyDescent="0.3">
      <c r="A10" s="1" t="s">
        <v>8</v>
      </c>
      <c r="B10" s="2">
        <f>VLOOKUP(Калькулятор!B4,'для рассчета'!N4:P28,3,0)</f>
        <v>0.85599999999999998</v>
      </c>
      <c r="M10" s="10">
        <v>7</v>
      </c>
      <c r="N10" s="10" t="s">
        <v>22</v>
      </c>
      <c r="O10" s="11">
        <v>15</v>
      </c>
      <c r="P10" s="12">
        <v>0.89500000000000002</v>
      </c>
    </row>
    <row r="11" spans="1:18" ht="19.5" thickBot="1" x14ac:dyDescent="0.3">
      <c r="M11" s="10">
        <v>8</v>
      </c>
      <c r="N11" s="10" t="s">
        <v>23</v>
      </c>
      <c r="O11" s="11">
        <v>15</v>
      </c>
      <c r="P11" s="12">
        <v>0.89500000000000002</v>
      </c>
    </row>
    <row r="12" spans="1:18" ht="19.5" thickBot="1" x14ac:dyDescent="0.3">
      <c r="M12" s="10">
        <v>9</v>
      </c>
      <c r="N12" s="10" t="s">
        <v>24</v>
      </c>
      <c r="O12" s="11">
        <v>15</v>
      </c>
      <c r="P12" s="13">
        <v>0.87</v>
      </c>
    </row>
    <row r="13" spans="1:18" ht="19.5" thickBot="1" x14ac:dyDescent="0.3">
      <c r="M13" s="10">
        <v>10</v>
      </c>
      <c r="N13" s="10" t="s">
        <v>25</v>
      </c>
      <c r="O13" s="11">
        <v>15</v>
      </c>
      <c r="P13" s="12">
        <v>0.92200000000000004</v>
      </c>
    </row>
    <row r="14" spans="1:18" ht="19.5" thickBot="1" x14ac:dyDescent="0.3">
      <c r="M14" s="10">
        <v>11</v>
      </c>
      <c r="N14" s="10" t="s">
        <v>26</v>
      </c>
      <c r="O14" s="11">
        <v>60</v>
      </c>
      <c r="P14" s="12">
        <v>0.92200000000000004</v>
      </c>
    </row>
    <row r="15" spans="1:18" ht="19.5" thickBot="1" x14ac:dyDescent="0.3">
      <c r="M15" s="10">
        <v>12</v>
      </c>
      <c r="N15" s="10" t="s">
        <v>27</v>
      </c>
      <c r="O15" s="11">
        <v>60</v>
      </c>
      <c r="P15" s="12">
        <v>0.92200000000000004</v>
      </c>
    </row>
    <row r="16" spans="1:18" ht="19.5" thickBot="1" x14ac:dyDescent="0.3">
      <c r="M16" s="10">
        <v>13</v>
      </c>
      <c r="N16" s="10" t="s">
        <v>28</v>
      </c>
      <c r="O16" s="11">
        <v>60</v>
      </c>
      <c r="P16" s="12">
        <v>0.92200000000000004</v>
      </c>
    </row>
    <row r="17" spans="13:16" ht="19.5" thickBot="1" x14ac:dyDescent="0.3">
      <c r="M17" s="10">
        <v>14</v>
      </c>
      <c r="N17" s="10" t="s">
        <v>29</v>
      </c>
      <c r="O17" s="11">
        <v>60</v>
      </c>
      <c r="P17" s="12">
        <v>1</v>
      </c>
    </row>
    <row r="18" spans="13:16" ht="19.5" thickBot="1" x14ac:dyDescent="0.3">
      <c r="M18" s="10">
        <v>15</v>
      </c>
      <c r="N18" s="10" t="s">
        <v>30</v>
      </c>
      <c r="O18" s="11">
        <v>60</v>
      </c>
      <c r="P18" s="12">
        <v>1</v>
      </c>
    </row>
    <row r="19" spans="13:16" ht="19.5" thickBot="1" x14ac:dyDescent="0.3">
      <c r="M19" s="10">
        <v>16</v>
      </c>
      <c r="N19" s="10" t="s">
        <v>31</v>
      </c>
      <c r="O19" s="11">
        <v>60</v>
      </c>
      <c r="P19" s="12">
        <v>1</v>
      </c>
    </row>
    <row r="20" spans="13:16" ht="19.5" thickBot="1" x14ac:dyDescent="0.3">
      <c r="M20" s="10">
        <v>17</v>
      </c>
      <c r="N20" s="10" t="s">
        <v>32</v>
      </c>
      <c r="O20" s="11">
        <v>60</v>
      </c>
      <c r="P20" s="12">
        <v>1</v>
      </c>
    </row>
    <row r="21" spans="13:16" ht="42" thickBot="1" x14ac:dyDescent="0.3">
      <c r="M21" s="10">
        <v>18</v>
      </c>
      <c r="N21" s="10" t="s">
        <v>33</v>
      </c>
      <c r="O21" s="11">
        <v>2.77</v>
      </c>
      <c r="P21" s="12">
        <v>1</v>
      </c>
    </row>
    <row r="22" spans="13:16" ht="42" thickBot="1" x14ac:dyDescent="0.3">
      <c r="M22" s="10">
        <v>19</v>
      </c>
      <c r="N22" s="10" t="s">
        <v>34</v>
      </c>
      <c r="O22" s="11">
        <v>4.5</v>
      </c>
      <c r="P22" s="12">
        <v>1</v>
      </c>
    </row>
    <row r="23" spans="13:16" ht="42" thickBot="1" x14ac:dyDescent="0.3">
      <c r="M23" s="10">
        <v>20</v>
      </c>
      <c r="N23" s="10" t="s">
        <v>35</v>
      </c>
      <c r="O23" s="11">
        <v>7.7</v>
      </c>
      <c r="P23" s="12">
        <v>1</v>
      </c>
    </row>
    <row r="24" spans="13:16" ht="42" thickBot="1" x14ac:dyDescent="0.3">
      <c r="M24" s="10">
        <v>21</v>
      </c>
      <c r="N24" s="10" t="s">
        <v>36</v>
      </c>
      <c r="O24" s="11">
        <v>3.72</v>
      </c>
      <c r="P24" s="12">
        <v>1</v>
      </c>
    </row>
    <row r="25" spans="13:16" ht="42" thickBot="1" x14ac:dyDescent="0.3">
      <c r="M25" s="10">
        <v>22</v>
      </c>
      <c r="N25" s="10" t="s">
        <v>37</v>
      </c>
      <c r="O25" s="11">
        <v>5.96</v>
      </c>
      <c r="P25" s="12">
        <v>1</v>
      </c>
    </row>
    <row r="26" spans="13:16" ht="42" thickBot="1" x14ac:dyDescent="0.3">
      <c r="M26" s="10">
        <v>23</v>
      </c>
      <c r="N26" s="10" t="s">
        <v>38</v>
      </c>
      <c r="O26" s="11">
        <v>8.34</v>
      </c>
      <c r="P26" s="12">
        <v>1</v>
      </c>
    </row>
    <row r="27" spans="13:16" ht="19.5" thickBot="1" x14ac:dyDescent="0.3">
      <c r="M27" s="10">
        <v>24</v>
      </c>
      <c r="N27" s="10" t="s">
        <v>39</v>
      </c>
      <c r="O27" s="11">
        <v>70</v>
      </c>
      <c r="P27" s="12">
        <v>0.9</v>
      </c>
    </row>
    <row r="28" spans="13:16" ht="19.5" thickBot="1" x14ac:dyDescent="0.3">
      <c r="M28" s="14">
        <v>25</v>
      </c>
      <c r="N28" s="14" t="s">
        <v>40</v>
      </c>
      <c r="O28" s="15">
        <v>55</v>
      </c>
      <c r="P28" s="16">
        <v>1</v>
      </c>
    </row>
  </sheetData>
  <mergeCells count="2">
    <mergeCell ref="N2:N3"/>
    <mergeCell ref="O2:P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53E9-BD25-437A-BC71-3754B836CECA}">
  <dimension ref="A1:L78"/>
  <sheetViews>
    <sheetView workbookViewId="0">
      <selection activeCell="H14" sqref="H14"/>
    </sheetView>
  </sheetViews>
  <sheetFormatPr defaultRowHeight="15" x14ac:dyDescent="0.25"/>
  <cols>
    <col min="2" max="2" width="30.5703125" customWidth="1"/>
    <col min="3" max="3" width="53.7109375" customWidth="1"/>
  </cols>
  <sheetData>
    <row r="1" spans="1:12" ht="18.75" x14ac:dyDescent="0.3">
      <c r="A1" s="20" t="s">
        <v>55</v>
      </c>
      <c r="K1" t="s">
        <v>122</v>
      </c>
      <c r="L1" t="s">
        <v>126</v>
      </c>
    </row>
    <row r="2" spans="1:12" ht="19.5" thickBot="1" x14ac:dyDescent="0.35">
      <c r="A2" s="20" t="s">
        <v>56</v>
      </c>
      <c r="K2" t="s">
        <v>123</v>
      </c>
      <c r="L2" t="s">
        <v>125</v>
      </c>
    </row>
    <row r="3" spans="1:12" ht="18.75" x14ac:dyDescent="0.25">
      <c r="A3" s="7" t="s">
        <v>10</v>
      </c>
      <c r="B3" s="41" t="s">
        <v>41</v>
      </c>
      <c r="C3" s="41" t="s">
        <v>42</v>
      </c>
      <c r="D3" s="41" t="s">
        <v>43</v>
      </c>
      <c r="E3" s="41" t="s">
        <v>44</v>
      </c>
    </row>
    <row r="4" spans="1:12" ht="19.5" thickBot="1" x14ac:dyDescent="0.3">
      <c r="A4" s="17" t="s">
        <v>11</v>
      </c>
      <c r="B4" s="45"/>
      <c r="C4" s="45"/>
      <c r="D4" s="45"/>
      <c r="E4" s="45"/>
    </row>
    <row r="5" spans="1:12" ht="19.5" thickBot="1" x14ac:dyDescent="0.3">
      <c r="A5" s="7">
        <v>1</v>
      </c>
      <c r="B5" s="7" t="s">
        <v>45</v>
      </c>
      <c r="C5" s="5" t="s">
        <v>59</v>
      </c>
      <c r="D5" s="11">
        <v>5.7000000000000002E-2</v>
      </c>
      <c r="E5" s="12">
        <v>3.0000000000000001E-3</v>
      </c>
    </row>
    <row r="6" spans="1:12" ht="19.5" thickBot="1" x14ac:dyDescent="0.3">
      <c r="A6" s="7"/>
      <c r="B6" s="7"/>
      <c r="C6" s="5" t="s">
        <v>57</v>
      </c>
      <c r="D6" s="11">
        <v>5.7000000000000002E-2</v>
      </c>
      <c r="E6" s="12">
        <v>3.0000000000000001E-3</v>
      </c>
    </row>
    <row r="7" spans="1:12" ht="19.5" thickBot="1" x14ac:dyDescent="0.3">
      <c r="A7" s="7"/>
      <c r="B7" s="7"/>
      <c r="C7" s="5" t="s">
        <v>58</v>
      </c>
      <c r="D7" s="11">
        <v>5.7000000000000002E-2</v>
      </c>
      <c r="E7" s="12">
        <v>3.0000000000000001E-3</v>
      </c>
    </row>
    <row r="8" spans="1:12" ht="19.5" thickBot="1" x14ac:dyDescent="0.3">
      <c r="A8" s="46"/>
      <c r="B8" s="46"/>
      <c r="C8" s="5" t="s">
        <v>71</v>
      </c>
      <c r="D8" s="21">
        <v>5.7000000000000002E-2</v>
      </c>
      <c r="E8" s="21">
        <v>2.8999999999999998E-3</v>
      </c>
    </row>
    <row r="9" spans="1:12" ht="19.5" thickBot="1" x14ac:dyDescent="0.3">
      <c r="A9" s="47"/>
      <c r="B9" s="47"/>
      <c r="C9" s="5" t="s">
        <v>60</v>
      </c>
      <c r="D9" s="21">
        <v>5.7000000000000002E-2</v>
      </c>
      <c r="E9" s="21">
        <v>2.8999999999999998E-3</v>
      </c>
    </row>
    <row r="10" spans="1:12" ht="19.5" thickBot="1" x14ac:dyDescent="0.3">
      <c r="A10" s="47"/>
      <c r="B10" s="47"/>
      <c r="C10" s="5" t="s">
        <v>61</v>
      </c>
      <c r="D10" s="21">
        <v>5.7000000000000002E-2</v>
      </c>
      <c r="E10" s="21">
        <v>2.8999999999999998E-3</v>
      </c>
    </row>
    <row r="11" spans="1:12" ht="19.5" thickBot="1" x14ac:dyDescent="0.3">
      <c r="A11" s="47"/>
      <c r="B11" s="47"/>
      <c r="C11" s="5" t="s">
        <v>62</v>
      </c>
      <c r="D11" s="21">
        <v>5.7000000000000002E-2</v>
      </c>
      <c r="E11" s="21">
        <v>2.8999999999999998E-3</v>
      </c>
    </row>
    <row r="12" spans="1:12" ht="19.5" thickBot="1" x14ac:dyDescent="0.3">
      <c r="A12" s="47"/>
      <c r="B12" s="47"/>
      <c r="C12" s="5" t="s">
        <v>63</v>
      </c>
      <c r="D12" s="21">
        <v>5.7000000000000002E-2</v>
      </c>
      <c r="E12" s="21">
        <v>2.8999999999999998E-3</v>
      </c>
    </row>
    <row r="13" spans="1:12" ht="19.5" thickBot="1" x14ac:dyDescent="0.3">
      <c r="A13" s="47"/>
      <c r="B13" s="47"/>
      <c r="C13" s="5" t="s">
        <v>64</v>
      </c>
      <c r="D13" s="21">
        <v>5.7000000000000002E-2</v>
      </c>
      <c r="E13" s="21">
        <v>2.8999999999999998E-3</v>
      </c>
    </row>
    <row r="14" spans="1:12" ht="19.5" thickBot="1" x14ac:dyDescent="0.3">
      <c r="A14" s="47"/>
      <c r="B14" s="47"/>
      <c r="C14" s="5" t="s">
        <v>65</v>
      </c>
      <c r="D14" s="21">
        <v>5.7000000000000002E-2</v>
      </c>
      <c r="E14" s="21">
        <v>2.8999999999999998E-3</v>
      </c>
    </row>
    <row r="15" spans="1:12" ht="19.5" thickBot="1" x14ac:dyDescent="0.3">
      <c r="A15" s="47"/>
      <c r="B15" s="47"/>
      <c r="C15" s="5" t="s">
        <v>66</v>
      </c>
      <c r="D15" s="21">
        <v>5.7000000000000002E-2</v>
      </c>
      <c r="E15" s="21">
        <v>2.8999999999999998E-3</v>
      </c>
    </row>
    <row r="16" spans="1:12" ht="19.5" thickBot="1" x14ac:dyDescent="0.3">
      <c r="A16" s="47"/>
      <c r="B16" s="47"/>
      <c r="C16" s="5" t="s">
        <v>67</v>
      </c>
      <c r="D16" s="21">
        <v>5.7000000000000002E-2</v>
      </c>
      <c r="E16" s="21">
        <v>2.8999999999999998E-3</v>
      </c>
    </row>
    <row r="17" spans="1:5" ht="19.5" thickBot="1" x14ac:dyDescent="0.3">
      <c r="A17" s="47"/>
      <c r="B17" s="47"/>
      <c r="C17" s="5" t="s">
        <v>70</v>
      </c>
      <c r="D17" s="21">
        <v>5.7000000000000002E-2</v>
      </c>
      <c r="E17" s="21">
        <v>2.8999999999999998E-3</v>
      </c>
    </row>
    <row r="18" spans="1:5" ht="19.5" thickBot="1" x14ac:dyDescent="0.3">
      <c r="A18" s="47"/>
      <c r="B18" s="47"/>
      <c r="C18" s="5" t="s">
        <v>68</v>
      </c>
      <c r="D18" s="21">
        <v>5.7000000000000002E-2</v>
      </c>
      <c r="E18" s="21">
        <v>2.8999999999999998E-3</v>
      </c>
    </row>
    <row r="19" spans="1:5" ht="19.5" thickBot="1" x14ac:dyDescent="0.3">
      <c r="A19" s="47"/>
      <c r="B19" s="47"/>
      <c r="C19" s="5" t="s">
        <v>69</v>
      </c>
      <c r="D19" s="21">
        <v>5.7000000000000002E-2</v>
      </c>
      <c r="E19" s="21">
        <v>2.8999999999999998E-3</v>
      </c>
    </row>
    <row r="20" spans="1:5" ht="19.5" thickBot="1" x14ac:dyDescent="0.3">
      <c r="A20" s="47"/>
      <c r="B20" s="47"/>
      <c r="C20" s="5" t="s">
        <v>95</v>
      </c>
      <c r="D20" s="11">
        <v>4.2000000000000003E-2</v>
      </c>
      <c r="E20" s="12">
        <v>2.3E-3</v>
      </c>
    </row>
    <row r="21" spans="1:5" ht="19.5" thickBot="1" x14ac:dyDescent="0.3">
      <c r="A21" s="47"/>
      <c r="B21" s="47"/>
      <c r="C21" s="5" t="s">
        <v>72</v>
      </c>
      <c r="D21" s="11">
        <v>4.2000000000000003E-2</v>
      </c>
      <c r="E21" s="12">
        <v>2.3E-3</v>
      </c>
    </row>
    <row r="22" spans="1:5" ht="19.5" thickBot="1" x14ac:dyDescent="0.3">
      <c r="A22" s="47"/>
      <c r="B22" s="47"/>
      <c r="C22" s="5" t="s">
        <v>73</v>
      </c>
      <c r="D22" s="11">
        <v>4.2000000000000003E-2</v>
      </c>
      <c r="E22" s="12">
        <v>2.3E-3</v>
      </c>
    </row>
    <row r="23" spans="1:5" ht="19.5" thickBot="1" x14ac:dyDescent="0.3">
      <c r="A23" s="47"/>
      <c r="B23" s="47"/>
      <c r="C23" s="5" t="s">
        <v>74</v>
      </c>
      <c r="D23" s="11">
        <v>4.2000000000000003E-2</v>
      </c>
      <c r="E23" s="12">
        <v>2.3E-3</v>
      </c>
    </row>
    <row r="24" spans="1:5" ht="19.5" thickBot="1" x14ac:dyDescent="0.3">
      <c r="A24" s="47"/>
      <c r="B24" s="47"/>
      <c r="C24" s="5" t="s">
        <v>75</v>
      </c>
      <c r="D24" s="11">
        <v>4.2000000000000003E-2</v>
      </c>
      <c r="E24" s="12">
        <v>2.3E-3</v>
      </c>
    </row>
    <row r="25" spans="1:5" ht="19.5" thickBot="1" x14ac:dyDescent="0.3">
      <c r="A25" s="47"/>
      <c r="B25" s="47"/>
      <c r="C25" s="5" t="s">
        <v>76</v>
      </c>
      <c r="D25" s="11">
        <v>4.2000000000000003E-2</v>
      </c>
      <c r="E25" s="12">
        <v>2.3E-3</v>
      </c>
    </row>
    <row r="26" spans="1:5" ht="19.5" thickBot="1" x14ac:dyDescent="0.3">
      <c r="A26" s="47"/>
      <c r="B26" s="47"/>
      <c r="C26" s="5" t="s">
        <v>77</v>
      </c>
      <c r="D26" s="11">
        <v>4.2000000000000003E-2</v>
      </c>
      <c r="E26" s="12">
        <v>2.3E-3</v>
      </c>
    </row>
    <row r="27" spans="1:5" ht="19.5" thickBot="1" x14ac:dyDescent="0.3">
      <c r="A27" s="47"/>
      <c r="B27" s="47"/>
      <c r="C27" s="5" t="s">
        <v>78</v>
      </c>
      <c r="D27" s="11">
        <v>4.2000000000000003E-2</v>
      </c>
      <c r="E27" s="12">
        <v>2.3E-3</v>
      </c>
    </row>
    <row r="28" spans="1:5" ht="19.5" thickBot="1" x14ac:dyDescent="0.3">
      <c r="A28" s="47"/>
      <c r="B28" s="47"/>
      <c r="C28" s="5" t="s">
        <v>79</v>
      </c>
      <c r="D28" s="11">
        <v>4.2000000000000003E-2</v>
      </c>
      <c r="E28" s="12">
        <v>2.3E-3</v>
      </c>
    </row>
    <row r="29" spans="1:5" ht="19.5" thickBot="1" x14ac:dyDescent="0.3">
      <c r="A29" s="47"/>
      <c r="B29" s="47"/>
      <c r="C29" s="5" t="s">
        <v>80</v>
      </c>
      <c r="D29" s="11">
        <v>4.2000000000000003E-2</v>
      </c>
      <c r="E29" s="12">
        <v>2.3E-3</v>
      </c>
    </row>
    <row r="30" spans="1:5" ht="19.5" thickBot="1" x14ac:dyDescent="0.3">
      <c r="A30" s="47"/>
      <c r="B30" s="47"/>
      <c r="C30" s="5" t="s">
        <v>81</v>
      </c>
      <c r="D30" s="11">
        <v>4.2000000000000003E-2</v>
      </c>
      <c r="E30" s="12">
        <v>2.3E-3</v>
      </c>
    </row>
    <row r="31" spans="1:5" ht="19.5" thickBot="1" x14ac:dyDescent="0.3">
      <c r="A31" s="47"/>
      <c r="B31" s="47"/>
      <c r="C31" s="5" t="s">
        <v>82</v>
      </c>
      <c r="D31" s="11">
        <v>4.2000000000000003E-2</v>
      </c>
      <c r="E31" s="12">
        <v>2.3E-3</v>
      </c>
    </row>
    <row r="32" spans="1:5" ht="19.5" thickBot="1" x14ac:dyDescent="0.3">
      <c r="A32" s="47"/>
      <c r="B32" s="47"/>
      <c r="C32" s="5" t="s">
        <v>83</v>
      </c>
      <c r="D32" s="11">
        <v>4.2000000000000003E-2</v>
      </c>
      <c r="E32" s="12">
        <v>2.3E-3</v>
      </c>
    </row>
    <row r="33" spans="1:5" ht="19.5" thickBot="1" x14ac:dyDescent="0.3">
      <c r="A33" s="47"/>
      <c r="B33" s="47"/>
      <c r="C33" s="5" t="s">
        <v>84</v>
      </c>
      <c r="D33" s="11">
        <v>4.2000000000000003E-2</v>
      </c>
      <c r="E33" s="12">
        <v>2.3E-3</v>
      </c>
    </row>
    <row r="34" spans="1:5" ht="19.5" thickBot="1" x14ac:dyDescent="0.3">
      <c r="A34" s="47"/>
      <c r="B34" s="47"/>
      <c r="C34" s="5" t="s">
        <v>86</v>
      </c>
      <c r="D34" s="11">
        <v>4.2000000000000003E-2</v>
      </c>
      <c r="E34" s="12">
        <v>2.3E-3</v>
      </c>
    </row>
    <row r="35" spans="1:5" ht="19.5" thickBot="1" x14ac:dyDescent="0.3">
      <c r="A35" s="47"/>
      <c r="B35" s="47"/>
      <c r="C35" s="5" t="s">
        <v>85</v>
      </c>
      <c r="D35" s="11">
        <v>4.2000000000000003E-2</v>
      </c>
      <c r="E35" s="12">
        <v>2.3E-3</v>
      </c>
    </row>
    <row r="36" spans="1:5" ht="19.5" thickBot="1" x14ac:dyDescent="0.3">
      <c r="A36" s="47"/>
      <c r="B36" s="47"/>
      <c r="C36" s="5" t="s">
        <v>87</v>
      </c>
      <c r="D36" s="11">
        <v>4.2000000000000003E-2</v>
      </c>
      <c r="E36" s="12">
        <v>2.3E-3</v>
      </c>
    </row>
    <row r="37" spans="1:5" ht="19.5" thickBot="1" x14ac:dyDescent="0.3">
      <c r="A37" s="47"/>
      <c r="B37" s="47"/>
      <c r="C37" s="5" t="s">
        <v>88</v>
      </c>
      <c r="D37" s="11">
        <v>4.2000000000000003E-2</v>
      </c>
      <c r="E37" s="12">
        <v>2.3E-3</v>
      </c>
    </row>
    <row r="38" spans="1:5" ht="19.5" thickBot="1" x14ac:dyDescent="0.3">
      <c r="A38" s="47"/>
      <c r="B38" s="47"/>
      <c r="C38" s="5" t="s">
        <v>89</v>
      </c>
      <c r="D38" s="11">
        <v>4.2000000000000003E-2</v>
      </c>
      <c r="E38" s="12">
        <v>2.3E-3</v>
      </c>
    </row>
    <row r="39" spans="1:5" ht="19.5" thickBot="1" x14ac:dyDescent="0.3">
      <c r="A39" s="47"/>
      <c r="B39" s="47"/>
      <c r="C39" s="5" t="s">
        <v>90</v>
      </c>
      <c r="D39" s="11">
        <v>4.2000000000000003E-2</v>
      </c>
      <c r="E39" s="12">
        <v>2.3E-3</v>
      </c>
    </row>
    <row r="40" spans="1:5" ht="19.5" thickBot="1" x14ac:dyDescent="0.3">
      <c r="A40" s="47"/>
      <c r="B40" s="47"/>
      <c r="C40" s="5" t="s">
        <v>91</v>
      </c>
      <c r="D40" s="11">
        <v>4.2000000000000003E-2</v>
      </c>
      <c r="E40" s="12">
        <v>2.3E-3</v>
      </c>
    </row>
    <row r="41" spans="1:5" ht="19.5" thickBot="1" x14ac:dyDescent="0.3">
      <c r="A41" s="47"/>
      <c r="B41" s="47"/>
      <c r="C41" s="5" t="s">
        <v>92</v>
      </c>
      <c r="D41" s="11">
        <v>4.2000000000000003E-2</v>
      </c>
      <c r="E41" s="12">
        <v>2.3E-3</v>
      </c>
    </row>
    <row r="42" spans="1:5" ht="19.5" thickBot="1" x14ac:dyDescent="0.3">
      <c r="A42" s="47"/>
      <c r="B42" s="47"/>
      <c r="C42" s="5" t="s">
        <v>93</v>
      </c>
      <c r="D42" s="11">
        <v>4.2000000000000003E-2</v>
      </c>
      <c r="E42" s="12">
        <v>2.3E-3</v>
      </c>
    </row>
    <row r="43" spans="1:5" ht="19.5" thickBot="1" x14ac:dyDescent="0.3">
      <c r="A43" s="47"/>
      <c r="B43" s="47"/>
      <c r="C43" s="5" t="s">
        <v>94</v>
      </c>
      <c r="D43" s="11">
        <v>4.2000000000000003E-2</v>
      </c>
      <c r="E43" s="12">
        <v>2.3E-3</v>
      </c>
    </row>
    <row r="44" spans="1:5" ht="19.5" thickBot="1" x14ac:dyDescent="0.3">
      <c r="A44" s="47"/>
      <c r="B44" s="47"/>
      <c r="C44" s="5" t="s">
        <v>97</v>
      </c>
      <c r="D44" s="11">
        <v>4.4999999999999998E-2</v>
      </c>
      <c r="E44" s="12">
        <v>2.3999999999999998E-3</v>
      </c>
    </row>
    <row r="45" spans="1:5" ht="19.5" thickBot="1" x14ac:dyDescent="0.3">
      <c r="A45" s="47"/>
      <c r="B45" s="47"/>
      <c r="C45" s="5" t="s">
        <v>98</v>
      </c>
      <c r="D45" s="11">
        <v>4.4999999999999998E-2</v>
      </c>
      <c r="E45" s="12">
        <v>2.3999999999999998E-3</v>
      </c>
    </row>
    <row r="46" spans="1:5" ht="19.5" thickBot="1" x14ac:dyDescent="0.3">
      <c r="A46" s="47"/>
      <c r="B46" s="47"/>
      <c r="C46" s="5" t="s">
        <v>99</v>
      </c>
      <c r="D46" s="11">
        <v>4.4999999999999998E-2</v>
      </c>
      <c r="E46" s="12">
        <v>2.3999999999999998E-3</v>
      </c>
    </row>
    <row r="47" spans="1:5" ht="19.5" thickBot="1" x14ac:dyDescent="0.3">
      <c r="A47" s="47"/>
      <c r="B47" s="47"/>
      <c r="C47" s="5" t="s">
        <v>100</v>
      </c>
      <c r="D47" s="11">
        <v>4.4999999999999998E-2</v>
      </c>
      <c r="E47" s="12">
        <v>2.3999999999999998E-3</v>
      </c>
    </row>
    <row r="48" spans="1:5" ht="19.5" thickBot="1" x14ac:dyDescent="0.3">
      <c r="A48" s="47"/>
      <c r="B48" s="47"/>
      <c r="C48" s="5" t="s">
        <v>101</v>
      </c>
      <c r="D48" s="11">
        <v>4.4999999999999998E-2</v>
      </c>
      <c r="E48" s="12">
        <v>2.3999999999999998E-3</v>
      </c>
    </row>
    <row r="49" spans="1:5" ht="19.5" thickBot="1" x14ac:dyDescent="0.3">
      <c r="A49" s="47"/>
      <c r="B49" s="47"/>
      <c r="C49" s="5" t="s">
        <v>102</v>
      </c>
      <c r="D49" s="11">
        <v>4.4999999999999998E-2</v>
      </c>
      <c r="E49" s="12">
        <v>2.3999999999999998E-3</v>
      </c>
    </row>
    <row r="50" spans="1:5" ht="19.5" thickBot="1" x14ac:dyDescent="0.3">
      <c r="A50" s="47"/>
      <c r="B50" s="47"/>
      <c r="C50" s="5" t="s">
        <v>103</v>
      </c>
      <c r="D50" s="11">
        <v>4.4999999999999998E-2</v>
      </c>
      <c r="E50" s="12">
        <v>2.3999999999999998E-3</v>
      </c>
    </row>
    <row r="51" spans="1:5" ht="19.5" thickBot="1" x14ac:dyDescent="0.3">
      <c r="A51" s="47"/>
      <c r="B51" s="47"/>
      <c r="C51" s="5" t="s">
        <v>104</v>
      </c>
      <c r="D51" s="11">
        <v>4.4999999999999998E-2</v>
      </c>
      <c r="E51" s="12">
        <v>2.3999999999999998E-3</v>
      </c>
    </row>
    <row r="52" spans="1:5" ht="19.5" thickBot="1" x14ac:dyDescent="0.3">
      <c r="A52" s="47"/>
      <c r="B52" s="47"/>
      <c r="C52" s="5" t="s">
        <v>105</v>
      </c>
      <c r="D52" s="11">
        <v>4.4999999999999998E-2</v>
      </c>
      <c r="E52" s="12">
        <v>2.3999999999999998E-3</v>
      </c>
    </row>
    <row r="53" spans="1:5" ht="19.5" thickBot="1" x14ac:dyDescent="0.3">
      <c r="A53" s="47"/>
      <c r="B53" s="47"/>
      <c r="C53" s="5" t="s">
        <v>106</v>
      </c>
      <c r="D53" s="11">
        <v>4.4999999999999998E-2</v>
      </c>
      <c r="E53" s="12">
        <v>2.3999999999999998E-3</v>
      </c>
    </row>
    <row r="54" spans="1:5" ht="19.5" thickBot="1" x14ac:dyDescent="0.3">
      <c r="A54" s="47"/>
      <c r="B54" s="47"/>
      <c r="C54" s="5" t="s">
        <v>107</v>
      </c>
      <c r="D54" s="11">
        <v>4.4999999999999998E-2</v>
      </c>
      <c r="E54" s="12">
        <v>2.3999999999999998E-3</v>
      </c>
    </row>
    <row r="55" spans="1:5" ht="19.5" thickBot="1" x14ac:dyDescent="0.3">
      <c r="A55" s="47"/>
      <c r="B55" s="47"/>
      <c r="C55" s="5" t="s">
        <v>108</v>
      </c>
      <c r="D55" s="11">
        <v>4.4999999999999998E-2</v>
      </c>
      <c r="E55" s="12">
        <v>2.3999999999999998E-3</v>
      </c>
    </row>
    <row r="56" spans="1:5" ht="19.5" thickBot="1" x14ac:dyDescent="0.3">
      <c r="A56" s="47"/>
      <c r="B56" s="47"/>
      <c r="C56" s="5" t="s">
        <v>96</v>
      </c>
      <c r="D56" s="11">
        <v>4.4999999999999998E-2</v>
      </c>
      <c r="E56" s="12">
        <v>2.3999999999999998E-3</v>
      </c>
    </row>
    <row r="57" spans="1:5" ht="19.5" thickBot="1" x14ac:dyDescent="0.3">
      <c r="A57" s="47"/>
      <c r="B57" s="47"/>
      <c r="C57" s="5" t="s">
        <v>131</v>
      </c>
      <c r="D57" s="11">
        <v>5.1999999999999998E-2</v>
      </c>
      <c r="E57" s="18">
        <v>2.5999999999999999E-3</v>
      </c>
    </row>
    <row r="58" spans="1:5" ht="19.5" thickBot="1" x14ac:dyDescent="0.3">
      <c r="A58" s="47"/>
      <c r="B58" s="47"/>
      <c r="C58" s="5" t="s">
        <v>128</v>
      </c>
      <c r="D58" s="11">
        <v>5.1999999999999998E-2</v>
      </c>
      <c r="E58" s="18">
        <v>2.5999999999999999E-3</v>
      </c>
    </row>
    <row r="59" spans="1:5" ht="19.5" thickBot="1" x14ac:dyDescent="0.3">
      <c r="A59" s="47"/>
      <c r="B59" s="47"/>
      <c r="C59" s="5" t="s">
        <v>129</v>
      </c>
      <c r="D59" s="11">
        <v>5.1999999999999998E-2</v>
      </c>
      <c r="E59" s="18">
        <v>2.5999999999999999E-3</v>
      </c>
    </row>
    <row r="60" spans="1:5" ht="19.5" thickBot="1" x14ac:dyDescent="0.3">
      <c r="A60" s="47"/>
      <c r="B60" s="47"/>
      <c r="C60" s="5" t="s">
        <v>130</v>
      </c>
      <c r="D60" s="11">
        <v>5.1999999999999998E-2</v>
      </c>
      <c r="E60" s="18">
        <v>2.5999999999999999E-3</v>
      </c>
    </row>
    <row r="61" spans="1:5" ht="19.5" thickBot="1" x14ac:dyDescent="0.3">
      <c r="A61" s="48"/>
      <c r="B61" s="48"/>
      <c r="C61" s="5" t="s">
        <v>110</v>
      </c>
      <c r="D61" s="11">
        <v>4.9000000000000002E-2</v>
      </c>
      <c r="E61" s="12">
        <v>2.5000000000000001E-3</v>
      </c>
    </row>
    <row r="62" spans="1:5" ht="19.5" thickBot="1" x14ac:dyDescent="0.3">
      <c r="A62" s="22"/>
      <c r="B62" s="22"/>
      <c r="C62" s="5" t="s">
        <v>111</v>
      </c>
      <c r="D62" s="11">
        <v>4.9000000000000002E-2</v>
      </c>
      <c r="E62" s="12">
        <v>2.5000000000000001E-3</v>
      </c>
    </row>
    <row r="63" spans="1:5" ht="19.5" thickBot="1" x14ac:dyDescent="0.3">
      <c r="A63" s="22"/>
      <c r="B63" s="22"/>
      <c r="C63" s="5" t="s">
        <v>112</v>
      </c>
      <c r="D63" s="11">
        <v>4.9000000000000002E-2</v>
      </c>
      <c r="E63" s="12">
        <v>2.5000000000000001E-3</v>
      </c>
    </row>
    <row r="64" spans="1:5" ht="19.5" thickBot="1" x14ac:dyDescent="0.3">
      <c r="A64" s="22"/>
      <c r="B64" s="22"/>
      <c r="C64" s="5" t="s">
        <v>113</v>
      </c>
      <c r="D64" s="11">
        <v>4.9000000000000002E-2</v>
      </c>
      <c r="E64" s="12">
        <v>2.5000000000000001E-3</v>
      </c>
    </row>
    <row r="65" spans="1:5" ht="19.5" thickBot="1" x14ac:dyDescent="0.3">
      <c r="A65" s="22"/>
      <c r="B65" s="22"/>
      <c r="C65" s="5" t="s">
        <v>114</v>
      </c>
      <c r="D65" s="11">
        <v>4.9000000000000002E-2</v>
      </c>
      <c r="E65" s="12">
        <v>2.5000000000000001E-3</v>
      </c>
    </row>
    <row r="66" spans="1:5" ht="19.5" thickBot="1" x14ac:dyDescent="0.3">
      <c r="A66" s="22"/>
      <c r="B66" s="22"/>
      <c r="C66" s="5" t="s">
        <v>115</v>
      </c>
      <c r="D66" s="11">
        <v>4.9000000000000002E-2</v>
      </c>
      <c r="E66" s="12">
        <v>2.5000000000000001E-3</v>
      </c>
    </row>
    <row r="67" spans="1:5" ht="19.5" thickBot="1" x14ac:dyDescent="0.3">
      <c r="A67" s="22"/>
      <c r="B67" s="22"/>
      <c r="C67" s="5" t="s">
        <v>116</v>
      </c>
      <c r="D67" s="11">
        <v>4.9000000000000002E-2</v>
      </c>
      <c r="E67" s="12">
        <v>2.5000000000000001E-3</v>
      </c>
    </row>
    <row r="68" spans="1:5" ht="19.5" thickBot="1" x14ac:dyDescent="0.3">
      <c r="A68" s="22"/>
      <c r="B68" s="22"/>
      <c r="C68" s="5" t="s">
        <v>117</v>
      </c>
      <c r="D68" s="11">
        <v>4.9000000000000002E-2</v>
      </c>
      <c r="E68" s="12">
        <v>2.5000000000000001E-3</v>
      </c>
    </row>
    <row r="69" spans="1:5" ht="19.5" thickBot="1" x14ac:dyDescent="0.3">
      <c r="A69" s="22"/>
      <c r="B69" s="22"/>
      <c r="C69" s="5" t="s">
        <v>109</v>
      </c>
      <c r="D69" s="11">
        <v>4.9000000000000002E-2</v>
      </c>
      <c r="E69" s="12">
        <v>2.5000000000000001E-3</v>
      </c>
    </row>
    <row r="70" spans="1:5" ht="132" thickBot="1" x14ac:dyDescent="0.3">
      <c r="A70" s="7">
        <v>2</v>
      </c>
      <c r="B70" s="5" t="s">
        <v>46</v>
      </c>
      <c r="C70" s="5" t="s">
        <v>46</v>
      </c>
      <c r="D70" s="11">
        <v>7.6999999999999999E-2</v>
      </c>
      <c r="E70" s="12">
        <v>2.3E-3</v>
      </c>
    </row>
    <row r="71" spans="1:5" ht="19.5" thickBot="1" x14ac:dyDescent="0.3">
      <c r="A71" s="7">
        <v>3</v>
      </c>
      <c r="B71" s="5" t="s">
        <v>47</v>
      </c>
      <c r="C71" s="5" t="s">
        <v>47</v>
      </c>
      <c r="D71" s="11">
        <v>0.113</v>
      </c>
      <c r="E71" s="12">
        <v>8.0000000000000004E-4</v>
      </c>
    </row>
    <row r="72" spans="1:5" ht="38.25" thickBot="1" x14ac:dyDescent="0.3">
      <c r="A72" s="7">
        <v>4</v>
      </c>
      <c r="B72" s="5" t="s">
        <v>48</v>
      </c>
      <c r="C72" s="5" t="s">
        <v>48</v>
      </c>
      <c r="D72" s="11">
        <v>9.8000000000000004E-2</v>
      </c>
      <c r="E72" s="12">
        <v>8.0000000000000004E-4</v>
      </c>
    </row>
    <row r="73" spans="1:5" ht="75.75" thickBot="1" x14ac:dyDescent="0.3">
      <c r="A73" s="7">
        <v>5</v>
      </c>
      <c r="B73" s="5" t="s">
        <v>49</v>
      </c>
      <c r="C73" s="5" t="s">
        <v>49</v>
      </c>
      <c r="D73" s="11">
        <v>0.09</v>
      </c>
      <c r="E73" s="12">
        <v>0</v>
      </c>
    </row>
    <row r="74" spans="1:5" ht="94.5" thickBot="1" x14ac:dyDescent="0.3">
      <c r="A74" s="7">
        <v>6</v>
      </c>
      <c r="B74" s="5" t="s">
        <v>50</v>
      </c>
      <c r="C74" s="5" t="s">
        <v>50</v>
      </c>
      <c r="D74" s="11">
        <v>0.06</v>
      </c>
      <c r="E74" s="12">
        <v>0</v>
      </c>
    </row>
    <row r="75" spans="1:5" ht="19.5" thickBot="1" x14ac:dyDescent="0.3">
      <c r="A75" s="7">
        <v>7</v>
      </c>
      <c r="B75" s="5" t="s">
        <v>51</v>
      </c>
      <c r="C75" s="5" t="s">
        <v>51</v>
      </c>
      <c r="D75" s="11">
        <v>7.0000000000000007E-2</v>
      </c>
      <c r="E75" s="12">
        <v>0</v>
      </c>
    </row>
    <row r="76" spans="1:5" ht="38.25" thickBot="1" x14ac:dyDescent="0.3">
      <c r="A76" s="7">
        <v>8</v>
      </c>
      <c r="B76" s="5" t="s">
        <v>52</v>
      </c>
      <c r="C76" s="5" t="s">
        <v>52</v>
      </c>
      <c r="D76" s="11">
        <v>0.09</v>
      </c>
      <c r="E76" s="12">
        <v>0</v>
      </c>
    </row>
    <row r="77" spans="1:5" ht="263.25" thickBot="1" x14ac:dyDescent="0.3">
      <c r="A77" s="7">
        <v>9</v>
      </c>
      <c r="B77" s="5" t="s">
        <v>53</v>
      </c>
      <c r="C77" s="5" t="s">
        <v>53</v>
      </c>
      <c r="D77" s="11">
        <v>0.15</v>
      </c>
      <c r="E77" s="12">
        <v>0</v>
      </c>
    </row>
    <row r="78" spans="1:5" ht="19.5" thickBot="1" x14ac:dyDescent="0.3">
      <c r="A78" s="9">
        <v>10</v>
      </c>
      <c r="B78" s="19" t="s">
        <v>54</v>
      </c>
      <c r="C78" s="19" t="s">
        <v>54</v>
      </c>
      <c r="D78" s="15">
        <v>0.04</v>
      </c>
      <c r="E78" s="16">
        <v>0</v>
      </c>
    </row>
  </sheetData>
  <dataConsolidate/>
  <mergeCells count="6">
    <mergeCell ref="B3:B4"/>
    <mergeCell ref="C3:C4"/>
    <mergeCell ref="D3:D4"/>
    <mergeCell ref="E3:E4"/>
    <mergeCell ref="A8:A61"/>
    <mergeCell ref="B8:B6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Z R 0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t Z R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U d F Y o i k e 4 D g A A A B E A A A A T A B w A R m 9 y b X V s Y X M v U 2 V j d G l v b j E u b S C i G A A o o B Q A A A A A A A A A A A A A A A A A A A A A A A A A A A A r T k 0 u y c z P U w i G 0 I b W A F B L A Q I t A B Q A A g A I A L W U d F Z u I L q p p w A A A P k A A A A S A A A A A A A A A A A A A A A A A A A A A A B D b 2 5 m a W c v U G F j a 2 F n Z S 5 4 b W x Q S w E C L Q A U A A I A C A C 1 l H R W D 8 r p q 6 Q A A A D p A A A A E w A A A A A A A A A A A A A A A A D z A A A A W 0 N v b n R l b n R f V H l w Z X N d L n h t b F B L A Q I t A B Q A A g A I A L W U d F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9 9 v e 4 R h F 2 Q J P C T W + y a + v r A A A A A A I A A A A A A A N m A A D A A A A A E A A A A L l 9 h 4 W p g 6 Q p F d V R 8 z 4 P u 7 c A A A A A B I A A A K A A A A A Q A A A A Z D e A o Z h M j b l c y 2 A p x F Y P 9 F A A A A D A W Y t k J T 1 j Y a A 7 + 4 w E j 1 e 9 7 l 0 E B E 3 L C A / 5 g R k H b t c b H 8 U m X 0 q b c 0 g J A 5 4 2 z X g z u P M u O z R r K o + A e S 6 O E R b F o m m o 0 p 8 t H c Y E w E d T c X S x Y 1 Y b r B Q A A A D a T 6 F H 0 S j 1 G O a / i u k E k S 1 m P e V 6 W Q = = < / D a t a M a s h u p > 
</file>

<file path=customXml/itemProps1.xml><?xml version="1.0" encoding="utf-8"?>
<ds:datastoreItem xmlns:ds="http://schemas.openxmlformats.org/officeDocument/2006/customXml" ds:itemID="{74BD2A37-2E68-41A7-93DF-58C9C9E09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Калькулятор</vt:lpstr>
      <vt:lpstr>для рассчета</vt:lpstr>
      <vt:lpstr>Коэф а и в</vt:lpstr>
      <vt:lpstr>Вид_транспортных_средств__в_случае_отсутствия_или_не_корректной_информации_о_пробеге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2023-03-27T04:29:32Z</dcterms:modified>
</cp:coreProperties>
</file>