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fk-my.sharepoint.com/personal/krzysztof_karabon_gfk_com/Documents/Desktop/Prywata/WroData/"/>
    </mc:Choice>
  </mc:AlternateContent>
  <xr:revisionPtr revIDLastSave="49" documentId="8_{B690CB9D-4B89-439D-873C-0F996CB4F7E9}" xr6:coauthVersionLast="47" xr6:coauthVersionMax="47" xr10:uidLastSave="{2F7AFA85-0F4F-496D-9C00-AA4C9EAFF5C7}"/>
  <bookViews>
    <workbookView xWindow="22932" yWindow="-108" windowWidth="30936" windowHeight="16896" activeTab="2" xr2:uid="{00000000-000D-0000-FFFF-FFFF00000000}"/>
  </bookViews>
  <sheets>
    <sheet name="OPIS" sheetId="1" r:id="rId1"/>
    <sheet name="TOP" sheetId="2" r:id="rId2"/>
    <sheet name="TOP Index vs War" sheetId="6" r:id="rId3"/>
    <sheet name="TOP Index vs Wro" sheetId="3" r:id="rId4"/>
    <sheet name="DŚ" sheetId="4" r:id="rId5"/>
    <sheet name="DŚ index" sheetId="5" r:id="rId6"/>
  </sheets>
  <definedNames>
    <definedName name="_xlnm._FilterDatabase" localSheetId="4" hidden="1">DŚ!$A$1:$AB$29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6" l="1"/>
  <c r="AD4" i="6"/>
  <c r="AE4" i="6"/>
  <c r="AC5" i="6"/>
  <c r="AD5" i="6"/>
  <c r="AE5" i="6"/>
  <c r="AC6" i="6"/>
  <c r="AD6" i="6"/>
  <c r="AE6" i="6"/>
  <c r="AC7" i="6"/>
  <c r="AD7" i="6"/>
  <c r="AE7" i="6"/>
  <c r="AC8" i="6"/>
  <c r="AD8" i="6"/>
  <c r="AE8" i="6"/>
  <c r="AC9" i="6"/>
  <c r="AD9" i="6"/>
  <c r="AE9" i="6"/>
  <c r="AC10" i="6"/>
  <c r="AD10" i="6"/>
  <c r="AE10" i="6"/>
  <c r="AC11" i="6"/>
  <c r="AD11" i="6"/>
  <c r="AE11" i="6"/>
  <c r="AE3" i="6"/>
  <c r="AA11" i="6"/>
  <c r="AA10" i="6"/>
  <c r="AA9" i="6"/>
  <c r="AA8" i="6"/>
  <c r="AA7" i="6"/>
  <c r="AA6" i="6"/>
  <c r="AA5" i="6"/>
  <c r="AA4" i="6"/>
  <c r="AA3" i="6"/>
  <c r="AD3" i="6"/>
  <c r="AC3" i="6"/>
  <c r="Z6" i="6"/>
  <c r="Z8" i="6"/>
  <c r="Y9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W10" i="6"/>
  <c r="Y10" i="6" s="1"/>
  <c r="V10" i="6"/>
  <c r="U10" i="6"/>
  <c r="T10" i="6"/>
  <c r="S10" i="6"/>
  <c r="R10" i="6"/>
  <c r="Z10" i="6" s="1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W9" i="6"/>
  <c r="V9" i="6"/>
  <c r="U9" i="6"/>
  <c r="T9" i="6"/>
  <c r="S9" i="6"/>
  <c r="R9" i="6"/>
  <c r="Z9" i="6" s="1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W8" i="6"/>
  <c r="Y8" i="6" s="1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W7" i="6"/>
  <c r="Y7" i="6" s="1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W5" i="6"/>
  <c r="Y5" i="6" s="1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W4" i="6"/>
  <c r="Y4" i="6" s="1"/>
  <c r="V4" i="6"/>
  <c r="U4" i="6"/>
  <c r="T4" i="6"/>
  <c r="S4" i="6"/>
  <c r="R4" i="6"/>
  <c r="Z4" i="6" s="1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11" i="6"/>
  <c r="Y11" i="6" s="1"/>
  <c r="C10" i="6"/>
  <c r="C9" i="6"/>
  <c r="C8" i="6"/>
  <c r="C7" i="6"/>
  <c r="Z7" i="6" s="1"/>
  <c r="C6" i="6"/>
  <c r="C5" i="6"/>
  <c r="Z5" i="6" s="1"/>
  <c r="C4" i="6"/>
  <c r="C3" i="6"/>
  <c r="Z3" i="6" s="1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15" i="5"/>
  <c r="B16" i="5"/>
  <c r="B17" i="5"/>
  <c r="B18" i="5"/>
  <c r="B19" i="5"/>
  <c r="B20" i="5"/>
  <c r="B21" i="5"/>
  <c r="B22" i="5"/>
  <c r="B23" i="5"/>
  <c r="B24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3" i="4"/>
  <c r="A5" i="4"/>
  <c r="A9" i="4"/>
  <c r="A17" i="4"/>
  <c r="A19" i="4"/>
  <c r="A7" i="4"/>
  <c r="A21" i="4"/>
  <c r="A24" i="4"/>
  <c r="A12" i="4"/>
  <c r="A6" i="4"/>
  <c r="A15" i="4"/>
  <c r="A16" i="4"/>
  <c r="A22" i="4"/>
  <c r="A4" i="4"/>
  <c r="A11" i="4"/>
  <c r="A8" i="4"/>
  <c r="A18" i="4"/>
  <c r="A20" i="4"/>
  <c r="A3" i="4"/>
  <c r="A14" i="4"/>
  <c r="A10" i="4"/>
  <c r="A23" i="4"/>
  <c r="B2" i="4"/>
  <c r="E13" i="4"/>
  <c r="F13" i="4"/>
  <c r="E5" i="4"/>
  <c r="F5" i="4"/>
  <c r="E9" i="4"/>
  <c r="F9" i="4"/>
  <c r="E17" i="4"/>
  <c r="F17" i="4"/>
  <c r="E19" i="4"/>
  <c r="F19" i="4"/>
  <c r="E7" i="4"/>
  <c r="F7" i="4"/>
  <c r="E21" i="4"/>
  <c r="F21" i="4"/>
  <c r="E24" i="4"/>
  <c r="F24" i="4"/>
  <c r="E12" i="4"/>
  <c r="F12" i="4"/>
  <c r="E6" i="4"/>
  <c r="F6" i="4"/>
  <c r="E15" i="4"/>
  <c r="F15" i="4"/>
  <c r="E16" i="4"/>
  <c r="F16" i="4"/>
  <c r="E22" i="4"/>
  <c r="F22" i="4"/>
  <c r="E4" i="4"/>
  <c r="F4" i="4"/>
  <c r="E11" i="4"/>
  <c r="F11" i="4"/>
  <c r="E8" i="4"/>
  <c r="F8" i="4"/>
  <c r="E18" i="4"/>
  <c r="F18" i="4"/>
  <c r="E20" i="4"/>
  <c r="F20" i="4"/>
  <c r="E3" i="4"/>
  <c r="F3" i="4"/>
  <c r="E14" i="4"/>
  <c r="F14" i="4"/>
  <c r="E10" i="4"/>
  <c r="F10" i="4"/>
  <c r="E23" i="4"/>
  <c r="F23" i="4"/>
  <c r="F2" i="4"/>
  <c r="E2" i="4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3" i="3"/>
  <c r="C4" i="3"/>
  <c r="C5" i="3"/>
  <c r="C6" i="3"/>
  <c r="C7" i="3"/>
  <c r="C8" i="3"/>
  <c r="C9" i="3"/>
  <c r="C10" i="3"/>
  <c r="C2" i="3"/>
  <c r="Z11" i="6" l="1"/>
  <c r="Y6" i="6"/>
  <c r="Y3" i="6"/>
  <c r="B14" i="4"/>
  <c r="B8" i="4"/>
  <c r="B16" i="4"/>
  <c r="B24" i="4"/>
  <c r="B17" i="4"/>
  <c r="A2" i="4"/>
  <c r="B3" i="4"/>
  <c r="B11" i="4"/>
  <c r="B15" i="4"/>
  <c r="B21" i="4"/>
  <c r="B9" i="4"/>
  <c r="B23" i="4"/>
  <c r="B20" i="4"/>
  <c r="B4" i="4"/>
  <c r="B6" i="4"/>
  <c r="B7" i="4"/>
  <c r="B5" i="4"/>
  <c r="B10" i="4"/>
  <c r="B18" i="4"/>
  <c r="B22" i="4"/>
  <c r="B12" i="4"/>
  <c r="B19" i="4"/>
  <c r="B13" i="4"/>
</calcChain>
</file>

<file path=xl/sharedStrings.xml><?xml version="1.0" encoding="utf-8"?>
<sst xmlns="http://schemas.openxmlformats.org/spreadsheetml/2006/main" count="374" uniqueCount="79">
  <si>
    <t>Kategoria:</t>
  </si>
  <si>
    <t>WYNAGRODZENIA I ŚWIADCZENIA SPOŁECZNE</t>
  </si>
  <si>
    <t>Dane o wynagrodzeniach podaje się w ujęciu brutto, tj. łącznie z zaliczkami na poczet podatku dochodowego od osób fizycznych oraz od 1999 r. ze składkami na obowiązkowe ubezpieczenia społeczne (emerytalne, rentowe i chorobowe) płaconymi przez ubezpieczonego pracownika. Dane o świadczeniach społecznych podaje się w ujęciu brutto, tj. łącznie z zaliczkami na poczet podatku dochodowego od osób fizycznych.</t>
  </si>
  <si>
    <t>Grupa:</t>
  </si>
  <si>
    <t>WYNAGRODZENIA</t>
  </si>
  <si>
    <t>-</t>
  </si>
  <si>
    <t>Podgrupa:</t>
  </si>
  <si>
    <t>Przeciętne miesięczne wynagrodzenia brutto</t>
  </si>
  <si>
    <t>Dane dotyczą podmiotów gospodarki narodowej o liczbie pracujących 10 i więcej osób oraz jednostek sfery budżetowej niezależnie od liczby pracujących.</t>
  </si>
  <si>
    <t>Data ostatniej aktualizacji:</t>
  </si>
  <si>
    <t>31.07.2023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</si>
  <si>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</si>
  <si>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</si>
  <si>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</si>
  <si>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</si>
  <si>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</si>
  <si>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</si>
  <si>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</si>
  <si>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</si>
  <si>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</si>
  <si>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</si>
  <si>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</si>
  <si>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</si>
  <si>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</si>
  <si>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</si>
  <si>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</si>
  <si>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</si>
  <si>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</si>
  <si>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</si>
  <si>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</si>
  <si>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</si>
  <si>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</si>
  <si>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</si>
  <si>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</si>
  <si>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</si>
  <si>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</si>
  <si>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Powiat świdnicki</t>
  </si>
  <si>
    <t>040410661000</t>
  </si>
  <si>
    <t>t</t>
  </si>
  <si>
    <t>d</t>
  </si>
  <si>
    <t>Wrocław</t>
  </si>
  <si>
    <t>Warszawa</t>
  </si>
  <si>
    <t>Kraków</t>
  </si>
  <si>
    <t>Łódź</t>
  </si>
  <si>
    <t>Poznań</t>
  </si>
  <si>
    <t>Gdańsk</t>
  </si>
  <si>
    <t>Katowice</t>
  </si>
  <si>
    <t>Szczecin</t>
  </si>
  <si>
    <t>Bydgoszcz</t>
  </si>
  <si>
    <t>Legnica</t>
  </si>
  <si>
    <t>Wałbrzych</t>
  </si>
  <si>
    <t>Jelenia Góra</t>
  </si>
  <si>
    <t>kłodzki</t>
  </si>
  <si>
    <t>legnicki</t>
  </si>
  <si>
    <t>lubański</t>
  </si>
  <si>
    <t>lubiński</t>
  </si>
  <si>
    <t>lwówecki</t>
  </si>
  <si>
    <t>milicki</t>
  </si>
  <si>
    <t>oleśnicki</t>
  </si>
  <si>
    <t>oławski</t>
  </si>
  <si>
    <t>polkowicki</t>
  </si>
  <si>
    <t>strzeliński</t>
  </si>
  <si>
    <t>średzki</t>
  </si>
  <si>
    <t>świdnicki</t>
  </si>
  <si>
    <t>trzebnicki</t>
  </si>
  <si>
    <t>wałbrzyski</t>
  </si>
  <si>
    <t>wołowski</t>
  </si>
  <si>
    <t>wrocławski</t>
  </si>
  <si>
    <t>ząbkowicki</t>
  </si>
  <si>
    <t>zgorzelecki</t>
  </si>
  <si>
    <t>złotoryjski</t>
  </si>
  <si>
    <t>CAGR</t>
  </si>
  <si>
    <t>% growth</t>
  </si>
  <si>
    <t>Ludność 2002</t>
  </si>
  <si>
    <t>Ludność 2021</t>
  </si>
  <si>
    <t xml:space="preserve"> ALL</t>
  </si>
  <si>
    <t>2002-2017</t>
  </si>
  <si>
    <t>2018-2022</t>
  </si>
  <si>
    <t>Wzrost średni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</si>
</sst>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%"/>
  </numFmts>
  <fonts count="5" x14ac:knownFonts="1">
    <font>
      <sz val="11"/>
      <name val="Calibri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/>
    <xf numFmtId="164" fontId="0" fillId="0" borderId="0" xfId="0" applyNumberFormat="1"/>
    <xf numFmtId="9" fontId="0" fillId="0" borderId="0" xfId="2" applyFont="1"/>
    <xf numFmtId="0" fontId="3" fillId="0" borderId="0" xfId="0" applyFont="1"/>
    <xf numFmtId="0" fontId="1" fillId="2" borderId="0" xfId="1" applyBorder="1">
      <alignment horizontal="left" vertical="center" wrapText="1"/>
    </xf>
    <xf numFmtId="0" fontId="0" fillId="0" borderId="1" xfId="0" applyBorder="1"/>
    <xf numFmtId="165" fontId="4" fillId="2" borderId="1" xfId="2" applyNumberFormat="1" applyFont="1" applyFill="1" applyBorder="1" applyAlignment="1">
      <alignment horizontal="left" vertical="center" wrapText="1"/>
    </xf>
    <xf numFmtId="165" fontId="0" fillId="0" borderId="0" xfId="2" applyNumberFormat="1" applyFont="1"/>
    <xf numFmtId="0" fontId="2" fillId="0" borderId="0" xfId="0" applyFont="1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  <xf numFmtId="0" fontId="2" fillId="0" borderId="0" xfId="0" applyFont="1" applyAlignment="1">
      <alignment vertical="top" wrapText="1"/>
    </xf>
    <xf numFmtId="0" fontId="1" fillId="2" borderId="1" xfId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3">
    <cellStyle name="Kolumna" xfId="1" xr:uid="{00000000-0005-0000-0000-000001000000}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TOP!$A$2:$B$2</c:f>
              <c:strCache>
                <c:ptCount val="2"/>
                <c:pt idx="0">
                  <c:v>t</c:v>
                </c:pt>
                <c:pt idx="1">
                  <c:v>Wrocław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TOP!$C$1:$W$1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TOP!$C$2:$W$2</c:f>
              <c:numCache>
                <c:formatCode>#\ ##0</c:formatCode>
                <c:ptCount val="21"/>
                <c:pt idx="0">
                  <c:v>2298.65</c:v>
                </c:pt>
                <c:pt idx="1">
                  <c:v>2367.3000000000002</c:v>
                </c:pt>
                <c:pt idx="2">
                  <c:v>2511.41</c:v>
                </c:pt>
                <c:pt idx="3">
                  <c:v>2649.62</c:v>
                </c:pt>
                <c:pt idx="4">
                  <c:v>2797.71</c:v>
                </c:pt>
                <c:pt idx="5">
                  <c:v>3048.98</c:v>
                </c:pt>
                <c:pt idx="6">
                  <c:v>3415.39</c:v>
                </c:pt>
                <c:pt idx="7">
                  <c:v>3556.1</c:v>
                </c:pt>
                <c:pt idx="8">
                  <c:v>3675.85</c:v>
                </c:pt>
                <c:pt idx="9">
                  <c:v>3827.68</c:v>
                </c:pt>
                <c:pt idx="10">
                  <c:v>3923.93</c:v>
                </c:pt>
                <c:pt idx="11">
                  <c:v>4129.5600000000004</c:v>
                </c:pt>
                <c:pt idx="12">
                  <c:v>4337.99</c:v>
                </c:pt>
                <c:pt idx="13">
                  <c:v>4569.88</c:v>
                </c:pt>
                <c:pt idx="14">
                  <c:v>4800.54</c:v>
                </c:pt>
                <c:pt idx="15">
                  <c:v>5070.3500000000004</c:v>
                </c:pt>
                <c:pt idx="16">
                  <c:v>5338.47</c:v>
                </c:pt>
                <c:pt idx="17">
                  <c:v>5757.54</c:v>
                </c:pt>
                <c:pt idx="18">
                  <c:v>6140.64</c:v>
                </c:pt>
                <c:pt idx="19">
                  <c:v>6693.9</c:v>
                </c:pt>
                <c:pt idx="20">
                  <c:v>7391.95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F-4192-AD79-8D525798913F}"/>
            </c:ext>
          </c:extLst>
        </c:ser>
        <c:ser>
          <c:idx val="1"/>
          <c:order val="1"/>
          <c:tx>
            <c:strRef>
              <c:f>TOP!$A$3:$B$3</c:f>
              <c:strCache>
                <c:ptCount val="2"/>
                <c:pt idx="0">
                  <c:v>t</c:v>
                </c:pt>
                <c:pt idx="1">
                  <c:v>Warszawa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TOP!$C$1:$W$1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TOP!$C$3:$W$3</c:f>
              <c:numCache>
                <c:formatCode>#\ ##0</c:formatCode>
                <c:ptCount val="21"/>
                <c:pt idx="0">
                  <c:v>3238.19</c:v>
                </c:pt>
                <c:pt idx="1">
                  <c:v>3368.71</c:v>
                </c:pt>
                <c:pt idx="2">
                  <c:v>3465.19</c:v>
                </c:pt>
                <c:pt idx="3">
                  <c:v>3613.44</c:v>
                </c:pt>
                <c:pt idx="4">
                  <c:v>3789.94</c:v>
                </c:pt>
                <c:pt idx="5">
                  <c:v>4099.7299999999996</c:v>
                </c:pt>
                <c:pt idx="6">
                  <c:v>4504.8500000000004</c:v>
                </c:pt>
                <c:pt idx="7">
                  <c:v>4603.26</c:v>
                </c:pt>
                <c:pt idx="8">
                  <c:v>4694.47</c:v>
                </c:pt>
                <c:pt idx="9">
                  <c:v>4936.3599999999997</c:v>
                </c:pt>
                <c:pt idx="10">
                  <c:v>5077.53</c:v>
                </c:pt>
                <c:pt idx="11">
                  <c:v>5226.05</c:v>
                </c:pt>
                <c:pt idx="12">
                  <c:v>5385.8</c:v>
                </c:pt>
                <c:pt idx="13">
                  <c:v>5591.46</c:v>
                </c:pt>
                <c:pt idx="14">
                  <c:v>5739.61</c:v>
                </c:pt>
                <c:pt idx="15">
                  <c:v>6059.04</c:v>
                </c:pt>
                <c:pt idx="16">
                  <c:v>6432.78</c:v>
                </c:pt>
                <c:pt idx="17">
                  <c:v>6802.6</c:v>
                </c:pt>
                <c:pt idx="18">
                  <c:v>7147.46</c:v>
                </c:pt>
                <c:pt idx="19">
                  <c:v>7687.58</c:v>
                </c:pt>
                <c:pt idx="20">
                  <c:v>8540.11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F-4192-AD79-8D525798913F}"/>
            </c:ext>
          </c:extLst>
        </c:ser>
        <c:ser>
          <c:idx val="2"/>
          <c:order val="2"/>
          <c:tx>
            <c:strRef>
              <c:f>TOP!$A$4:$B$4</c:f>
              <c:strCache>
                <c:ptCount val="2"/>
                <c:pt idx="0">
                  <c:v>t</c:v>
                </c:pt>
                <c:pt idx="1">
                  <c:v>Kraków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TOP!$C$4:$W$4</c:f>
              <c:numCache>
                <c:formatCode>#\ ##0</c:formatCode>
                <c:ptCount val="21"/>
                <c:pt idx="0">
                  <c:v>2300.64</c:v>
                </c:pt>
                <c:pt idx="1">
                  <c:v>2324.15</c:v>
                </c:pt>
                <c:pt idx="2">
                  <c:v>2463.2600000000002</c:v>
                </c:pt>
                <c:pt idx="3">
                  <c:v>2579.09</c:v>
                </c:pt>
                <c:pt idx="4">
                  <c:v>2753.21</c:v>
                </c:pt>
                <c:pt idx="5">
                  <c:v>2995.18</c:v>
                </c:pt>
                <c:pt idx="6">
                  <c:v>3259.63</c:v>
                </c:pt>
                <c:pt idx="7">
                  <c:v>3423.56</c:v>
                </c:pt>
                <c:pt idx="8">
                  <c:v>3543.43</c:v>
                </c:pt>
                <c:pt idx="9">
                  <c:v>3722.48</c:v>
                </c:pt>
                <c:pt idx="10">
                  <c:v>3877.57</c:v>
                </c:pt>
                <c:pt idx="11">
                  <c:v>3997.8</c:v>
                </c:pt>
                <c:pt idx="12">
                  <c:v>4152.5200000000004</c:v>
                </c:pt>
                <c:pt idx="13">
                  <c:v>4431.17</c:v>
                </c:pt>
                <c:pt idx="14">
                  <c:v>4635.26</c:v>
                </c:pt>
                <c:pt idx="15">
                  <c:v>4966.2</c:v>
                </c:pt>
                <c:pt idx="16">
                  <c:v>5368.39</c:v>
                </c:pt>
                <c:pt idx="17">
                  <c:v>5878.79</c:v>
                </c:pt>
                <c:pt idx="18">
                  <c:v>6482.24</c:v>
                </c:pt>
                <c:pt idx="19">
                  <c:v>7203.41</c:v>
                </c:pt>
                <c:pt idx="20">
                  <c:v>8157.43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F-4192-AD79-8D525798913F}"/>
            </c:ext>
          </c:extLst>
        </c:ser>
        <c:ser>
          <c:idx val="3"/>
          <c:order val="3"/>
          <c:tx>
            <c:strRef>
              <c:f>TOP!$A$5:$B$5</c:f>
              <c:strCache>
                <c:ptCount val="2"/>
                <c:pt idx="0">
                  <c:v>t</c:v>
                </c:pt>
                <c:pt idx="1">
                  <c:v>Łódź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TOP!$C$1:$W$1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TOP!$C$5:$W$5</c:f>
              <c:numCache>
                <c:formatCode>#\ ##0</c:formatCode>
                <c:ptCount val="21"/>
                <c:pt idx="0">
                  <c:v>2102.42</c:v>
                </c:pt>
                <c:pt idx="1">
                  <c:v>2164.79</c:v>
                </c:pt>
                <c:pt idx="2">
                  <c:v>2293.67</c:v>
                </c:pt>
                <c:pt idx="3">
                  <c:v>2401.67</c:v>
                </c:pt>
                <c:pt idx="4">
                  <c:v>2500.84</c:v>
                </c:pt>
                <c:pt idx="5">
                  <c:v>2698.09</c:v>
                </c:pt>
                <c:pt idx="6">
                  <c:v>3002.12</c:v>
                </c:pt>
                <c:pt idx="7">
                  <c:v>3159.24</c:v>
                </c:pt>
                <c:pt idx="8">
                  <c:v>3243.15</c:v>
                </c:pt>
                <c:pt idx="9">
                  <c:v>3427.06</c:v>
                </c:pt>
                <c:pt idx="10">
                  <c:v>3568.84</c:v>
                </c:pt>
                <c:pt idx="11">
                  <c:v>3710.91</c:v>
                </c:pt>
                <c:pt idx="12">
                  <c:v>3837.47</c:v>
                </c:pt>
                <c:pt idx="13">
                  <c:v>4047.78</c:v>
                </c:pt>
                <c:pt idx="14">
                  <c:v>4230.12</c:v>
                </c:pt>
                <c:pt idx="15">
                  <c:v>4462.5</c:v>
                </c:pt>
                <c:pt idx="16">
                  <c:v>4779.47</c:v>
                </c:pt>
                <c:pt idx="17">
                  <c:v>5174.84</c:v>
                </c:pt>
                <c:pt idx="18">
                  <c:v>5510.99</c:v>
                </c:pt>
                <c:pt idx="19">
                  <c:v>6062.04</c:v>
                </c:pt>
                <c:pt idx="20">
                  <c:v>6629.23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F-4192-AD79-8D525798913F}"/>
            </c:ext>
          </c:extLst>
        </c:ser>
        <c:ser>
          <c:idx val="4"/>
          <c:order val="4"/>
          <c:tx>
            <c:strRef>
              <c:f>TOP!$A$6:$B$6</c:f>
              <c:strCache>
                <c:ptCount val="2"/>
                <c:pt idx="0">
                  <c:v>t</c:v>
                </c:pt>
                <c:pt idx="1">
                  <c:v>Poznań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TOP!$C$1:$W$1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TOP!$C$6:$W$6</c:f>
              <c:numCache>
                <c:formatCode>#\ ##0</c:formatCode>
                <c:ptCount val="21"/>
                <c:pt idx="0">
                  <c:v>2395.19</c:v>
                </c:pt>
                <c:pt idx="1">
                  <c:v>2504.9</c:v>
                </c:pt>
                <c:pt idx="2">
                  <c:v>2615.9</c:v>
                </c:pt>
                <c:pt idx="3">
                  <c:v>2734.73</c:v>
                </c:pt>
                <c:pt idx="4">
                  <c:v>2889.84</c:v>
                </c:pt>
                <c:pt idx="5">
                  <c:v>3156.71</c:v>
                </c:pt>
                <c:pt idx="6">
                  <c:v>3517.34</c:v>
                </c:pt>
                <c:pt idx="7">
                  <c:v>3668.55</c:v>
                </c:pt>
                <c:pt idx="8">
                  <c:v>3814.08</c:v>
                </c:pt>
                <c:pt idx="9">
                  <c:v>3987.13</c:v>
                </c:pt>
                <c:pt idx="10">
                  <c:v>4119.68</c:v>
                </c:pt>
                <c:pt idx="11">
                  <c:v>4256.82</c:v>
                </c:pt>
                <c:pt idx="12">
                  <c:v>4354.3999999999996</c:v>
                </c:pt>
                <c:pt idx="13">
                  <c:v>4549.1099999999997</c:v>
                </c:pt>
                <c:pt idx="14">
                  <c:v>4770.9399999999996</c:v>
                </c:pt>
                <c:pt idx="15">
                  <c:v>5062.37</c:v>
                </c:pt>
                <c:pt idx="16">
                  <c:v>5355.57</c:v>
                </c:pt>
                <c:pt idx="17">
                  <c:v>5713.03</c:v>
                </c:pt>
                <c:pt idx="18">
                  <c:v>6104.97</c:v>
                </c:pt>
                <c:pt idx="19">
                  <c:v>6662.69</c:v>
                </c:pt>
                <c:pt idx="20">
                  <c:v>7362.74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F-4192-AD79-8D525798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58304"/>
        <c:axId val="674814560"/>
      </c:lineChart>
      <c:catAx>
        <c:axId val="3308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14560"/>
        <c:crosses val="autoZero"/>
        <c:auto val="1"/>
        <c:lblAlgn val="ctr"/>
        <c:lblOffset val="100"/>
        <c:noMultiLvlLbl val="0"/>
      </c:catAx>
      <c:valAx>
        <c:axId val="6748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Index vs War'!$A$3:$B$3</c:f>
              <c:strCache>
                <c:ptCount val="2"/>
                <c:pt idx="1">
                  <c:v>Wrocław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Index vs War'!$C$2:$W$2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War'!$C$3:$W$3</c:f>
              <c:numCache>
                <c:formatCode>0%</c:formatCode>
                <c:ptCount val="21"/>
                <c:pt idx="0">
                  <c:v>0.7098564321426476</c:v>
                </c:pt>
                <c:pt idx="1">
                  <c:v>0.70273190627866455</c:v>
                </c:pt>
                <c:pt idx="2">
                  <c:v>0.72475390959803065</c:v>
                </c:pt>
                <c:pt idx="3">
                  <c:v>0.73326802160821813</c:v>
                </c:pt>
                <c:pt idx="4">
                  <c:v>0.73819374449199726</c:v>
                </c:pt>
                <c:pt idx="5">
                  <c:v>0.74370263407590265</c:v>
                </c:pt>
                <c:pt idx="6">
                  <c:v>0.75815842924847654</c:v>
                </c:pt>
                <c:pt idx="7">
                  <c:v>0.77251773742956076</c:v>
                </c:pt>
                <c:pt idx="8">
                  <c:v>0.78301703919718302</c:v>
                </c:pt>
                <c:pt idx="9">
                  <c:v>0.7754053594146294</c:v>
                </c:pt>
                <c:pt idx="10">
                  <c:v>0.7728029179542022</c:v>
                </c:pt>
                <c:pt idx="11">
                  <c:v>0.79018761779929392</c:v>
                </c:pt>
                <c:pt idx="12">
                  <c:v>0.8054495153923279</c:v>
                </c:pt>
                <c:pt idx="13">
                  <c:v>0.81729637697488666</c:v>
                </c:pt>
                <c:pt idx="14">
                  <c:v>0.83638783819806573</c:v>
                </c:pt>
                <c:pt idx="15">
                  <c:v>0.83682398531780622</c:v>
                </c:pt>
                <c:pt idx="16">
                  <c:v>0.82988536837883475</c:v>
                </c:pt>
                <c:pt idx="17">
                  <c:v>0.84637344544732895</c:v>
                </c:pt>
                <c:pt idx="18">
                  <c:v>0.85913597277914111</c:v>
                </c:pt>
                <c:pt idx="19">
                  <c:v>0.87074215813038691</c:v>
                </c:pt>
                <c:pt idx="20">
                  <c:v>0.86555676683321403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4-47C2-982E-CCF027D0C204}"/>
            </c:ext>
          </c:extLst>
        </c:ser>
        <c:ser>
          <c:idx val="1"/>
          <c:order val="1"/>
          <c:tx>
            <c:strRef>
              <c:f>'TOP Index vs War'!$A$4:$B$4</c:f>
              <c:strCache>
                <c:ptCount val="2"/>
                <c:pt idx="1">
                  <c:v>Warszawa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Index vs War'!$C$2:$W$2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War'!$C$4:$W$4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4-47C2-982E-CCF027D0C204}"/>
            </c:ext>
          </c:extLst>
        </c:ser>
        <c:ser>
          <c:idx val="2"/>
          <c:order val="2"/>
          <c:tx>
            <c:strRef>
              <c:f>'TOP Index vs War'!$A$5:$B$5</c:f>
              <c:strCache>
                <c:ptCount val="2"/>
                <c:pt idx="1">
                  <c:v>Kraków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 Index vs War'!$C$2:$W$2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War'!$C$5:$W$5</c:f>
              <c:numCache>
                <c:formatCode>0%</c:formatCode>
                <c:ptCount val="21"/>
                <c:pt idx="0">
                  <c:v>0.71047097298182005</c:v>
                </c:pt>
                <c:pt idx="1">
                  <c:v>0.68992284880562593</c:v>
                </c:pt>
                <c:pt idx="2">
                  <c:v>0.71085856763986977</c:v>
                </c:pt>
                <c:pt idx="3">
                  <c:v>0.71374922511512573</c:v>
                </c:pt>
                <c:pt idx="4">
                  <c:v>0.72645213380686768</c:v>
                </c:pt>
                <c:pt idx="5">
                  <c:v>0.73057981867098565</c:v>
                </c:pt>
                <c:pt idx="6">
                  <c:v>0.72358236123289343</c:v>
                </c:pt>
                <c:pt idx="7">
                  <c:v>0.74372509916884988</c:v>
                </c:pt>
                <c:pt idx="8">
                  <c:v>0.75480938210277193</c:v>
                </c:pt>
                <c:pt idx="9">
                  <c:v>0.7540941098299152</c:v>
                </c:pt>
                <c:pt idx="10">
                  <c:v>0.76367249430333262</c:v>
                </c:pt>
                <c:pt idx="11">
                  <c:v>0.76497545947704293</c:v>
                </c:pt>
                <c:pt idx="12">
                  <c:v>0.77101266292844151</c:v>
                </c:pt>
                <c:pt idx="13">
                  <c:v>0.79248890271950434</c:v>
                </c:pt>
                <c:pt idx="14">
                  <c:v>0.80759145656237974</c:v>
                </c:pt>
                <c:pt idx="15">
                  <c:v>0.81963479363067415</c:v>
                </c:pt>
                <c:pt idx="16">
                  <c:v>0.83453654563034962</c:v>
                </c:pt>
                <c:pt idx="17">
                  <c:v>0.86419751271572631</c:v>
                </c:pt>
                <c:pt idx="18">
                  <c:v>0.90692917483973323</c:v>
                </c:pt>
                <c:pt idx="19">
                  <c:v>0.9370191919954004</c:v>
                </c:pt>
                <c:pt idx="20">
                  <c:v>0.95519027272482437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4-47C2-982E-CCF027D0C204}"/>
            </c:ext>
          </c:extLst>
        </c:ser>
        <c:ser>
          <c:idx val="3"/>
          <c:order val="3"/>
          <c:tx>
            <c:strRef>
              <c:f>'TOP Index vs War'!$A$6:$B$6</c:f>
              <c:strCache>
                <c:ptCount val="2"/>
                <c:pt idx="1">
                  <c:v>Łódź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'TOP Index vs War'!$C$2:$W$2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War'!$C$6:$W$6</c:f>
              <c:numCache>
                <c:formatCode>0%</c:formatCode>
                <c:ptCount val="21"/>
                <c:pt idx="0">
                  <c:v>0.64925776436836624</c:v>
                </c:pt>
                <c:pt idx="1">
                  <c:v>0.64261690676846628</c:v>
                </c:pt>
                <c:pt idx="2">
                  <c:v>0.66191752833177975</c:v>
                </c:pt>
                <c:pt idx="3">
                  <c:v>0.66464919854764437</c:v>
                </c:pt>
                <c:pt idx="4">
                  <c:v>0.65986268911908896</c:v>
                </c:pt>
                <c:pt idx="5">
                  <c:v>0.65811407092662211</c:v>
                </c:pt>
                <c:pt idx="6">
                  <c:v>0.66641952562238471</c:v>
                </c:pt>
                <c:pt idx="7">
                  <c:v>0.6863049230328071</c:v>
                </c:pt>
                <c:pt idx="8">
                  <c:v>0.69084475989834848</c:v>
                </c:pt>
                <c:pt idx="9">
                  <c:v>0.69424839355314449</c:v>
                </c:pt>
                <c:pt idx="10">
                  <c:v>0.7028693085023624</c:v>
                </c:pt>
                <c:pt idx="11">
                  <c:v>0.71007931420480086</c:v>
                </c:pt>
                <c:pt idx="12">
                  <c:v>0.71251624642578626</c:v>
                </c:pt>
                <c:pt idx="13">
                  <c:v>0.7239218379457244</c:v>
                </c:pt>
                <c:pt idx="14">
                  <c:v>0.737004779070355</c:v>
                </c:pt>
                <c:pt idx="15">
                  <c:v>0.73650281232670523</c:v>
                </c:pt>
                <c:pt idx="16">
                  <c:v>0.74298670248321885</c:v>
                </c:pt>
                <c:pt idx="17">
                  <c:v>0.76071502072736896</c:v>
                </c:pt>
                <c:pt idx="18">
                  <c:v>0.77104174070229137</c:v>
                </c:pt>
                <c:pt idx="19">
                  <c:v>0.78854984273334394</c:v>
                </c:pt>
                <c:pt idx="20">
                  <c:v>0.77624644179056235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4-47C2-982E-CCF027D0C204}"/>
            </c:ext>
          </c:extLst>
        </c:ser>
        <c:ser>
          <c:idx val="4"/>
          <c:order val="4"/>
          <c:tx>
            <c:strRef>
              <c:f>'TOP Index vs War'!$A$7:$B$7</c:f>
              <c:strCache>
                <c:ptCount val="2"/>
                <c:pt idx="1">
                  <c:v>Poznań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'TOP Index vs War'!$C$2:$W$2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War'!$C$7:$W$7</c:f>
              <c:numCache>
                <c:formatCode>0%</c:formatCode>
                <c:ptCount val="21"/>
                <c:pt idx="0">
                  <c:v>0.73966938320481501</c:v>
                </c:pt>
                <c:pt idx="1">
                  <c:v>0.74357840241516782</c:v>
                </c:pt>
                <c:pt idx="2">
                  <c:v>0.75490810027732969</c:v>
                </c:pt>
                <c:pt idx="3">
                  <c:v>0.75682175433935528</c:v>
                </c:pt>
                <c:pt idx="4">
                  <c:v>0.76250283645651384</c:v>
                </c:pt>
                <c:pt idx="5">
                  <c:v>0.76997997429098997</c:v>
                </c:pt>
                <c:pt idx="6">
                  <c:v>0.78078959343818322</c:v>
                </c:pt>
                <c:pt idx="7">
                  <c:v>0.79694607734518585</c:v>
                </c:pt>
                <c:pt idx="8">
                  <c:v>0.81246232269031426</c:v>
                </c:pt>
                <c:pt idx="9">
                  <c:v>0.8077064881815752</c:v>
                </c:pt>
                <c:pt idx="10">
                  <c:v>0.81135512739461912</c:v>
                </c:pt>
                <c:pt idx="11">
                  <c:v>0.81453870514059368</c:v>
                </c:pt>
                <c:pt idx="12">
                  <c:v>0.80849641650265502</c:v>
                </c:pt>
                <c:pt idx="13">
                  <c:v>0.81358178364863554</c:v>
                </c:pt>
                <c:pt idx="14">
                  <c:v>0.83123069337463695</c:v>
                </c:pt>
                <c:pt idx="15">
                  <c:v>0.83550694499458655</c:v>
                </c:pt>
                <c:pt idx="16">
                  <c:v>0.83254362810480076</c:v>
                </c:pt>
                <c:pt idx="17">
                  <c:v>0.83983035898038982</c:v>
                </c:pt>
                <c:pt idx="18">
                  <c:v>0.85414538871151435</c:v>
                </c:pt>
                <c:pt idx="19">
                  <c:v>0.86668236298028767</c:v>
                </c:pt>
                <c:pt idx="20">
                  <c:v>0.8621364361817353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4-47C2-982E-CCF027D0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58304"/>
        <c:axId val="674814560"/>
      </c:lineChart>
      <c:catAx>
        <c:axId val="3308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14560"/>
        <c:crosses val="autoZero"/>
        <c:auto val="1"/>
        <c:lblAlgn val="ctr"/>
        <c:lblOffset val="100"/>
        <c:noMultiLvlLbl val="0"/>
      </c:catAx>
      <c:valAx>
        <c:axId val="6748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Index vs Wro'!$A$2:$B$2</c:f>
              <c:strCache>
                <c:ptCount val="2"/>
                <c:pt idx="1">
                  <c:v>Wrocław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Index vs Wro'!$C$1:$W$1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Wro'!$C$2:$W$2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F51-AF7B-9DA259B97EEE}"/>
            </c:ext>
          </c:extLst>
        </c:ser>
        <c:ser>
          <c:idx val="1"/>
          <c:order val="1"/>
          <c:tx>
            <c:strRef>
              <c:f>'TOP Index vs Wro'!$A$3:$B$3</c:f>
              <c:strCache>
                <c:ptCount val="2"/>
                <c:pt idx="1">
                  <c:v>Warszawa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Index vs Wro'!$C$1:$W$1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Wro'!$C$3:$W$3</c:f>
              <c:numCache>
                <c:formatCode>0%</c:formatCode>
                <c:ptCount val="21"/>
                <c:pt idx="0">
                  <c:v>1.4087355621777999</c:v>
                </c:pt>
                <c:pt idx="1">
                  <c:v>1.4230177839733029</c:v>
                </c:pt>
                <c:pt idx="2">
                  <c:v>1.3797786900585727</c:v>
                </c:pt>
                <c:pt idx="3">
                  <c:v>1.3637578218763446</c:v>
                </c:pt>
                <c:pt idx="4">
                  <c:v>1.3546579166532629</c:v>
                </c:pt>
                <c:pt idx="5">
                  <c:v>1.3446234478415731</c:v>
                </c:pt>
                <c:pt idx="6">
                  <c:v>1.3189855331309164</c:v>
                </c:pt>
                <c:pt idx="7">
                  <c:v>1.2944686594865162</c:v>
                </c:pt>
                <c:pt idx="8">
                  <c:v>1.2771114164070896</c:v>
                </c:pt>
                <c:pt idx="9">
                  <c:v>1.2896480374534967</c:v>
                </c:pt>
                <c:pt idx="10">
                  <c:v>1.293990973335406</c:v>
                </c:pt>
                <c:pt idx="11">
                  <c:v>1.2655222348143627</c:v>
                </c:pt>
                <c:pt idx="12">
                  <c:v>1.241542742145556</c:v>
                </c:pt>
                <c:pt idx="13">
                  <c:v>1.2235463513265119</c:v>
                </c:pt>
                <c:pt idx="14">
                  <c:v>1.1956175763559933</c:v>
                </c:pt>
                <c:pt idx="15">
                  <c:v>1.1949944283925171</c:v>
                </c:pt>
                <c:pt idx="16">
                  <c:v>1.2049856981494698</c:v>
                </c:pt>
                <c:pt idx="17">
                  <c:v>1.1815115483348793</c:v>
                </c:pt>
                <c:pt idx="18">
                  <c:v>1.1639601083926105</c:v>
                </c:pt>
                <c:pt idx="19">
                  <c:v>1.1484455997251228</c:v>
                </c:pt>
                <c:pt idx="20">
                  <c:v>1.1553257259586442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D-4F51-AF7B-9DA259B97EEE}"/>
            </c:ext>
          </c:extLst>
        </c:ser>
        <c:ser>
          <c:idx val="2"/>
          <c:order val="2"/>
          <c:tx>
            <c:strRef>
              <c:f>'TOP Index vs Wro'!$A$4:$B$4</c:f>
              <c:strCache>
                <c:ptCount val="2"/>
                <c:pt idx="1">
                  <c:v>Kraków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 Index vs Wro'!$C$1:$W$1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Wro'!$C$4:$W$4</c:f>
              <c:numCache>
                <c:formatCode>0%</c:formatCode>
                <c:ptCount val="21"/>
                <c:pt idx="0">
                  <c:v>1.0008657255345528</c:v>
                </c:pt>
                <c:pt idx="1">
                  <c:v>0.98177248341992984</c:v>
                </c:pt>
                <c:pt idx="2">
                  <c:v>0.98082750327505286</c:v>
                </c:pt>
                <c:pt idx="3">
                  <c:v>0.97338108860893269</c:v>
                </c:pt>
                <c:pt idx="4">
                  <c:v>0.98409413413112867</c:v>
                </c:pt>
                <c:pt idx="5">
                  <c:v>0.98235475470485201</c:v>
                </c:pt>
                <c:pt idx="6">
                  <c:v>0.95439466649489524</c:v>
                </c:pt>
                <c:pt idx="7">
                  <c:v>0.96272883214757743</c:v>
                </c:pt>
                <c:pt idx="8">
                  <c:v>0.96397567909463111</c:v>
                </c:pt>
                <c:pt idx="9">
                  <c:v>0.97251598879739165</c:v>
                </c:pt>
                <c:pt idx="10">
                  <c:v>0.98818531421304667</c:v>
                </c:pt>
                <c:pt idx="11">
                  <c:v>0.96809345305553129</c:v>
                </c:pt>
                <c:pt idx="12">
                  <c:v>0.95724517576112456</c:v>
                </c:pt>
                <c:pt idx="13">
                  <c:v>0.96964690538920062</c:v>
                </c:pt>
                <c:pt idx="14">
                  <c:v>0.96557053998091891</c:v>
                </c:pt>
                <c:pt idx="15">
                  <c:v>0.97945901170530625</c:v>
                </c:pt>
                <c:pt idx="16">
                  <c:v>1.0056046020676337</c:v>
                </c:pt>
                <c:pt idx="17">
                  <c:v>1.0210593413159093</c:v>
                </c:pt>
                <c:pt idx="18">
                  <c:v>1.0556293806508767</c:v>
                </c:pt>
                <c:pt idx="19">
                  <c:v>1.0761155679051078</c:v>
                </c:pt>
                <c:pt idx="20">
                  <c:v>1.1035558952644431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D-4F51-AF7B-9DA259B97EEE}"/>
            </c:ext>
          </c:extLst>
        </c:ser>
        <c:ser>
          <c:idx val="3"/>
          <c:order val="3"/>
          <c:tx>
            <c:strRef>
              <c:f>'TOP Index vs Wro'!$A$5:$B$5</c:f>
              <c:strCache>
                <c:ptCount val="2"/>
                <c:pt idx="1">
                  <c:v>Łódź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'TOP Index vs Wro'!$C$1:$W$1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Wro'!$C$5:$W$5</c:f>
              <c:numCache>
                <c:formatCode>0%</c:formatCode>
                <c:ptCount val="21"/>
                <c:pt idx="0">
                  <c:v>0.91463250168577204</c:v>
                </c:pt>
                <c:pt idx="1">
                  <c:v>0.91445528661344144</c:v>
                </c:pt>
                <c:pt idx="2">
                  <c:v>0.91329970016843132</c:v>
                </c:pt>
                <c:pt idx="3">
                  <c:v>0.90642054332319355</c:v>
                </c:pt>
                <c:pt idx="4">
                  <c:v>0.89388821571928478</c:v>
                </c:pt>
                <c:pt idx="5">
                  <c:v>0.88491561112240824</c:v>
                </c:pt>
                <c:pt idx="6">
                  <c:v>0.87899771329189347</c:v>
                </c:pt>
                <c:pt idx="7">
                  <c:v>0.88840021371727451</c:v>
                </c:pt>
                <c:pt idx="8">
                  <c:v>0.88228572983119558</c:v>
                </c:pt>
                <c:pt idx="9">
                  <c:v>0.89533607825105554</c:v>
                </c:pt>
                <c:pt idx="10">
                  <c:v>0.90950654063655578</c:v>
                </c:pt>
                <c:pt idx="11">
                  <c:v>0.89862116060790964</c:v>
                </c:pt>
                <c:pt idx="12">
                  <c:v>0.88461937441072935</c:v>
                </c:pt>
                <c:pt idx="13">
                  <c:v>0.8857519234640735</c:v>
                </c:pt>
                <c:pt idx="14">
                  <c:v>0.8811758677148821</c:v>
                </c:pt>
                <c:pt idx="15">
                  <c:v>0.88011675722583249</c:v>
                </c:pt>
                <c:pt idx="16">
                  <c:v>0.89528835040751376</c:v>
                </c:pt>
                <c:pt idx="17">
                  <c:v>0.89879358198119341</c:v>
                </c:pt>
                <c:pt idx="18">
                  <c:v>0.89746182808306618</c:v>
                </c:pt>
                <c:pt idx="19">
                  <c:v>0.90560659705104651</c:v>
                </c:pt>
                <c:pt idx="20">
                  <c:v>0.89681748388449589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D-4F51-AF7B-9DA259B97EEE}"/>
            </c:ext>
          </c:extLst>
        </c:ser>
        <c:ser>
          <c:idx val="4"/>
          <c:order val="4"/>
          <c:tx>
            <c:strRef>
              <c:f>'TOP Index vs Wro'!$A$6:$B$6</c:f>
              <c:strCache>
                <c:ptCount val="2"/>
                <c:pt idx="1">
                  <c:v>Poznań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'TOP Index vs Wro'!$C$1:$W$1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Wro'!$C$6:$W$6</c:f>
              <c:numCache>
                <c:formatCode>0%</c:formatCode>
                <c:ptCount val="21"/>
                <c:pt idx="0">
                  <c:v>1.0419985643747416</c:v>
                </c:pt>
                <c:pt idx="1">
                  <c:v>1.0581252904152409</c:v>
                </c:pt>
                <c:pt idx="2">
                  <c:v>1.0416061097152596</c:v>
                </c:pt>
                <c:pt idx="3">
                  <c:v>1.0321215872464731</c:v>
                </c:pt>
                <c:pt idx="4">
                  <c:v>1.0329305038763847</c:v>
                </c:pt>
                <c:pt idx="5">
                  <c:v>1.0353331278001168</c:v>
                </c:pt>
                <c:pt idx="6">
                  <c:v>1.0298501781641336</c:v>
                </c:pt>
                <c:pt idx="7">
                  <c:v>1.0316217204240601</c:v>
                </c:pt>
                <c:pt idx="8">
                  <c:v>1.0376049077084213</c:v>
                </c:pt>
                <c:pt idx="9">
                  <c:v>1.0416570873218243</c:v>
                </c:pt>
                <c:pt idx="10">
                  <c:v>1.0498862110180356</c:v>
                </c:pt>
                <c:pt idx="11">
                  <c:v>1.0308168424723214</c:v>
                </c:pt>
                <c:pt idx="12">
                  <c:v>1.0037828579595618</c:v>
                </c:pt>
                <c:pt idx="13">
                  <c:v>0.99545502288900356</c:v>
                </c:pt>
                <c:pt idx="14">
                  <c:v>0.99383402700529511</c:v>
                </c:pt>
                <c:pt idx="15">
                  <c:v>0.99842614415178432</c:v>
                </c:pt>
                <c:pt idx="16">
                  <c:v>1.0032031649517557</c:v>
                </c:pt>
                <c:pt idx="17">
                  <c:v>0.99226926777755775</c:v>
                </c:pt>
                <c:pt idx="18">
                  <c:v>0.99419115922770263</c:v>
                </c:pt>
                <c:pt idx="19">
                  <c:v>0.99533754612408309</c:v>
                </c:pt>
                <c:pt idx="20">
                  <c:v>0.99604840400706174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6D-4F51-AF7B-9DA259B97EEE}"/>
            </c:ext>
          </c:extLst>
        </c:ser>
        <c:ser>
          <c:idx val="5"/>
          <c:order val="5"/>
          <c:tx>
            <c:strRef>
              <c:f>'TOP Index vs Wro'!$A$7:$B$7</c:f>
              <c:strCache>
                <c:ptCount val="2"/>
                <c:pt idx="1">
                  <c:v>Gdańsk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'TOP Index vs Wro'!$C$1:$W$1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Wro'!$C$7:$W$7</c:f>
              <c:numCache>
                <c:formatCode>0%</c:formatCode>
                <c:ptCount val="21"/>
                <c:pt idx="0">
                  <c:v>1.0838840188806471</c:v>
                </c:pt>
                <c:pt idx="1">
                  <c:v>1.1029442825159463</c:v>
                </c:pt>
                <c:pt idx="2">
                  <c:v>1.1020422790384685</c:v>
                </c:pt>
                <c:pt idx="3">
                  <c:v>1.1388236803768088</c:v>
                </c:pt>
                <c:pt idx="4">
                  <c:v>1.1358217971126385</c:v>
                </c:pt>
                <c:pt idx="5">
                  <c:v>1.1390956975775506</c:v>
                </c:pt>
                <c:pt idx="6">
                  <c:v>1.1266356111600726</c:v>
                </c:pt>
                <c:pt idx="7">
                  <c:v>1.1397795337588932</c:v>
                </c:pt>
                <c:pt idx="8">
                  <c:v>1.1176653019029612</c:v>
                </c:pt>
                <c:pt idx="9">
                  <c:v>1.1305412155666097</c:v>
                </c:pt>
                <c:pt idx="10">
                  <c:v>1.124309047307164</c:v>
                </c:pt>
                <c:pt idx="11">
                  <c:v>1.1048780015304291</c:v>
                </c:pt>
                <c:pt idx="12">
                  <c:v>1.1097628164195861</c:v>
                </c:pt>
                <c:pt idx="13">
                  <c:v>1.0924006757289033</c:v>
                </c:pt>
                <c:pt idx="14">
                  <c:v>1.0662529632083058</c:v>
                </c:pt>
                <c:pt idx="15">
                  <c:v>1.0477540998155945</c:v>
                </c:pt>
                <c:pt idx="16">
                  <c:v>1.0568571144916052</c:v>
                </c:pt>
                <c:pt idx="17">
                  <c:v>1.0689200596087913</c:v>
                </c:pt>
                <c:pt idx="18">
                  <c:v>1.0569794027984052</c:v>
                </c:pt>
                <c:pt idx="19">
                  <c:v>1.0583396823974067</c:v>
                </c:pt>
                <c:pt idx="20">
                  <c:v>1.0655753894439222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D-47F9-8D0D-1F36D38E6C1C}"/>
            </c:ext>
          </c:extLst>
        </c:ser>
        <c:ser>
          <c:idx val="6"/>
          <c:order val="6"/>
          <c:tx>
            <c:strRef>
              <c:f>'TOP Index vs Wro'!$A$8:$B$8</c:f>
              <c:strCache>
                <c:ptCount val="2"/>
                <c:pt idx="1">
                  <c:v>Katowice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'TOP Index vs Wro'!$C$1:$W$1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Wro'!$C$8:$W$8</c:f>
              <c:numCache>
                <c:formatCode>0%</c:formatCode>
                <c:ptCount val="21"/>
                <c:pt idx="0">
                  <c:v>1.1778043634307094</c:v>
                </c:pt>
                <c:pt idx="1">
                  <c:v>1.2813838550247116</c:v>
                </c:pt>
                <c:pt idx="2">
                  <c:v>1.3029174846002842</c:v>
                </c:pt>
                <c:pt idx="3">
                  <c:v>1.2815535812682575</c:v>
                </c:pt>
                <c:pt idx="4">
                  <c:v>1.2595730079243381</c:v>
                </c:pt>
                <c:pt idx="5">
                  <c:v>1.2225006395581473</c:v>
                </c:pt>
                <c:pt idx="6">
                  <c:v>1.2152170030362563</c:v>
                </c:pt>
                <c:pt idx="7">
                  <c:v>1.2637524254098591</c:v>
                </c:pt>
                <c:pt idx="8">
                  <c:v>1.2415250894350967</c:v>
                </c:pt>
                <c:pt idx="9">
                  <c:v>1.3099109643439368</c:v>
                </c:pt>
                <c:pt idx="10">
                  <c:v>1.265771815501296</c:v>
                </c:pt>
                <c:pt idx="11">
                  <c:v>1.2762546130822652</c:v>
                </c:pt>
                <c:pt idx="12">
                  <c:v>1.1985758381185756</c:v>
                </c:pt>
                <c:pt idx="13">
                  <c:v>1.1514569310353884</c:v>
                </c:pt>
                <c:pt idx="14">
                  <c:v>1.0988055510421744</c:v>
                </c:pt>
                <c:pt idx="15">
                  <c:v>1.0433914818503651</c:v>
                </c:pt>
                <c:pt idx="16">
                  <c:v>1.0675305846057015</c:v>
                </c:pt>
                <c:pt idx="17">
                  <c:v>1.0726456090622036</c:v>
                </c:pt>
                <c:pt idx="18">
                  <c:v>1.0627459027072095</c:v>
                </c:pt>
                <c:pt idx="19">
                  <c:v>1.0344851282510943</c:v>
                </c:pt>
                <c:pt idx="20">
                  <c:v>1.0846244901548305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D-47F9-8D0D-1F36D38E6C1C}"/>
            </c:ext>
          </c:extLst>
        </c:ser>
        <c:ser>
          <c:idx val="7"/>
          <c:order val="7"/>
          <c:tx>
            <c:strRef>
              <c:f>'TOP Index vs Wro'!$A$9:$B$9</c:f>
              <c:strCache>
                <c:ptCount val="2"/>
                <c:pt idx="1">
                  <c:v>Szczecin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'TOP Index vs Wro'!$C$1:$W$1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Wro'!$C$9:$W$9</c:f>
              <c:numCache>
                <c:formatCode>0%</c:formatCode>
                <c:ptCount val="21"/>
                <c:pt idx="0">
                  <c:v>0.99276096839449246</c:v>
                </c:pt>
                <c:pt idx="1">
                  <c:v>0.99912981033244608</c:v>
                </c:pt>
                <c:pt idx="2">
                  <c:v>0.98597600551084852</c:v>
                </c:pt>
                <c:pt idx="3">
                  <c:v>0.99268196948996468</c:v>
                </c:pt>
                <c:pt idx="4">
                  <c:v>0.97747086009629292</c:v>
                </c:pt>
                <c:pt idx="5">
                  <c:v>0.9759755721585579</c:v>
                </c:pt>
                <c:pt idx="6">
                  <c:v>0.96347708460820003</c:v>
                </c:pt>
                <c:pt idx="7">
                  <c:v>0.97648828773094121</c:v>
                </c:pt>
                <c:pt idx="8">
                  <c:v>0.97577975162207387</c:v>
                </c:pt>
                <c:pt idx="9">
                  <c:v>0.98281204280399614</c:v>
                </c:pt>
                <c:pt idx="10">
                  <c:v>0.98917666726980358</c:v>
                </c:pt>
                <c:pt idx="11">
                  <c:v>0.97577223723592821</c:v>
                </c:pt>
                <c:pt idx="12">
                  <c:v>0.96280765976869465</c:v>
                </c:pt>
                <c:pt idx="13">
                  <c:v>0.95879541694749093</c:v>
                </c:pt>
                <c:pt idx="14">
                  <c:v>0.94554987563899051</c:v>
                </c:pt>
                <c:pt idx="15">
                  <c:v>0.93345232577632709</c:v>
                </c:pt>
                <c:pt idx="16">
                  <c:v>0.93799908962680301</c:v>
                </c:pt>
                <c:pt idx="17">
                  <c:v>0.93944809762502735</c:v>
                </c:pt>
                <c:pt idx="18">
                  <c:v>0.92756455353187939</c:v>
                </c:pt>
                <c:pt idx="19">
                  <c:v>0.93288964579691969</c:v>
                </c:pt>
                <c:pt idx="20">
                  <c:v>0.93937864839453733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D-47F9-8D0D-1F36D38E6C1C}"/>
            </c:ext>
          </c:extLst>
        </c:ser>
        <c:ser>
          <c:idx val="8"/>
          <c:order val="8"/>
          <c:tx>
            <c:strRef>
              <c:f>'TOP Index vs Wro'!$A$10:$B$10</c:f>
              <c:strCache>
                <c:ptCount val="2"/>
                <c:pt idx="1">
                  <c:v>Bydgoszcz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'TOP Index vs Wro'!$C$1:$W$1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'TOP Index vs Wro'!$C$10:$W$10</c:f>
              <c:numCache>
                <c:formatCode>0%</c:formatCode>
                <c:ptCount val="21"/>
                <c:pt idx="0">
                  <c:v>0.92509081417353667</c:v>
                </c:pt>
                <c:pt idx="1">
                  <c:v>0.91347526718202154</c:v>
                </c:pt>
                <c:pt idx="2">
                  <c:v>0.89953452443049919</c:v>
                </c:pt>
                <c:pt idx="3">
                  <c:v>0.88464760984594026</c:v>
                </c:pt>
                <c:pt idx="4">
                  <c:v>0.88743293622283947</c:v>
                </c:pt>
                <c:pt idx="5">
                  <c:v>0.88253776672854534</c:v>
                </c:pt>
                <c:pt idx="6">
                  <c:v>0.87072047408934261</c:v>
                </c:pt>
                <c:pt idx="7">
                  <c:v>0.86452012035657044</c:v>
                </c:pt>
                <c:pt idx="8">
                  <c:v>0.86631663424786098</c:v>
                </c:pt>
                <c:pt idx="9">
                  <c:v>0.87877774526606189</c:v>
                </c:pt>
                <c:pt idx="10">
                  <c:v>0.88393778686164137</c:v>
                </c:pt>
                <c:pt idx="11">
                  <c:v>0.86911438506765848</c:v>
                </c:pt>
                <c:pt idx="12">
                  <c:v>0.84780969988404775</c:v>
                </c:pt>
                <c:pt idx="13">
                  <c:v>0.84249258186210585</c:v>
                </c:pt>
                <c:pt idx="14">
                  <c:v>0.82302199335908044</c:v>
                </c:pt>
                <c:pt idx="15">
                  <c:v>0.8254065301211948</c:v>
                </c:pt>
                <c:pt idx="16">
                  <c:v>0.83945212766953825</c:v>
                </c:pt>
                <c:pt idx="17">
                  <c:v>0.86102397899102745</c:v>
                </c:pt>
                <c:pt idx="18">
                  <c:v>0.85531312697047857</c:v>
                </c:pt>
                <c:pt idx="19">
                  <c:v>0.87366408222411462</c:v>
                </c:pt>
                <c:pt idx="20">
                  <c:v>0.87062141924661296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D-47F9-8D0D-1F36D38E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58304"/>
        <c:axId val="674814560"/>
      </c:lineChart>
      <c:catAx>
        <c:axId val="3308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14560"/>
        <c:crosses val="autoZero"/>
        <c:auto val="1"/>
        <c:lblAlgn val="ctr"/>
        <c:lblOffset val="100"/>
        <c:noMultiLvlLbl val="0"/>
      </c:catAx>
      <c:valAx>
        <c:axId val="6748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DŚ!$G$2</c:f>
              <c:strCache>
                <c:ptCount val="1"/>
                <c:pt idx="0">
                  <c:v>Wrocław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DŚ!$H$1:$AB$1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DŚ!$H$2:$AB$2</c:f>
              <c:numCache>
                <c:formatCode>#\ ##0</c:formatCode>
                <c:ptCount val="21"/>
                <c:pt idx="0">
                  <c:v>2298.65</c:v>
                </c:pt>
                <c:pt idx="1">
                  <c:v>2367.3000000000002</c:v>
                </c:pt>
                <c:pt idx="2">
                  <c:v>2511.41</c:v>
                </c:pt>
                <c:pt idx="3">
                  <c:v>2649.62</c:v>
                </c:pt>
                <c:pt idx="4">
                  <c:v>2797.71</c:v>
                </c:pt>
                <c:pt idx="5">
                  <c:v>3048.98</c:v>
                </c:pt>
                <c:pt idx="6">
                  <c:v>3415.39</c:v>
                </c:pt>
                <c:pt idx="7">
                  <c:v>3556.1</c:v>
                </c:pt>
                <c:pt idx="8">
                  <c:v>3675.85</c:v>
                </c:pt>
                <c:pt idx="9">
                  <c:v>3827.68</c:v>
                </c:pt>
                <c:pt idx="10">
                  <c:v>3923.93</c:v>
                </c:pt>
                <c:pt idx="11">
                  <c:v>4129.5600000000004</c:v>
                </c:pt>
                <c:pt idx="12">
                  <c:v>4337.99</c:v>
                </c:pt>
                <c:pt idx="13">
                  <c:v>4569.88</c:v>
                </c:pt>
                <c:pt idx="14">
                  <c:v>4800.54</c:v>
                </c:pt>
                <c:pt idx="15">
                  <c:v>5070.3500000000004</c:v>
                </c:pt>
                <c:pt idx="16">
                  <c:v>5338.47</c:v>
                </c:pt>
                <c:pt idx="17">
                  <c:v>5757.54</c:v>
                </c:pt>
                <c:pt idx="18">
                  <c:v>6140.64</c:v>
                </c:pt>
                <c:pt idx="19">
                  <c:v>6693.9</c:v>
                </c:pt>
                <c:pt idx="20">
                  <c:v>7391.95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1-4376-88B3-49DA1EE3C1F0}"/>
            </c:ext>
          </c:extLst>
        </c:ser>
        <c:ser>
          <c:idx val="1"/>
          <c:order val="1"/>
          <c:tx>
            <c:strRef>
              <c:f>DŚ!$G$3</c:f>
              <c:strCache>
                <c:ptCount val="1"/>
                <c:pt idx="0">
                  <c:v>wrocławski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DŚ!$H$1:$AB$1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DŚ!$H$3:$AB$3</c:f>
              <c:numCache>
                <c:formatCode>#\ ##0</c:formatCode>
                <c:ptCount val="21"/>
                <c:pt idx="0">
                  <c:v>2104.1799999999998</c:v>
                </c:pt>
                <c:pt idx="1">
                  <c:v>2221.17</c:v>
                </c:pt>
                <c:pt idx="2">
                  <c:v>2232</c:v>
                </c:pt>
                <c:pt idx="3">
                  <c:v>2285.63</c:v>
                </c:pt>
                <c:pt idx="4">
                  <c:v>2526.9699999999998</c:v>
                </c:pt>
                <c:pt idx="5">
                  <c:v>2697.55</c:v>
                </c:pt>
                <c:pt idx="6">
                  <c:v>2852.35</c:v>
                </c:pt>
                <c:pt idx="7">
                  <c:v>3003.49</c:v>
                </c:pt>
                <c:pt idx="8">
                  <c:v>3195.3</c:v>
                </c:pt>
                <c:pt idx="9">
                  <c:v>3416.69</c:v>
                </c:pt>
                <c:pt idx="10">
                  <c:v>3531.74</c:v>
                </c:pt>
                <c:pt idx="11">
                  <c:v>3638.25</c:v>
                </c:pt>
                <c:pt idx="12">
                  <c:v>3814.74</c:v>
                </c:pt>
                <c:pt idx="13">
                  <c:v>3706.59</c:v>
                </c:pt>
                <c:pt idx="14">
                  <c:v>3964.54</c:v>
                </c:pt>
                <c:pt idx="15">
                  <c:v>4324.13</c:v>
                </c:pt>
                <c:pt idx="16">
                  <c:v>4880</c:v>
                </c:pt>
                <c:pt idx="17">
                  <c:v>5324.29</c:v>
                </c:pt>
                <c:pt idx="18">
                  <c:v>5868.29</c:v>
                </c:pt>
                <c:pt idx="19">
                  <c:v>6489.25</c:v>
                </c:pt>
                <c:pt idx="20">
                  <c:v>7161.33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1-4376-88B3-49DA1EE3C1F0}"/>
            </c:ext>
          </c:extLst>
        </c:ser>
        <c:ser>
          <c:idx val="2"/>
          <c:order val="2"/>
          <c:tx>
            <c:strRef>
              <c:f>DŚ!$G$4</c:f>
              <c:strCache>
                <c:ptCount val="1"/>
                <c:pt idx="0">
                  <c:v>świdnicki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DŚ!$H$1:$AB$1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DŚ!$H$4:$AB$4</c:f>
              <c:numCache>
                <c:formatCode>#\ ##0</c:formatCode>
                <c:ptCount val="21"/>
                <c:pt idx="0">
                  <c:v>1898.74</c:v>
                </c:pt>
                <c:pt idx="1">
                  <c:v>1992.17</c:v>
                </c:pt>
                <c:pt idx="2">
                  <c:v>2086.88</c:v>
                </c:pt>
                <c:pt idx="3">
                  <c:v>2163.89</c:v>
                </c:pt>
                <c:pt idx="4">
                  <c:v>2284.5100000000002</c:v>
                </c:pt>
                <c:pt idx="5">
                  <c:v>2507.13</c:v>
                </c:pt>
                <c:pt idx="6">
                  <c:v>2752.82</c:v>
                </c:pt>
                <c:pt idx="7">
                  <c:v>2939.85</c:v>
                </c:pt>
                <c:pt idx="8">
                  <c:v>3008.78</c:v>
                </c:pt>
                <c:pt idx="9">
                  <c:v>3178.31</c:v>
                </c:pt>
                <c:pt idx="10">
                  <c:v>3279.67</c:v>
                </c:pt>
                <c:pt idx="11">
                  <c:v>3394.63</c:v>
                </c:pt>
                <c:pt idx="12">
                  <c:v>3547.6</c:v>
                </c:pt>
                <c:pt idx="13">
                  <c:v>3736.97</c:v>
                </c:pt>
                <c:pt idx="14">
                  <c:v>3887.57</c:v>
                </c:pt>
                <c:pt idx="15">
                  <c:v>4141.32</c:v>
                </c:pt>
                <c:pt idx="16">
                  <c:v>4427.25</c:v>
                </c:pt>
                <c:pt idx="17">
                  <c:v>4741.3599999999997</c:v>
                </c:pt>
                <c:pt idx="18">
                  <c:v>5053.92</c:v>
                </c:pt>
                <c:pt idx="19">
                  <c:v>5469.98</c:v>
                </c:pt>
                <c:pt idx="20">
                  <c:v>6059.31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1-4376-88B3-49DA1EE3C1F0}"/>
            </c:ext>
          </c:extLst>
        </c:ser>
        <c:ser>
          <c:idx val="3"/>
          <c:order val="3"/>
          <c:tx>
            <c:strRef>
              <c:f>DŚ!$G$5</c:f>
              <c:strCache>
                <c:ptCount val="1"/>
                <c:pt idx="0">
                  <c:v>kłodzki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DŚ!$H$1:$AB$1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DŚ!$H$5:$AB$5</c:f>
              <c:numCache>
                <c:formatCode>#\ ##0</c:formatCode>
                <c:ptCount val="21"/>
                <c:pt idx="0">
                  <c:v>1786.22</c:v>
                </c:pt>
                <c:pt idx="1">
                  <c:v>1839.79</c:v>
                </c:pt>
                <c:pt idx="2">
                  <c:v>1905.66</c:v>
                </c:pt>
                <c:pt idx="3">
                  <c:v>1998.81</c:v>
                </c:pt>
                <c:pt idx="4">
                  <c:v>2102.6799999999998</c:v>
                </c:pt>
                <c:pt idx="5">
                  <c:v>2308.06</c:v>
                </c:pt>
                <c:pt idx="6">
                  <c:v>2511.35</c:v>
                </c:pt>
                <c:pt idx="7">
                  <c:v>2663.41</c:v>
                </c:pt>
                <c:pt idx="8">
                  <c:v>2803.23</c:v>
                </c:pt>
                <c:pt idx="9">
                  <c:v>2962.33</c:v>
                </c:pt>
                <c:pt idx="10">
                  <c:v>3063.43</c:v>
                </c:pt>
                <c:pt idx="11">
                  <c:v>3200.48</c:v>
                </c:pt>
                <c:pt idx="12">
                  <c:v>3333.36</c:v>
                </c:pt>
                <c:pt idx="13">
                  <c:v>3410.23</c:v>
                </c:pt>
                <c:pt idx="14">
                  <c:v>3526.67</c:v>
                </c:pt>
                <c:pt idx="15">
                  <c:v>3741.83</c:v>
                </c:pt>
                <c:pt idx="16">
                  <c:v>4054.23</c:v>
                </c:pt>
                <c:pt idx="17">
                  <c:v>4386.83</c:v>
                </c:pt>
                <c:pt idx="18">
                  <c:v>4747.93</c:v>
                </c:pt>
                <c:pt idx="19">
                  <c:v>5141.9799999999996</c:v>
                </c:pt>
                <c:pt idx="20">
                  <c:v>5670.31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1-4376-88B3-49DA1EE3C1F0}"/>
            </c:ext>
          </c:extLst>
        </c:ser>
        <c:ser>
          <c:idx val="4"/>
          <c:order val="4"/>
          <c:tx>
            <c:strRef>
              <c:f>DŚ!$G$6</c:f>
              <c:strCache>
                <c:ptCount val="1"/>
                <c:pt idx="0">
                  <c:v>oleśnicki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DŚ!$H$1:$AB$1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DŚ!$H$6:$AB$6</c:f>
              <c:numCache>
                <c:formatCode>#\ ##0</c:formatCode>
                <c:ptCount val="21"/>
                <c:pt idx="0">
                  <c:v>1740.34</c:v>
                </c:pt>
                <c:pt idx="1">
                  <c:v>1759.35</c:v>
                </c:pt>
                <c:pt idx="2">
                  <c:v>1811.32</c:v>
                </c:pt>
                <c:pt idx="3">
                  <c:v>1900.52</c:v>
                </c:pt>
                <c:pt idx="4">
                  <c:v>2007.27</c:v>
                </c:pt>
                <c:pt idx="5">
                  <c:v>2205.88</c:v>
                </c:pt>
                <c:pt idx="6">
                  <c:v>2448.6999999999998</c:v>
                </c:pt>
                <c:pt idx="7">
                  <c:v>2528.21</c:v>
                </c:pt>
                <c:pt idx="8">
                  <c:v>2672.93</c:v>
                </c:pt>
                <c:pt idx="9">
                  <c:v>2856.02</c:v>
                </c:pt>
                <c:pt idx="10">
                  <c:v>3060.4</c:v>
                </c:pt>
                <c:pt idx="11">
                  <c:v>3254.89</c:v>
                </c:pt>
                <c:pt idx="12">
                  <c:v>3308.51</c:v>
                </c:pt>
                <c:pt idx="13">
                  <c:v>3456.5</c:v>
                </c:pt>
                <c:pt idx="14">
                  <c:v>3631.94</c:v>
                </c:pt>
                <c:pt idx="15">
                  <c:v>3857.75</c:v>
                </c:pt>
                <c:pt idx="16">
                  <c:v>4128.29</c:v>
                </c:pt>
                <c:pt idx="17">
                  <c:v>4457.79</c:v>
                </c:pt>
                <c:pt idx="18">
                  <c:v>4773.8999999999996</c:v>
                </c:pt>
                <c:pt idx="19">
                  <c:v>5113.7700000000004</c:v>
                </c:pt>
                <c:pt idx="20">
                  <c:v>5762.83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51-4376-88B3-49DA1EE3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49040"/>
        <c:axId val="956402896"/>
      </c:lineChart>
      <c:catAx>
        <c:axId val="8242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02896"/>
        <c:crosses val="autoZero"/>
        <c:auto val="1"/>
        <c:lblAlgn val="ctr"/>
        <c:lblOffset val="100"/>
        <c:noMultiLvlLbl val="0"/>
      </c:catAx>
      <c:valAx>
        <c:axId val="956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'DŚ index'!$B$2</c:f>
              <c:strCache>
                <c:ptCount val="1"/>
                <c:pt idx="0">
                  <c:v>Wrocław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'DŚ index'!$C$1:$W$1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'DŚ index'!$C$2:$W$2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E-4C87-8B56-B984EFE8B468}"/>
            </c:ext>
          </c:extLst>
        </c:ser>
        <c:ser>
          <c:idx val="1"/>
          <c:order val="1"/>
          <c:tx>
            <c:strRef>
              <c:f>'DŚ index'!$B$3</c:f>
              <c:strCache>
                <c:ptCount val="1"/>
                <c:pt idx="0">
                  <c:v>wrocławski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'DŚ index'!$C$1:$W$1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'DŚ index'!$C$3:$W$3</c:f>
              <c:numCache>
                <c:formatCode>0%</c:formatCode>
                <c:ptCount val="21"/>
                <c:pt idx="0">
                  <c:v>0.91539816849020061</c:v>
                </c:pt>
                <c:pt idx="1">
                  <c:v>0.9382714484856165</c:v>
                </c:pt>
                <c:pt idx="2">
                  <c:v>0.88874377341811972</c:v>
                </c:pt>
                <c:pt idx="3">
                  <c:v>0.86262558404601419</c:v>
                </c:pt>
                <c:pt idx="4">
                  <c:v>0.90322799718341062</c:v>
                </c:pt>
                <c:pt idx="5">
                  <c:v>0.88473850271238252</c:v>
                </c:pt>
                <c:pt idx="6">
                  <c:v>0.83514620585057642</c:v>
                </c:pt>
                <c:pt idx="7">
                  <c:v>0.84460223278310509</c:v>
                </c:pt>
                <c:pt idx="8">
                  <c:v>0.86926833249452518</c:v>
                </c:pt>
                <c:pt idx="9">
                  <c:v>0.89262686535969571</c:v>
                </c:pt>
                <c:pt idx="10">
                  <c:v>0.90005173384846315</c:v>
                </c:pt>
                <c:pt idx="11">
                  <c:v>0.88102606573097364</c:v>
                </c:pt>
                <c:pt idx="12">
                  <c:v>0.87937962051549223</c:v>
                </c:pt>
                <c:pt idx="13">
                  <c:v>0.81109131968454318</c:v>
                </c:pt>
                <c:pt idx="14">
                  <c:v>0.82585292487928441</c:v>
                </c:pt>
                <c:pt idx="15">
                  <c:v>0.85282672793791348</c:v>
                </c:pt>
                <c:pt idx="16">
                  <c:v>0.9141195885712573</c:v>
                </c:pt>
                <c:pt idx="17">
                  <c:v>0.92475084845263777</c:v>
                </c:pt>
                <c:pt idx="18">
                  <c:v>0.95564794549102372</c:v>
                </c:pt>
                <c:pt idx="19">
                  <c:v>0.96942738911546333</c:v>
                </c:pt>
                <c:pt idx="20">
                  <c:v>0.96880119589553504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E-4C87-8B56-B984EFE8B468}"/>
            </c:ext>
          </c:extLst>
        </c:ser>
        <c:ser>
          <c:idx val="2"/>
          <c:order val="2"/>
          <c:tx>
            <c:strRef>
              <c:f>'DŚ index'!$B$4</c:f>
              <c:strCache>
                <c:ptCount val="1"/>
                <c:pt idx="0">
                  <c:v>świdnicki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'DŚ index'!$C$1:$W$1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'DŚ index'!$C$4:$W$4</c:f>
              <c:numCache>
                <c:formatCode>0%</c:formatCode>
                <c:ptCount val="21"/>
                <c:pt idx="0">
                  <c:v>0.82602397059143406</c:v>
                </c:pt>
                <c:pt idx="1">
                  <c:v>0.84153677184978659</c:v>
                </c:pt>
                <c:pt idx="2">
                  <c:v>0.83095950083817471</c:v>
                </c:pt>
                <c:pt idx="3">
                  <c:v>0.81667937289120707</c:v>
                </c:pt>
                <c:pt idx="4">
                  <c:v>0.81656426148528627</c:v>
                </c:pt>
                <c:pt idx="5">
                  <c:v>0.82228482968074568</c:v>
                </c:pt>
                <c:pt idx="6">
                  <c:v>0.8060045851279064</c:v>
                </c:pt>
                <c:pt idx="7">
                  <c:v>0.8267062231095863</c:v>
                </c:pt>
                <c:pt idx="8">
                  <c:v>0.81852632724403884</c:v>
                </c:pt>
                <c:pt idx="9">
                  <c:v>0.83034893199013504</c:v>
                </c:pt>
                <c:pt idx="10">
                  <c:v>0.83581256546370608</c:v>
                </c:pt>
                <c:pt idx="11">
                  <c:v>0.82203188717442044</c:v>
                </c:pt>
                <c:pt idx="12">
                  <c:v>0.81779810465215463</c:v>
                </c:pt>
                <c:pt idx="13">
                  <c:v>0.8177391966528661</c:v>
                </c:pt>
                <c:pt idx="14">
                  <c:v>0.80981931199406743</c:v>
                </c:pt>
                <c:pt idx="15">
                  <c:v>0.81677201771080876</c:v>
                </c:pt>
                <c:pt idx="16">
                  <c:v>0.82931064518485631</c:v>
                </c:pt>
                <c:pt idx="17">
                  <c:v>0.82350448281731425</c:v>
                </c:pt>
                <c:pt idx="18">
                  <c:v>0.82302821855702335</c:v>
                </c:pt>
                <c:pt idx="19">
                  <c:v>0.817158905869523</c:v>
                </c:pt>
                <c:pt idx="20">
                  <c:v>0.81971739527458931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E-4C87-8B56-B984EFE8B468}"/>
            </c:ext>
          </c:extLst>
        </c:ser>
        <c:ser>
          <c:idx val="3"/>
          <c:order val="3"/>
          <c:tx>
            <c:strRef>
              <c:f>'DŚ index'!$B$5</c:f>
              <c:strCache>
                <c:ptCount val="1"/>
                <c:pt idx="0">
                  <c:v>kłodzki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'DŚ index'!$C$1:$W$1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'DŚ index'!$C$5:$W$5</c:f>
              <c:numCache>
                <c:formatCode>0%</c:formatCode>
                <c:ptCount val="21"/>
                <c:pt idx="0">
                  <c:v>0.77707349966284556</c:v>
                </c:pt>
                <c:pt idx="1">
                  <c:v>0.77716808178093177</c:v>
                </c:pt>
                <c:pt idx="2">
                  <c:v>0.75880083299819634</c:v>
                </c:pt>
                <c:pt idx="3">
                  <c:v>0.75437609921422699</c:v>
                </c:pt>
                <c:pt idx="4">
                  <c:v>0.75157182123951372</c:v>
                </c:pt>
                <c:pt idx="5">
                  <c:v>0.75699414230332762</c:v>
                </c:pt>
                <c:pt idx="6">
                  <c:v>0.73530402091708413</c:v>
                </c:pt>
                <c:pt idx="7">
                  <c:v>0.74896937656421358</c:v>
                </c:pt>
                <c:pt idx="8">
                  <c:v>0.76260728811023304</c:v>
                </c:pt>
                <c:pt idx="9">
                  <c:v>0.77392310746979898</c:v>
                </c:pt>
                <c:pt idx="10">
                  <c:v>0.78070454875596662</c:v>
                </c:pt>
                <c:pt idx="11">
                  <c:v>0.77501719311500494</c:v>
                </c:pt>
                <c:pt idx="12">
                  <c:v>0.76841117660483316</c:v>
                </c:pt>
                <c:pt idx="13">
                  <c:v>0.74624060150375937</c:v>
                </c:pt>
                <c:pt idx="14">
                  <c:v>0.73464026963633255</c:v>
                </c:pt>
                <c:pt idx="15">
                  <c:v>0.73798258502864689</c:v>
                </c:pt>
                <c:pt idx="16">
                  <c:v>0.75943669253550172</c:v>
                </c:pt>
                <c:pt idx="17">
                  <c:v>0.76192783723604174</c:v>
                </c:pt>
                <c:pt idx="18">
                  <c:v>0.77319790770994556</c:v>
                </c:pt>
                <c:pt idx="19">
                  <c:v>0.76815907019824015</c:v>
                </c:pt>
                <c:pt idx="20">
                  <c:v>0.76709258044223794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E-4C87-8B56-B984EFE8B468}"/>
            </c:ext>
          </c:extLst>
        </c:ser>
        <c:ser>
          <c:idx val="4"/>
          <c:order val="4"/>
          <c:tx>
            <c:strRef>
              <c:f>'DŚ index'!$B$6</c:f>
              <c:strCache>
                <c:ptCount val="1"/>
                <c:pt idx="0">
                  <c:v>oleśnicki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'DŚ index'!$C$1:$W$1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'DŚ index'!$C$6:$W$6</c:f>
              <c:numCache>
                <c:formatCode>0%</c:formatCode>
                <c:ptCount val="21"/>
                <c:pt idx="0">
                  <c:v>0.75711395819285221</c:v>
                </c:pt>
                <c:pt idx="1">
                  <c:v>0.74318844252946381</c:v>
                </c:pt>
                <c:pt idx="2">
                  <c:v>0.72123627762890175</c:v>
                </c:pt>
                <c:pt idx="3">
                  <c:v>0.71728021376650242</c:v>
                </c:pt>
                <c:pt idx="4">
                  <c:v>0.71746892994627742</c:v>
                </c:pt>
                <c:pt idx="5">
                  <c:v>0.72348129538403005</c:v>
                </c:pt>
                <c:pt idx="6">
                  <c:v>0.71696058136845275</c:v>
                </c:pt>
                <c:pt idx="7">
                  <c:v>0.7109501982508929</c:v>
                </c:pt>
                <c:pt idx="8">
                  <c:v>0.72715970455812939</c:v>
                </c:pt>
                <c:pt idx="9">
                  <c:v>0.74614910337332274</c:v>
                </c:pt>
                <c:pt idx="10">
                  <c:v>0.77993236372718178</c:v>
                </c:pt>
                <c:pt idx="11">
                  <c:v>0.78819293096601084</c:v>
                </c:pt>
                <c:pt idx="12">
                  <c:v>0.76268271711092017</c:v>
                </c:pt>
                <c:pt idx="13">
                  <c:v>0.75636559384491497</c:v>
                </c:pt>
                <c:pt idx="14">
                  <c:v>0.75656905264824381</c:v>
                </c:pt>
                <c:pt idx="15">
                  <c:v>0.76084491208693672</c:v>
                </c:pt>
                <c:pt idx="16">
                  <c:v>0.77330958120959747</c:v>
                </c:pt>
                <c:pt idx="17">
                  <c:v>0.77425254535791332</c:v>
                </c:pt>
                <c:pt idx="18">
                  <c:v>0.77742710857500186</c:v>
                </c:pt>
                <c:pt idx="19">
                  <c:v>0.76394478555102419</c:v>
                </c:pt>
                <c:pt idx="20">
                  <c:v>0.7796088988697164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E-4C87-8B56-B984EFE8B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49040"/>
        <c:axId val="956402896"/>
      </c:lineChart>
      <c:catAx>
        <c:axId val="8242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02896"/>
        <c:crosses val="autoZero"/>
        <c:auto val="1"/>
        <c:lblAlgn val="ctr"/>
        <c:lblOffset val="100"/>
        <c:noMultiLvlLbl val="0"/>
      </c:catAx>
      <c:valAx>
        <c:axId val="956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4053840</xdr:colOff>
      <xdr:row>21</xdr:row>
      <xdr:rowOff>114300</xdr:rowOff>
    </xdr:from>
    <xdr:to>
      <xdr:col>1</xdr:col>
      <xdr:colOff>7802880</xdr:colOff>
      <xdr:row>38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B8D4E-583C-DE8A-DF90-9FC44AB7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303520"/>
          <a:ext cx="3749040" cy="3131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549275</xdr:colOff>
      <xdr:row>2</xdr:row>
      <xdr:rowOff>111125</xdr:rowOff>
    </xdr:from>
    <xdr:to>
      <xdr:col>14</xdr:col>
      <xdr:colOff>244475</xdr:colOff>
      <xdr:row>27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343C1-E691-C0AB-F6FB-1837C4205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</xdr:colOff>
      <xdr:row>12</xdr:row>
      <xdr:rowOff>81280</xdr:rowOff>
    </xdr:from>
    <xdr:to>
      <xdr:col>14</xdr:col>
      <xdr:colOff>311785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48B17-B90E-46BA-A910-C76AF9A8F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549275</xdr:colOff>
      <xdr:row>2</xdr:row>
      <xdr:rowOff>111125</xdr:rowOff>
    </xdr:from>
    <xdr:to>
      <xdr:col>14</xdr:col>
      <xdr:colOff>244475</xdr:colOff>
      <xdr:row>27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B25B6-27A2-421B-8AEA-4B9FAD174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231775</xdr:colOff>
      <xdr:row>7</xdr:row>
      <xdr:rowOff>28575</xdr:rowOff>
    </xdr:from>
    <xdr:to>
      <xdr:col>6</xdr:col>
      <xdr:colOff>1069975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39CEB-7C5D-3633-9855-41BC5D80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130175</xdr:rowOff>
    </xdr:from>
    <xdr:to>
      <xdr:col>12</xdr:col>
      <xdr:colOff>66675</xdr:colOff>
      <xdr:row>18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D207A-C600-491F-BEB3-37C5A0986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9" sqref="B9"/>
    </sheetView>
  </sheetViews>
  <sheetFormatPr defaultRowHeight="14.5" x14ac:dyDescent="0.35"/>
  <cols>
    <col min="1" max="1" width="20" customWidth="1"/>
    <col min="2" max="2" width="200" customWidth="1"/>
  </cols>
  <sheetData>
    <row r="1" spans="1:2" x14ac:dyDescent="0.35">
      <c r="A1" t="s">
        <v>0</v>
      </c>
      <c r="B1" t="s">
        <v>1</v>
      </c>
    </row>
    <row r="2" spans="1:2" ht="50" customHeight="1" x14ac:dyDescent="0.35">
      <c r="B2" s="3" t="s">
        <v>2</v>
      </c>
    </row>
    <row r="3" spans="1:2" x14ac:dyDescent="0.35">
      <c r="A3" t="s">
        <v>3</v>
      </c>
      <c r="B3" t="s">
        <v>4</v>
      </c>
    </row>
    <row r="4" spans="1:2" x14ac:dyDescent="0.35">
      <c r="B4" t="s">
        <v>5</v>
      </c>
    </row>
    <row r="5" spans="1:2" x14ac:dyDescent="0.35">
      <c r="A5" t="s">
        <v>6</v>
      </c>
      <c r="B5" t="s">
        <v>7</v>
      </c>
    </row>
    <row r="6" spans="1:2" ht="50" customHeight="1" x14ac:dyDescent="0.35">
      <c r="B6" s="3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ht="50" customHeight="1" x14ac:dyDescent="0.35">
      <c r="A9" s="2" t="s">
        <v>13</v>
      </c>
      <c r="B9" s="16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"/>
  <sheetViews>
    <sheetView workbookViewId="0">
      <selection activeCell="B13" sqref="A12:B13"/>
    </sheetView>
  </sheetViews>
  <sheetFormatPr defaultRowHeight="14.5" x14ac:dyDescent="0.35"/>
  <cols>
    <col min="2" max="2" width="25.7265625" bestFit="1" customWidth="1"/>
  </cols>
  <sheetData>
    <row r="1" spans="1:23" x14ac:dyDescent="0.35">
      <c r="A1" s="17"/>
      <c r="B1" s="17"/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</row>
    <row r="2" spans="1:23" x14ac:dyDescent="0.35">
      <c r="A2" t="s">
        <v>38</v>
      </c>
      <c r="B2" t="s">
        <v>40</v>
      </c>
      <c r="C2" s="5">
        <v>2298.65</v>
      </c>
      <c r="D2" s="5">
        <v>2367.3000000000002</v>
      </c>
      <c r="E2" s="5">
        <v>2511.41</v>
      </c>
      <c r="F2" s="5">
        <v>2649.62</v>
      </c>
      <c r="G2" s="5">
        <v>2797.71</v>
      </c>
      <c r="H2" s="5">
        <v>3048.98</v>
      </c>
      <c r="I2" s="5">
        <v>3415.39</v>
      </c>
      <c r="J2" s="5">
        <v>3556.1</v>
      </c>
      <c r="K2" s="5">
        <v>3675.85</v>
      </c>
      <c r="L2" s="5">
        <v>3827.68</v>
      </c>
      <c r="M2" s="5">
        <v>3923.93</v>
      </c>
      <c r="N2" s="5">
        <v>4129.5600000000004</v>
      </c>
      <c r="O2" s="5">
        <v>4337.99</v>
      </c>
      <c r="P2" s="5">
        <v>4569.88</v>
      </c>
      <c r="Q2" s="5">
        <v>4800.54</v>
      </c>
      <c r="R2" s="5">
        <v>5070.3500000000004</v>
      </c>
      <c r="S2" s="5">
        <v>5338.47</v>
      </c>
      <c r="T2" s="5">
        <v>5757.54</v>
      </c>
      <c r="U2" s="5">
        <v>6140.64</v>
      </c>
      <c r="V2" s="5">
        <v>6693.9</v>
      </c>
      <c r="W2" s="5">
        <v>7391.95</v>
      </c>
    </row>
    <row r="3" spans="1:23" x14ac:dyDescent="0.35">
      <c r="A3" t="s">
        <v>38</v>
      </c>
      <c r="B3" t="s">
        <v>41</v>
      </c>
      <c r="C3" s="5">
        <v>3238.19</v>
      </c>
      <c r="D3" s="5">
        <v>3368.71</v>
      </c>
      <c r="E3" s="5">
        <v>3465.19</v>
      </c>
      <c r="F3" s="5">
        <v>3613.44</v>
      </c>
      <c r="G3" s="5">
        <v>3789.94</v>
      </c>
      <c r="H3" s="5">
        <v>4099.7299999999996</v>
      </c>
      <c r="I3" s="5">
        <v>4504.8500000000004</v>
      </c>
      <c r="J3" s="5">
        <v>4603.26</v>
      </c>
      <c r="K3" s="5">
        <v>4694.47</v>
      </c>
      <c r="L3" s="5">
        <v>4936.3599999999997</v>
      </c>
      <c r="M3" s="5">
        <v>5077.53</v>
      </c>
      <c r="N3" s="5">
        <v>5226.05</v>
      </c>
      <c r="O3" s="5">
        <v>5385.8</v>
      </c>
      <c r="P3" s="5">
        <v>5591.46</v>
      </c>
      <c r="Q3" s="5">
        <v>5739.61</v>
      </c>
      <c r="R3" s="5">
        <v>6059.04</v>
      </c>
      <c r="S3" s="5">
        <v>6432.78</v>
      </c>
      <c r="T3" s="5">
        <v>6802.6</v>
      </c>
      <c r="U3" s="5">
        <v>7147.46</v>
      </c>
      <c r="V3" s="5">
        <v>7687.58</v>
      </c>
      <c r="W3" s="5">
        <v>8540.11</v>
      </c>
    </row>
    <row r="4" spans="1:23" x14ac:dyDescent="0.35">
      <c r="A4" t="s">
        <v>38</v>
      </c>
      <c r="B4" t="s">
        <v>42</v>
      </c>
      <c r="C4" s="5">
        <v>2300.64</v>
      </c>
      <c r="D4" s="5">
        <v>2324.15</v>
      </c>
      <c r="E4" s="5">
        <v>2463.2600000000002</v>
      </c>
      <c r="F4" s="5">
        <v>2579.09</v>
      </c>
      <c r="G4" s="5">
        <v>2753.21</v>
      </c>
      <c r="H4" s="5">
        <v>2995.18</v>
      </c>
      <c r="I4" s="5">
        <v>3259.63</v>
      </c>
      <c r="J4" s="5">
        <v>3423.56</v>
      </c>
      <c r="K4" s="5">
        <v>3543.43</v>
      </c>
      <c r="L4" s="5">
        <v>3722.48</v>
      </c>
      <c r="M4" s="5">
        <v>3877.57</v>
      </c>
      <c r="N4" s="5">
        <v>3997.8</v>
      </c>
      <c r="O4" s="5">
        <v>4152.5200000000004</v>
      </c>
      <c r="P4" s="5">
        <v>4431.17</v>
      </c>
      <c r="Q4" s="5">
        <v>4635.26</v>
      </c>
      <c r="R4" s="5">
        <v>4966.2</v>
      </c>
      <c r="S4" s="5">
        <v>5368.39</v>
      </c>
      <c r="T4" s="5">
        <v>5878.79</v>
      </c>
      <c r="U4" s="5">
        <v>6482.24</v>
      </c>
      <c r="V4" s="5">
        <v>7203.41</v>
      </c>
      <c r="W4" s="5">
        <v>8157.43</v>
      </c>
    </row>
    <row r="5" spans="1:23" x14ac:dyDescent="0.35">
      <c r="A5" t="s">
        <v>38</v>
      </c>
      <c r="B5" t="s">
        <v>43</v>
      </c>
      <c r="C5" s="5">
        <v>2102.42</v>
      </c>
      <c r="D5" s="5">
        <v>2164.79</v>
      </c>
      <c r="E5" s="5">
        <v>2293.67</v>
      </c>
      <c r="F5" s="5">
        <v>2401.67</v>
      </c>
      <c r="G5" s="5">
        <v>2500.84</v>
      </c>
      <c r="H5" s="5">
        <v>2698.09</v>
      </c>
      <c r="I5" s="5">
        <v>3002.12</v>
      </c>
      <c r="J5" s="5">
        <v>3159.24</v>
      </c>
      <c r="K5" s="5">
        <v>3243.15</v>
      </c>
      <c r="L5" s="5">
        <v>3427.06</v>
      </c>
      <c r="M5" s="5">
        <v>3568.84</v>
      </c>
      <c r="N5" s="5">
        <v>3710.91</v>
      </c>
      <c r="O5" s="5">
        <v>3837.47</v>
      </c>
      <c r="P5" s="5">
        <v>4047.78</v>
      </c>
      <c r="Q5" s="5">
        <v>4230.12</v>
      </c>
      <c r="R5" s="5">
        <v>4462.5</v>
      </c>
      <c r="S5" s="5">
        <v>4779.47</v>
      </c>
      <c r="T5" s="5">
        <v>5174.84</v>
      </c>
      <c r="U5" s="5">
        <v>5510.99</v>
      </c>
      <c r="V5" s="5">
        <v>6062.04</v>
      </c>
      <c r="W5" s="5">
        <v>6629.23</v>
      </c>
    </row>
    <row r="6" spans="1:23" x14ac:dyDescent="0.35">
      <c r="A6" t="s">
        <v>38</v>
      </c>
      <c r="B6" t="s">
        <v>44</v>
      </c>
      <c r="C6" s="5">
        <v>2395.19</v>
      </c>
      <c r="D6" s="5">
        <v>2504.9</v>
      </c>
      <c r="E6" s="5">
        <v>2615.9</v>
      </c>
      <c r="F6" s="5">
        <v>2734.73</v>
      </c>
      <c r="G6" s="5">
        <v>2889.84</v>
      </c>
      <c r="H6" s="5">
        <v>3156.71</v>
      </c>
      <c r="I6" s="5">
        <v>3517.34</v>
      </c>
      <c r="J6" s="5">
        <v>3668.55</v>
      </c>
      <c r="K6" s="5">
        <v>3814.08</v>
      </c>
      <c r="L6" s="5">
        <v>3987.13</v>
      </c>
      <c r="M6" s="5">
        <v>4119.68</v>
      </c>
      <c r="N6" s="5">
        <v>4256.82</v>
      </c>
      <c r="O6" s="5">
        <v>4354.3999999999996</v>
      </c>
      <c r="P6" s="5">
        <v>4549.1099999999997</v>
      </c>
      <c r="Q6" s="5">
        <v>4770.9399999999996</v>
      </c>
      <c r="R6" s="5">
        <v>5062.37</v>
      </c>
      <c r="S6" s="5">
        <v>5355.57</v>
      </c>
      <c r="T6" s="5">
        <v>5713.03</v>
      </c>
      <c r="U6" s="5">
        <v>6104.97</v>
      </c>
      <c r="V6" s="5">
        <v>6662.69</v>
      </c>
      <c r="W6" s="5">
        <v>7362.74</v>
      </c>
    </row>
    <row r="7" spans="1:23" x14ac:dyDescent="0.35">
      <c r="A7" t="s">
        <v>38</v>
      </c>
      <c r="B7" t="s">
        <v>45</v>
      </c>
      <c r="C7" s="5">
        <v>2491.4699999999998</v>
      </c>
      <c r="D7" s="5">
        <v>2611</v>
      </c>
      <c r="E7" s="5">
        <v>2767.68</v>
      </c>
      <c r="F7" s="5">
        <v>3017.45</v>
      </c>
      <c r="G7" s="5">
        <v>3177.7</v>
      </c>
      <c r="H7" s="5">
        <v>3473.08</v>
      </c>
      <c r="I7" s="5">
        <v>3847.9</v>
      </c>
      <c r="J7" s="5">
        <v>4053.17</v>
      </c>
      <c r="K7" s="5">
        <v>4108.37</v>
      </c>
      <c r="L7" s="5">
        <v>4327.3500000000004</v>
      </c>
      <c r="M7" s="5">
        <v>4411.71</v>
      </c>
      <c r="N7" s="5">
        <v>4562.66</v>
      </c>
      <c r="O7" s="5">
        <v>4814.1400000000003</v>
      </c>
      <c r="P7" s="5">
        <v>4992.1400000000003</v>
      </c>
      <c r="Q7" s="5">
        <v>5118.59</v>
      </c>
      <c r="R7" s="5">
        <v>5312.48</v>
      </c>
      <c r="S7" s="5">
        <v>5642</v>
      </c>
      <c r="T7" s="5">
        <v>6154.35</v>
      </c>
      <c r="U7" s="5">
        <v>6490.53</v>
      </c>
      <c r="V7" s="5">
        <v>7084.42</v>
      </c>
      <c r="W7" s="5">
        <v>7876.68</v>
      </c>
    </row>
    <row r="8" spans="1:23" x14ac:dyDescent="0.35">
      <c r="A8" t="s">
        <v>38</v>
      </c>
      <c r="B8" t="s">
        <v>46</v>
      </c>
      <c r="C8" s="5">
        <v>2707.36</v>
      </c>
      <c r="D8" s="5">
        <v>3033.42</v>
      </c>
      <c r="E8" s="5">
        <v>3272.16</v>
      </c>
      <c r="F8" s="5">
        <v>3395.63</v>
      </c>
      <c r="G8" s="5">
        <v>3523.92</v>
      </c>
      <c r="H8" s="5">
        <v>3727.38</v>
      </c>
      <c r="I8" s="5">
        <v>4150.4399999999996</v>
      </c>
      <c r="J8" s="5">
        <v>4494.03</v>
      </c>
      <c r="K8" s="5">
        <v>4563.66</v>
      </c>
      <c r="L8" s="5">
        <v>5013.92</v>
      </c>
      <c r="M8" s="5">
        <v>4966.8</v>
      </c>
      <c r="N8" s="5">
        <v>5270.37</v>
      </c>
      <c r="O8" s="5">
        <v>5199.41</v>
      </c>
      <c r="P8" s="5">
        <v>5262.02</v>
      </c>
      <c r="Q8" s="5">
        <v>5274.86</v>
      </c>
      <c r="R8" s="5">
        <v>5290.36</v>
      </c>
      <c r="S8" s="5">
        <v>5698.98</v>
      </c>
      <c r="T8" s="5">
        <v>6175.8</v>
      </c>
      <c r="U8" s="5">
        <v>6525.94</v>
      </c>
      <c r="V8" s="5">
        <v>6924.74</v>
      </c>
      <c r="W8" s="5">
        <v>8017.49</v>
      </c>
    </row>
    <row r="9" spans="1:23" x14ac:dyDescent="0.35">
      <c r="A9" t="s">
        <v>38</v>
      </c>
      <c r="B9" t="s">
        <v>47</v>
      </c>
      <c r="C9" s="5">
        <v>2282.0100000000002</v>
      </c>
      <c r="D9" s="5">
        <v>2365.2399999999998</v>
      </c>
      <c r="E9" s="5">
        <v>2476.19</v>
      </c>
      <c r="F9" s="5">
        <v>2630.23</v>
      </c>
      <c r="G9" s="5">
        <v>2734.68</v>
      </c>
      <c r="H9" s="5">
        <v>2975.73</v>
      </c>
      <c r="I9" s="5">
        <v>3290.65</v>
      </c>
      <c r="J9" s="5">
        <v>3472.49</v>
      </c>
      <c r="K9" s="5">
        <v>3586.82</v>
      </c>
      <c r="L9" s="5">
        <v>3761.89</v>
      </c>
      <c r="M9" s="5">
        <v>3881.46</v>
      </c>
      <c r="N9" s="5">
        <v>4029.51</v>
      </c>
      <c r="O9" s="5">
        <v>4176.6499999999996</v>
      </c>
      <c r="P9" s="5">
        <v>4381.58</v>
      </c>
      <c r="Q9" s="5">
        <v>4539.1499999999996</v>
      </c>
      <c r="R9" s="5">
        <v>4732.93</v>
      </c>
      <c r="S9" s="5">
        <v>5007.4799999999996</v>
      </c>
      <c r="T9" s="5">
        <v>5408.91</v>
      </c>
      <c r="U9" s="5">
        <v>5695.84</v>
      </c>
      <c r="V9" s="5">
        <v>6244.67</v>
      </c>
      <c r="W9" s="5">
        <v>6943.84</v>
      </c>
    </row>
    <row r="10" spans="1:23" x14ac:dyDescent="0.35">
      <c r="A10" t="s">
        <v>37</v>
      </c>
      <c r="B10" t="s">
        <v>48</v>
      </c>
      <c r="C10" s="5">
        <v>2126.46</v>
      </c>
      <c r="D10" s="5">
        <v>2162.4699999999998</v>
      </c>
      <c r="E10" s="5">
        <v>2259.1</v>
      </c>
      <c r="F10" s="5">
        <v>2343.98</v>
      </c>
      <c r="G10" s="5">
        <v>2482.7800000000002</v>
      </c>
      <c r="H10" s="5">
        <v>2690.84</v>
      </c>
      <c r="I10" s="5">
        <v>2973.85</v>
      </c>
      <c r="J10" s="5">
        <v>3074.32</v>
      </c>
      <c r="K10" s="5">
        <v>3184.45</v>
      </c>
      <c r="L10" s="5">
        <v>3363.68</v>
      </c>
      <c r="M10" s="5">
        <v>3468.51</v>
      </c>
      <c r="N10" s="5">
        <v>3589.06</v>
      </c>
      <c r="O10" s="5">
        <v>3677.79</v>
      </c>
      <c r="P10" s="5">
        <v>3850.09</v>
      </c>
      <c r="Q10" s="5">
        <v>3950.95</v>
      </c>
      <c r="R10" s="5">
        <v>4185.1000000000004</v>
      </c>
      <c r="S10" s="5">
        <v>4481.3900000000003</v>
      </c>
      <c r="T10" s="5">
        <v>4957.38</v>
      </c>
      <c r="U10" s="5">
        <v>5252.17</v>
      </c>
      <c r="V10" s="5">
        <v>5848.22</v>
      </c>
      <c r="W10" s="5">
        <v>6435.59</v>
      </c>
    </row>
    <row r="11" spans="1:23" x14ac:dyDescent="0.3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24" spans="1:23" x14ac:dyDescent="0.35">
      <c r="A24" s="1"/>
      <c r="B24" s="1"/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22</v>
      </c>
      <c r="K24" s="1" t="s">
        <v>23</v>
      </c>
      <c r="L24" s="1" t="s">
        <v>24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30</v>
      </c>
      <c r="S24" s="1" t="s">
        <v>31</v>
      </c>
      <c r="T24" s="1" t="s">
        <v>32</v>
      </c>
      <c r="U24" s="1" t="s">
        <v>33</v>
      </c>
      <c r="V24" s="1" t="s">
        <v>34</v>
      </c>
      <c r="W24" s="1" t="s">
        <v>35</v>
      </c>
    </row>
    <row r="25" spans="1:23" x14ac:dyDescent="0.35">
      <c r="A25" t="s">
        <v>38</v>
      </c>
      <c r="B25" t="s">
        <v>40</v>
      </c>
      <c r="C25" s="4">
        <v>2298.65</v>
      </c>
      <c r="D25" s="4">
        <v>2367.3000000000002</v>
      </c>
      <c r="E25" s="4">
        <v>2511.41</v>
      </c>
      <c r="F25" s="4">
        <v>2649.62</v>
      </c>
      <c r="G25" s="4">
        <v>2797.71</v>
      </c>
      <c r="H25" s="4">
        <v>3048.98</v>
      </c>
      <c r="I25" s="4">
        <v>3415.39</v>
      </c>
      <c r="J25" s="4">
        <v>3556.1</v>
      </c>
      <c r="K25" s="4">
        <v>3675.85</v>
      </c>
      <c r="L25" s="4">
        <v>3827.68</v>
      </c>
      <c r="M25" s="4">
        <v>3923.93</v>
      </c>
      <c r="N25" s="4">
        <v>4129.5600000000004</v>
      </c>
      <c r="O25" s="4">
        <v>4337.99</v>
      </c>
      <c r="P25" s="4">
        <v>4569.88</v>
      </c>
      <c r="Q25" s="4">
        <v>4800.54</v>
      </c>
      <c r="R25" s="4">
        <v>5070.3500000000004</v>
      </c>
      <c r="S25" s="4">
        <v>5338.47</v>
      </c>
      <c r="T25" s="4">
        <v>5757.54</v>
      </c>
      <c r="U25" s="4">
        <v>6140.64</v>
      </c>
      <c r="V25" s="4">
        <v>6693.9</v>
      </c>
      <c r="W25" s="4">
        <v>7391.95</v>
      </c>
    </row>
    <row r="26" spans="1:23" x14ac:dyDescent="0.35">
      <c r="A26" t="s">
        <v>39</v>
      </c>
      <c r="B26" t="s">
        <v>50</v>
      </c>
      <c r="C26" s="4">
        <v>2117.52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  <c r="Q26" t="s">
        <v>5</v>
      </c>
      <c r="R26" t="s">
        <v>5</v>
      </c>
      <c r="S26" t="s">
        <v>5</v>
      </c>
      <c r="T26" t="s">
        <v>5</v>
      </c>
      <c r="U26" t="s">
        <v>5</v>
      </c>
      <c r="V26" t="s">
        <v>5</v>
      </c>
      <c r="W26" t="s">
        <v>5</v>
      </c>
    </row>
    <row r="27" spans="1:23" x14ac:dyDescent="0.35">
      <c r="A27" t="s">
        <v>39</v>
      </c>
      <c r="B27" t="s">
        <v>50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s="4">
        <v>3735.14</v>
      </c>
      <c r="O27" s="4">
        <v>3943.28</v>
      </c>
      <c r="P27" s="4">
        <v>4036.65</v>
      </c>
      <c r="Q27" s="4">
        <v>4180.67</v>
      </c>
      <c r="R27" s="4">
        <v>4481.4399999999996</v>
      </c>
      <c r="S27" s="4">
        <v>4768.01</v>
      </c>
      <c r="T27" s="4">
        <v>5189.24</v>
      </c>
      <c r="U27" s="4">
        <v>5565.38</v>
      </c>
      <c r="V27" s="4">
        <v>6015.8</v>
      </c>
      <c r="W27" s="4">
        <v>6731.24</v>
      </c>
    </row>
    <row r="28" spans="1:23" x14ac:dyDescent="0.35">
      <c r="A28" t="s">
        <v>39</v>
      </c>
      <c r="B28" t="s">
        <v>49</v>
      </c>
      <c r="C28" s="4">
        <v>1916.23</v>
      </c>
      <c r="D28" s="4">
        <v>1958.43</v>
      </c>
      <c r="E28" s="4">
        <v>1975.71</v>
      </c>
      <c r="F28" s="4">
        <v>2020.14</v>
      </c>
      <c r="G28" s="4">
        <v>2110.66</v>
      </c>
      <c r="H28" s="4">
        <v>2282.17</v>
      </c>
      <c r="I28" s="4">
        <v>2543.39</v>
      </c>
      <c r="J28" s="4">
        <v>2709.33</v>
      </c>
      <c r="K28" s="4">
        <v>2763.74</v>
      </c>
      <c r="L28" s="4">
        <v>2899.24</v>
      </c>
      <c r="M28" s="4">
        <v>3034.05</v>
      </c>
      <c r="N28" s="4">
        <v>3188.81</v>
      </c>
      <c r="O28" s="4">
        <v>3406.69</v>
      </c>
      <c r="P28" s="4">
        <v>3582.11</v>
      </c>
      <c r="Q28" s="4">
        <v>3728.92</v>
      </c>
      <c r="R28" s="4">
        <v>3998.28</v>
      </c>
      <c r="S28" s="4">
        <v>4259.37</v>
      </c>
      <c r="T28" s="4">
        <v>4719.6499999999996</v>
      </c>
      <c r="U28" s="4">
        <v>4952.32</v>
      </c>
      <c r="V28" s="4">
        <v>5463.27</v>
      </c>
      <c r="W28" s="4">
        <v>6068.54</v>
      </c>
    </row>
    <row r="29" spans="1:23" x14ac:dyDescent="0.35">
      <c r="A29" t="s">
        <v>39</v>
      </c>
      <c r="B29" t="s">
        <v>36</v>
      </c>
      <c r="C29" s="4">
        <v>1898.74</v>
      </c>
      <c r="D29" s="4">
        <v>1992.17</v>
      </c>
      <c r="E29" s="4">
        <v>2086.88</v>
      </c>
      <c r="F29" s="4">
        <v>2163.89</v>
      </c>
      <c r="G29" s="4">
        <v>2284.5100000000002</v>
      </c>
      <c r="H29" s="4">
        <v>2507.13</v>
      </c>
      <c r="I29" s="4">
        <v>2752.82</v>
      </c>
      <c r="J29" s="4">
        <v>2939.85</v>
      </c>
      <c r="K29" s="4">
        <v>3008.78</v>
      </c>
      <c r="L29" s="4">
        <v>3178.31</v>
      </c>
      <c r="M29" s="4">
        <v>3279.67</v>
      </c>
      <c r="N29" s="4">
        <v>3394.63</v>
      </c>
      <c r="O29" s="4">
        <v>3547.6</v>
      </c>
      <c r="P29" s="4">
        <v>3736.97</v>
      </c>
      <c r="Q29" s="4">
        <v>3887.57</v>
      </c>
      <c r="R29" s="4">
        <v>4141.32</v>
      </c>
      <c r="S29" s="4">
        <v>4427.25</v>
      </c>
      <c r="T29" s="4">
        <v>4741.3599999999997</v>
      </c>
      <c r="U29" s="4">
        <v>5053.92</v>
      </c>
      <c r="V29" s="4">
        <v>5469.98</v>
      </c>
      <c r="W29" s="4">
        <v>6059.31</v>
      </c>
    </row>
  </sheetData>
  <mergeCells count="2">
    <mergeCell ref="A1"/>
    <mergeCell ref="B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8D4E-FB51-4205-9AB1-8F342343AD6F}">
  <dimension ref="A1:AE30"/>
  <sheetViews>
    <sheetView tabSelected="1" topLeftCell="B1" workbookViewId="0">
      <pane xSplit="1" topLeftCell="F1" activePane="topRight" state="frozen"/>
      <selection activeCell="B1" sqref="B1"/>
      <selection pane="topRight" activeCell="G9" sqref="G9"/>
    </sheetView>
  </sheetViews>
  <sheetFormatPr defaultRowHeight="14.5" x14ac:dyDescent="0.35"/>
  <cols>
    <col min="2" max="2" width="25.7265625" bestFit="1" customWidth="1"/>
  </cols>
  <sheetData>
    <row r="1" spans="1:31" x14ac:dyDescent="0.35">
      <c r="Y1" s="18" t="s">
        <v>71</v>
      </c>
      <c r="Z1" s="18"/>
      <c r="AA1" s="18"/>
      <c r="AC1" s="19" t="s">
        <v>78</v>
      </c>
      <c r="AD1" s="18"/>
      <c r="AE1" s="18"/>
    </row>
    <row r="2" spans="1:31" x14ac:dyDescent="0.3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  <c r="T2" s="1" t="s">
        <v>32</v>
      </c>
      <c r="U2" s="1" t="s">
        <v>33</v>
      </c>
      <c r="V2" s="1" t="s">
        <v>34</v>
      </c>
      <c r="W2" s="1" t="s">
        <v>35</v>
      </c>
      <c r="Y2" s="12" t="s">
        <v>75</v>
      </c>
      <c r="Z2" s="12" t="s">
        <v>76</v>
      </c>
      <c r="AA2" s="12" t="s">
        <v>77</v>
      </c>
      <c r="AC2" s="12" t="s">
        <v>75</v>
      </c>
      <c r="AD2" s="12" t="s">
        <v>76</v>
      </c>
      <c r="AE2" s="12" t="s">
        <v>77</v>
      </c>
    </row>
    <row r="3" spans="1:31" x14ac:dyDescent="0.35">
      <c r="B3" t="s">
        <v>40</v>
      </c>
      <c r="C3" s="6">
        <f>TOP!C2/TOP!C$3</f>
        <v>0.7098564321426476</v>
      </c>
      <c r="D3" s="6">
        <f>TOP!D2/TOP!D$3</f>
        <v>0.70273190627866455</v>
      </c>
      <c r="E3" s="6">
        <f>TOP!E2/TOP!E$3</f>
        <v>0.72475390959803065</v>
      </c>
      <c r="F3" s="6">
        <f>TOP!F2/TOP!F$3</f>
        <v>0.73326802160821813</v>
      </c>
      <c r="G3" s="6">
        <f>TOP!G2/TOP!G$3</f>
        <v>0.73819374449199726</v>
      </c>
      <c r="H3" s="6">
        <f>TOP!H2/TOP!H$3</f>
        <v>0.74370263407590265</v>
      </c>
      <c r="I3" s="6">
        <f>TOP!I2/TOP!I$3</f>
        <v>0.75815842924847654</v>
      </c>
      <c r="J3" s="6">
        <f>TOP!J2/TOP!J$3</f>
        <v>0.77251773742956076</v>
      </c>
      <c r="K3" s="6">
        <f>TOP!K2/TOP!K$3</f>
        <v>0.78301703919718302</v>
      </c>
      <c r="L3" s="6">
        <f>TOP!L2/TOP!L$3</f>
        <v>0.7754053594146294</v>
      </c>
      <c r="M3" s="6">
        <f>TOP!M2/TOP!M$3</f>
        <v>0.7728029179542022</v>
      </c>
      <c r="N3" s="6">
        <f>TOP!N2/TOP!N$3</f>
        <v>0.79018761779929392</v>
      </c>
      <c r="O3" s="6">
        <f>TOP!O2/TOP!O$3</f>
        <v>0.8054495153923279</v>
      </c>
      <c r="P3" s="6">
        <f>TOP!P2/TOP!P$3</f>
        <v>0.81729637697488666</v>
      </c>
      <c r="Q3" s="6">
        <f>TOP!Q2/TOP!Q$3</f>
        <v>0.83638783819806573</v>
      </c>
      <c r="R3" s="6">
        <f>TOP!R2/TOP!R$3</f>
        <v>0.83682398531780622</v>
      </c>
      <c r="S3" s="6">
        <f>TOP!S2/TOP!S$3</f>
        <v>0.82988536837883475</v>
      </c>
      <c r="T3" s="6">
        <f>TOP!T2/TOP!T$3</f>
        <v>0.84637344544732895</v>
      </c>
      <c r="U3" s="6">
        <f>TOP!U2/TOP!U$3</f>
        <v>0.85913597277914111</v>
      </c>
      <c r="V3" s="6">
        <f>TOP!V2/TOP!V$3</f>
        <v>0.87074215813038691</v>
      </c>
      <c r="W3" s="6">
        <f>TOP!W2/TOP!W$3</f>
        <v>0.86555676683321403</v>
      </c>
      <c r="Y3" s="13">
        <f>(W3/C3) ^ (1/(2022-2002)) - 1</f>
        <v>9.9648325409260607E-3</v>
      </c>
      <c r="Z3" s="13">
        <f>(R3/C3) ^ (1/(2017-2002)) - 1</f>
        <v>1.1030459471116583E-2</v>
      </c>
      <c r="AA3" s="13">
        <f>(W3/S3) ^ (1/(2022-2018)) - 1</f>
        <v>1.0576888999785483E-2</v>
      </c>
      <c r="AC3" s="14">
        <f>(W3 - C3) / 21</f>
        <v>7.414301651931735E-3</v>
      </c>
      <c r="AD3" s="15">
        <f>(R3 - C3) / 16</f>
        <v>7.9354720734474138E-3</v>
      </c>
      <c r="AE3" s="15">
        <f>(W3 - S3) / 5</f>
        <v>7.1342796908758551E-3</v>
      </c>
    </row>
    <row r="4" spans="1:31" x14ac:dyDescent="0.35">
      <c r="B4" t="s">
        <v>41</v>
      </c>
      <c r="C4" s="6">
        <f>TOP!C3/TOP!C$3</f>
        <v>1</v>
      </c>
      <c r="D4" s="6">
        <f>TOP!D3/TOP!D$3</f>
        <v>1</v>
      </c>
      <c r="E4" s="6">
        <f>TOP!E3/TOP!E$3</f>
        <v>1</v>
      </c>
      <c r="F4" s="6">
        <f>TOP!F3/TOP!F$3</f>
        <v>1</v>
      </c>
      <c r="G4" s="6">
        <f>TOP!G3/TOP!G$3</f>
        <v>1</v>
      </c>
      <c r="H4" s="6">
        <f>TOP!H3/TOP!H$3</f>
        <v>1</v>
      </c>
      <c r="I4" s="6">
        <f>TOP!I3/TOP!I$3</f>
        <v>1</v>
      </c>
      <c r="J4" s="6">
        <f>TOP!J3/TOP!J$3</f>
        <v>1</v>
      </c>
      <c r="K4" s="6">
        <f>TOP!K3/TOP!K$3</f>
        <v>1</v>
      </c>
      <c r="L4" s="6">
        <f>TOP!L3/TOP!L$3</f>
        <v>1</v>
      </c>
      <c r="M4" s="6">
        <f>TOP!M3/TOP!M$3</f>
        <v>1</v>
      </c>
      <c r="N4" s="6">
        <f>TOP!N3/TOP!N$3</f>
        <v>1</v>
      </c>
      <c r="O4" s="6">
        <f>TOP!O3/TOP!O$3</f>
        <v>1</v>
      </c>
      <c r="P4" s="6">
        <f>TOP!P3/TOP!P$3</f>
        <v>1</v>
      </c>
      <c r="Q4" s="6">
        <f>TOP!Q3/TOP!Q$3</f>
        <v>1</v>
      </c>
      <c r="R4" s="6">
        <f>TOP!R3/TOP!R$3</f>
        <v>1</v>
      </c>
      <c r="S4" s="6">
        <f>TOP!S3/TOP!S$3</f>
        <v>1</v>
      </c>
      <c r="T4" s="6">
        <f>TOP!T3/TOP!T$3</f>
        <v>1</v>
      </c>
      <c r="U4" s="6">
        <f>TOP!U3/TOP!U$3</f>
        <v>1</v>
      </c>
      <c r="V4" s="6">
        <f>TOP!V3/TOP!V$3</f>
        <v>1</v>
      </c>
      <c r="W4" s="6">
        <f>TOP!W3/TOP!W$3</f>
        <v>1</v>
      </c>
      <c r="Y4" s="13">
        <f t="shared" ref="Y4:Y11" si="0">(W4/C4) ^ (1/(2022-2002)) - 1</f>
        <v>0</v>
      </c>
      <c r="Z4" s="13">
        <f t="shared" ref="Z4:Z11" si="1">(R4/C4) ^ (1/(2017-2002)) - 1</f>
        <v>0</v>
      </c>
      <c r="AA4" s="13">
        <f t="shared" ref="AA4:AA11" si="2">(W4/S4) ^ (1/(2022-2018)) - 1</f>
        <v>0</v>
      </c>
      <c r="AC4" s="14">
        <f t="shared" ref="AC4:AC11" si="3">(W4 - C4) / 21</f>
        <v>0</v>
      </c>
      <c r="AD4" s="15">
        <f t="shared" ref="AD4:AD11" si="4">(R4 - C4) / 16</f>
        <v>0</v>
      </c>
      <c r="AE4" s="15">
        <f t="shared" ref="AE4:AE11" si="5">(W4 - S4) / 5</f>
        <v>0</v>
      </c>
    </row>
    <row r="5" spans="1:31" x14ac:dyDescent="0.35">
      <c r="B5" t="s">
        <v>42</v>
      </c>
      <c r="C5" s="6">
        <f>TOP!C4/TOP!C$3</f>
        <v>0.71047097298182005</v>
      </c>
      <c r="D5" s="6">
        <f>TOP!D4/TOP!D$3</f>
        <v>0.68992284880562593</v>
      </c>
      <c r="E5" s="6">
        <f>TOP!E4/TOP!E$3</f>
        <v>0.71085856763986977</v>
      </c>
      <c r="F5" s="6">
        <f>TOP!F4/TOP!F$3</f>
        <v>0.71374922511512573</v>
      </c>
      <c r="G5" s="6">
        <f>TOP!G4/TOP!G$3</f>
        <v>0.72645213380686768</v>
      </c>
      <c r="H5" s="6">
        <f>TOP!H4/TOP!H$3</f>
        <v>0.73057981867098565</v>
      </c>
      <c r="I5" s="6">
        <f>TOP!I4/TOP!I$3</f>
        <v>0.72358236123289343</v>
      </c>
      <c r="J5" s="6">
        <f>TOP!J4/TOP!J$3</f>
        <v>0.74372509916884988</v>
      </c>
      <c r="K5" s="6">
        <f>TOP!K4/TOP!K$3</f>
        <v>0.75480938210277193</v>
      </c>
      <c r="L5" s="6">
        <f>TOP!L4/TOP!L$3</f>
        <v>0.7540941098299152</v>
      </c>
      <c r="M5" s="6">
        <f>TOP!M4/TOP!M$3</f>
        <v>0.76367249430333262</v>
      </c>
      <c r="N5" s="6">
        <f>TOP!N4/TOP!N$3</f>
        <v>0.76497545947704293</v>
      </c>
      <c r="O5" s="6">
        <f>TOP!O4/TOP!O$3</f>
        <v>0.77101266292844151</v>
      </c>
      <c r="P5" s="6">
        <f>TOP!P4/TOP!P$3</f>
        <v>0.79248890271950434</v>
      </c>
      <c r="Q5" s="6">
        <f>TOP!Q4/TOP!Q$3</f>
        <v>0.80759145656237974</v>
      </c>
      <c r="R5" s="6">
        <f>TOP!R4/TOP!R$3</f>
        <v>0.81963479363067415</v>
      </c>
      <c r="S5" s="6">
        <f>TOP!S4/TOP!S$3</f>
        <v>0.83453654563034962</v>
      </c>
      <c r="T5" s="6">
        <f>TOP!T4/TOP!T$3</f>
        <v>0.86419751271572631</v>
      </c>
      <c r="U5" s="6">
        <f>TOP!U4/TOP!U$3</f>
        <v>0.90692917483973323</v>
      </c>
      <c r="V5" s="6">
        <f>TOP!V4/TOP!V$3</f>
        <v>0.9370191919954004</v>
      </c>
      <c r="W5" s="6">
        <f>TOP!W4/TOP!W$3</f>
        <v>0.95519027272482437</v>
      </c>
      <c r="Y5" s="13">
        <f t="shared" si="0"/>
        <v>1.4909172570076512E-2</v>
      </c>
      <c r="Z5" s="13">
        <f t="shared" si="1"/>
        <v>9.5742611150684276E-3</v>
      </c>
      <c r="AA5" s="13">
        <f t="shared" si="2"/>
        <v>3.4334790790080172E-2</v>
      </c>
      <c r="AC5" s="14">
        <f t="shared" si="3"/>
        <v>1.1653299987762111E-2</v>
      </c>
      <c r="AD5" s="15">
        <f t="shared" si="4"/>
        <v>6.8227387905533815E-3</v>
      </c>
      <c r="AE5" s="15">
        <f t="shared" si="5"/>
        <v>2.4130745418894949E-2</v>
      </c>
    </row>
    <row r="6" spans="1:31" x14ac:dyDescent="0.35">
      <c r="B6" t="s">
        <v>43</v>
      </c>
      <c r="C6" s="6">
        <f>TOP!C5/TOP!C$3</f>
        <v>0.64925776436836624</v>
      </c>
      <c r="D6" s="6">
        <f>TOP!D5/TOP!D$3</f>
        <v>0.64261690676846628</v>
      </c>
      <c r="E6" s="6">
        <f>TOP!E5/TOP!E$3</f>
        <v>0.66191752833177975</v>
      </c>
      <c r="F6" s="6">
        <f>TOP!F5/TOP!F$3</f>
        <v>0.66464919854764437</v>
      </c>
      <c r="G6" s="6">
        <f>TOP!G5/TOP!G$3</f>
        <v>0.65986268911908896</v>
      </c>
      <c r="H6" s="6">
        <f>TOP!H5/TOP!H$3</f>
        <v>0.65811407092662211</v>
      </c>
      <c r="I6" s="6">
        <f>TOP!I5/TOP!I$3</f>
        <v>0.66641952562238471</v>
      </c>
      <c r="J6" s="6">
        <f>TOP!J5/TOP!J$3</f>
        <v>0.6863049230328071</v>
      </c>
      <c r="K6" s="6">
        <f>TOP!K5/TOP!K$3</f>
        <v>0.69084475989834848</v>
      </c>
      <c r="L6" s="6">
        <f>TOP!L5/TOP!L$3</f>
        <v>0.69424839355314449</v>
      </c>
      <c r="M6" s="6">
        <f>TOP!M5/TOP!M$3</f>
        <v>0.7028693085023624</v>
      </c>
      <c r="N6" s="6">
        <f>TOP!N5/TOP!N$3</f>
        <v>0.71007931420480086</v>
      </c>
      <c r="O6" s="6">
        <f>TOP!O5/TOP!O$3</f>
        <v>0.71251624642578626</v>
      </c>
      <c r="P6" s="6">
        <f>TOP!P5/TOP!P$3</f>
        <v>0.7239218379457244</v>
      </c>
      <c r="Q6" s="6">
        <f>TOP!Q5/TOP!Q$3</f>
        <v>0.737004779070355</v>
      </c>
      <c r="R6" s="6">
        <f>TOP!R5/TOP!R$3</f>
        <v>0.73650281232670523</v>
      </c>
      <c r="S6" s="6">
        <f>TOP!S5/TOP!S$3</f>
        <v>0.74298670248321885</v>
      </c>
      <c r="T6" s="6">
        <f>TOP!T5/TOP!T$3</f>
        <v>0.76071502072736896</v>
      </c>
      <c r="U6" s="6">
        <f>TOP!U5/TOP!U$3</f>
        <v>0.77104174070229137</v>
      </c>
      <c r="V6" s="6">
        <f>TOP!V5/TOP!V$3</f>
        <v>0.78854984273334394</v>
      </c>
      <c r="W6" s="6">
        <f>TOP!W5/TOP!W$3</f>
        <v>0.77624644179056235</v>
      </c>
      <c r="Y6" s="13">
        <f t="shared" si="0"/>
        <v>8.9720214490847106E-3</v>
      </c>
      <c r="Z6" s="13">
        <f t="shared" si="1"/>
        <v>8.4409754838417062E-3</v>
      </c>
      <c r="AA6" s="13">
        <f t="shared" si="2"/>
        <v>1.1008123858225805E-2</v>
      </c>
      <c r="AC6" s="14">
        <f t="shared" si="3"/>
        <v>6.0470798772474339E-3</v>
      </c>
      <c r="AD6" s="15">
        <f t="shared" si="4"/>
        <v>5.4528154973961865E-3</v>
      </c>
      <c r="AE6" s="15">
        <f t="shared" si="5"/>
        <v>6.6519478614686985E-3</v>
      </c>
    </row>
    <row r="7" spans="1:31" x14ac:dyDescent="0.35">
      <c r="B7" t="s">
        <v>44</v>
      </c>
      <c r="C7" s="6">
        <f>TOP!C6/TOP!C$3</f>
        <v>0.73966938320481501</v>
      </c>
      <c r="D7" s="6">
        <f>TOP!D6/TOP!D$3</f>
        <v>0.74357840241516782</v>
      </c>
      <c r="E7" s="6">
        <f>TOP!E6/TOP!E$3</f>
        <v>0.75490810027732969</v>
      </c>
      <c r="F7" s="6">
        <f>TOP!F6/TOP!F$3</f>
        <v>0.75682175433935528</v>
      </c>
      <c r="G7" s="6">
        <f>TOP!G6/TOP!G$3</f>
        <v>0.76250283645651384</v>
      </c>
      <c r="H7" s="6">
        <f>TOP!H6/TOP!H$3</f>
        <v>0.76997997429098997</v>
      </c>
      <c r="I7" s="6">
        <f>TOP!I6/TOP!I$3</f>
        <v>0.78078959343818322</v>
      </c>
      <c r="J7" s="6">
        <f>TOP!J6/TOP!J$3</f>
        <v>0.79694607734518585</v>
      </c>
      <c r="K7" s="6">
        <f>TOP!K6/TOP!K$3</f>
        <v>0.81246232269031426</v>
      </c>
      <c r="L7" s="6">
        <f>TOP!L6/TOP!L$3</f>
        <v>0.8077064881815752</v>
      </c>
      <c r="M7" s="6">
        <f>TOP!M6/TOP!M$3</f>
        <v>0.81135512739461912</v>
      </c>
      <c r="N7" s="6">
        <f>TOP!N6/TOP!N$3</f>
        <v>0.81453870514059368</v>
      </c>
      <c r="O7" s="6">
        <f>TOP!O6/TOP!O$3</f>
        <v>0.80849641650265502</v>
      </c>
      <c r="P7" s="6">
        <f>TOP!P6/TOP!P$3</f>
        <v>0.81358178364863554</v>
      </c>
      <c r="Q7" s="6">
        <f>TOP!Q6/TOP!Q$3</f>
        <v>0.83123069337463695</v>
      </c>
      <c r="R7" s="6">
        <f>TOP!R6/TOP!R$3</f>
        <v>0.83550694499458655</v>
      </c>
      <c r="S7" s="6">
        <f>TOP!S6/TOP!S$3</f>
        <v>0.83254362810480076</v>
      </c>
      <c r="T7" s="6">
        <f>TOP!T6/TOP!T$3</f>
        <v>0.83983035898038982</v>
      </c>
      <c r="U7" s="6">
        <f>TOP!U6/TOP!U$3</f>
        <v>0.85414538871151435</v>
      </c>
      <c r="V7" s="6">
        <f>TOP!V6/TOP!V$3</f>
        <v>0.86668236298028767</v>
      </c>
      <c r="W7" s="6">
        <f>TOP!W6/TOP!W$3</f>
        <v>0.8621364361817353</v>
      </c>
      <c r="Y7" s="13">
        <f t="shared" si="0"/>
        <v>7.6899282791909052E-3</v>
      </c>
      <c r="Z7" s="13">
        <f t="shared" si="1"/>
        <v>8.1554327295547679E-3</v>
      </c>
      <c r="AA7" s="13">
        <f t="shared" si="2"/>
        <v>8.7702124633595169E-3</v>
      </c>
      <c r="AC7" s="14">
        <f t="shared" si="3"/>
        <v>5.8317644274723949E-3</v>
      </c>
      <c r="AD7" s="15">
        <f t="shared" si="4"/>
        <v>5.9898476118607213E-3</v>
      </c>
      <c r="AE7" s="15">
        <f t="shared" si="5"/>
        <v>5.9185616153869082E-3</v>
      </c>
    </row>
    <row r="8" spans="1:31" x14ac:dyDescent="0.35">
      <c r="B8" t="s">
        <v>45</v>
      </c>
      <c r="C8" s="6">
        <f>TOP!C7/TOP!C$3</f>
        <v>0.76940204249905031</v>
      </c>
      <c r="D8" s="6">
        <f>TOP!D7/TOP!D$3</f>
        <v>0.77507413817158499</v>
      </c>
      <c r="E8" s="6">
        <f>TOP!E7/TOP!E$3</f>
        <v>0.79870945027545381</v>
      </c>
      <c r="F8" s="6">
        <f>TOP!F7/TOP!F$3</f>
        <v>0.83506298707049231</v>
      </c>
      <c r="G8" s="6">
        <f>TOP!G7/TOP!G$3</f>
        <v>0.83845654548620818</v>
      </c>
      <c r="H8" s="6">
        <f>TOP!H7/TOP!H$3</f>
        <v>0.84714847075295208</v>
      </c>
      <c r="I8" s="6">
        <f>TOP!I7/TOP!I$3</f>
        <v>0.85416828529251798</v>
      </c>
      <c r="J8" s="6">
        <f>TOP!J7/TOP!J$3</f>
        <v>0.88049990658793986</v>
      </c>
      <c r="K8" s="6">
        <f>TOP!K7/TOP!K$3</f>
        <v>0.8751509755094824</v>
      </c>
      <c r="L8" s="6">
        <f>TOP!L7/TOP!L$3</f>
        <v>0.87662771758947899</v>
      </c>
      <c r="M8" s="6">
        <f>TOP!M7/TOP!M$3</f>
        <v>0.86886931244128551</v>
      </c>
      <c r="N8" s="6">
        <f>TOP!N7/TOP!N$3</f>
        <v>0.87306091598817459</v>
      </c>
      <c r="O8" s="6">
        <f>TOP!O7/TOP!O$3</f>
        <v>0.89385792268558062</v>
      </c>
      <c r="P8" s="6">
        <f>TOP!P7/TOP!P$3</f>
        <v>0.89281511447815065</v>
      </c>
      <c r="Q8" s="6">
        <f>TOP!Q7/TOP!Q$3</f>
        <v>0.89180101087007657</v>
      </c>
      <c r="R8" s="6">
        <f>TOP!R7/TOP!R$3</f>
        <v>0.87678576144075626</v>
      </c>
      <c r="S8" s="6">
        <f>TOP!S7/TOP!S$3</f>
        <v>0.87707025578365816</v>
      </c>
      <c r="T8" s="6">
        <f>TOP!T7/TOP!T$3</f>
        <v>0.90470555375885686</v>
      </c>
      <c r="U8" s="6">
        <f>TOP!U7/TOP!U$3</f>
        <v>0.90808902743072362</v>
      </c>
      <c r="V8" s="6">
        <f>TOP!V7/TOP!V$3</f>
        <v>0.92154097908574617</v>
      </c>
      <c r="W8" s="6">
        <f>TOP!W7/TOP!W$3</f>
        <v>0.92231598890412414</v>
      </c>
      <c r="Y8" s="13">
        <f t="shared" si="0"/>
        <v>9.1049118692192454E-3</v>
      </c>
      <c r="Z8" s="13">
        <f t="shared" si="1"/>
        <v>8.7479773116356796E-3</v>
      </c>
      <c r="AA8" s="13">
        <f t="shared" si="2"/>
        <v>1.2654597167726767E-2</v>
      </c>
      <c r="AC8" s="14">
        <f t="shared" si="3"/>
        <v>7.2816164954797062E-3</v>
      </c>
      <c r="AD8" s="15">
        <f t="shared" si="4"/>
        <v>6.711482433856622E-3</v>
      </c>
      <c r="AE8" s="15">
        <f t="shared" si="5"/>
        <v>9.0491466240931965E-3</v>
      </c>
    </row>
    <row r="9" spans="1:31" x14ac:dyDescent="0.35">
      <c r="B9" t="s">
        <v>46</v>
      </c>
      <c r="C9" s="6">
        <f>TOP!C8/TOP!C$3</f>
        <v>0.83607200318696562</v>
      </c>
      <c r="D9" s="6">
        <f>TOP!D8/TOP!D$3</f>
        <v>0.90046931911621952</v>
      </c>
      <c r="E9" s="6">
        <f>TOP!E8/TOP!E$3</f>
        <v>0.94429454084768794</v>
      </c>
      <c r="F9" s="6">
        <f>TOP!F8/TOP!F$3</f>
        <v>0.93972225912150198</v>
      </c>
      <c r="G9" s="6">
        <f>TOP!G8/TOP!G$3</f>
        <v>0.92980891518071529</v>
      </c>
      <c r="H9" s="6">
        <f>TOP!H8/TOP!H$3</f>
        <v>0.90917694579886976</v>
      </c>
      <c r="I9" s="6">
        <f>TOP!I8/TOP!I$3</f>
        <v>0.92132701421800933</v>
      </c>
      <c r="J9" s="6">
        <f>TOP!J8/TOP!J$3</f>
        <v>0.97627116434874406</v>
      </c>
      <c r="K9" s="6">
        <f>TOP!K8/TOP!K$3</f>
        <v>0.97213529961848721</v>
      </c>
      <c r="L9" s="6">
        <f>TOP!L8/TOP!L$3</f>
        <v>1.0157119821082743</v>
      </c>
      <c r="M9" s="6">
        <f>TOP!M8/TOP!M$3</f>
        <v>0.97819215248358959</v>
      </c>
      <c r="N9" s="6">
        <f>TOP!N8/TOP!N$3</f>
        <v>1.0084805924168347</v>
      </c>
      <c r="O9" s="6">
        <f>TOP!O8/TOP!O$3</f>
        <v>0.96539232797356</v>
      </c>
      <c r="P9" s="6">
        <f>TOP!P8/TOP!P$3</f>
        <v>0.94108157797784486</v>
      </c>
      <c r="Q9" s="6">
        <f>TOP!Q8/TOP!Q$3</f>
        <v>0.91902759943619861</v>
      </c>
      <c r="R9" s="6">
        <f>TOP!R8/TOP!R$3</f>
        <v>0.87313501808867411</v>
      </c>
      <c r="S9" s="6">
        <f>TOP!S8/TOP!S$3</f>
        <v>0.88592801246117536</v>
      </c>
      <c r="T9" s="6">
        <f>TOP!T8/TOP!T$3</f>
        <v>0.9078587598859259</v>
      </c>
      <c r="U9" s="6">
        <f>TOP!U8/TOP!U$3</f>
        <v>0.91304323493940498</v>
      </c>
      <c r="V9" s="6">
        <f>TOP!V8/TOP!V$3</f>
        <v>0.90076981312714788</v>
      </c>
      <c r="W9" s="6">
        <f>TOP!W8/TOP!W$3</f>
        <v>0.93880406692653828</v>
      </c>
      <c r="Y9" s="13">
        <f t="shared" si="0"/>
        <v>5.8114241077811268E-3</v>
      </c>
      <c r="Z9" s="13">
        <f t="shared" si="1"/>
        <v>2.8958827366256656E-3</v>
      </c>
      <c r="AA9" s="13">
        <f t="shared" si="2"/>
        <v>1.4598304136387963E-2</v>
      </c>
      <c r="AC9" s="14">
        <f t="shared" si="3"/>
        <v>4.8920030352177461E-3</v>
      </c>
      <c r="AD9" s="15">
        <f t="shared" si="4"/>
        <v>2.3164384313567807E-3</v>
      </c>
      <c r="AE9" s="15">
        <f t="shared" si="5"/>
        <v>1.0575210893072584E-2</v>
      </c>
    </row>
    <row r="10" spans="1:31" x14ac:dyDescent="0.35">
      <c r="B10" t="s">
        <v>47</v>
      </c>
      <c r="C10" s="6">
        <f>TOP!C9/TOP!C$3</f>
        <v>0.70471775899499423</v>
      </c>
      <c r="D10" s="6">
        <f>TOP!D9/TOP!D$3</f>
        <v>0.70212039623476041</v>
      </c>
      <c r="E10" s="6">
        <f>TOP!E9/TOP!E$3</f>
        <v>0.71458996476383696</v>
      </c>
      <c r="F10" s="6">
        <f>TOP!F9/TOP!F$3</f>
        <v>0.72790194385405593</v>
      </c>
      <c r="G10" s="6">
        <f>TOP!G9/TOP!G$3</f>
        <v>0.72156287434629562</v>
      </c>
      <c r="H10" s="6">
        <f>TOP!H9/TOP!H$3</f>
        <v>0.72583560380805578</v>
      </c>
      <c r="I10" s="6">
        <f>TOP!I9/TOP!I$3</f>
        <v>0.73046827308345441</v>
      </c>
      <c r="J10" s="6">
        <f>TOP!J9/TOP!J$3</f>
        <v>0.75435452266437253</v>
      </c>
      <c r="K10" s="6">
        <f>TOP!K9/TOP!K$3</f>
        <v>0.76405217202367892</v>
      </c>
      <c r="L10" s="6">
        <f>TOP!L9/TOP!L$3</f>
        <v>0.76207772528745876</v>
      </c>
      <c r="M10" s="6">
        <f>TOP!M9/TOP!M$3</f>
        <v>0.7644386148383171</v>
      </c>
      <c r="N10" s="6">
        <f>TOP!N9/TOP!N$3</f>
        <v>0.77104313965614568</v>
      </c>
      <c r="O10" s="6">
        <f>TOP!O9/TOP!O$3</f>
        <v>0.77549296297671644</v>
      </c>
      <c r="P10" s="6">
        <f>TOP!P9/TOP!P$3</f>
        <v>0.78362002053131019</v>
      </c>
      <c r="Q10" s="6">
        <f>TOP!Q9/TOP!Q$3</f>
        <v>0.79084641639414521</v>
      </c>
      <c r="R10" s="6">
        <f>TOP!R9/TOP!R$3</f>
        <v>0.78113529536032111</v>
      </c>
      <c r="S10" s="6">
        <f>TOP!S9/TOP!S$3</f>
        <v>0.77843172003395111</v>
      </c>
      <c r="T10" s="6">
        <f>TOP!T9/TOP!T$3</f>
        <v>0.79512392320583303</v>
      </c>
      <c r="U10" s="6">
        <f>TOP!U9/TOP!U$3</f>
        <v>0.79690407501406091</v>
      </c>
      <c r="V10" s="6">
        <f>TOP!V9/TOP!V$3</f>
        <v>0.81230634347870201</v>
      </c>
      <c r="W10" s="6">
        <f>TOP!W9/TOP!W$3</f>
        <v>0.81308554573653025</v>
      </c>
      <c r="Y10" s="13">
        <f t="shared" si="0"/>
        <v>7.1775835307312796E-3</v>
      </c>
      <c r="Z10" s="13">
        <f t="shared" si="1"/>
        <v>6.8870062701182899E-3</v>
      </c>
      <c r="AA10" s="13">
        <f t="shared" si="2"/>
        <v>1.0948259816291772E-2</v>
      </c>
      <c r="AC10" s="14">
        <f t="shared" si="3"/>
        <v>5.1603707972160007E-3</v>
      </c>
      <c r="AD10" s="15">
        <f t="shared" si="4"/>
        <v>4.7760960228329305E-3</v>
      </c>
      <c r="AE10" s="15">
        <f t="shared" si="5"/>
        <v>6.9307651405158266E-3</v>
      </c>
    </row>
    <row r="11" spans="1:31" x14ac:dyDescent="0.35">
      <c r="B11" t="s">
        <v>48</v>
      </c>
      <c r="C11" s="6">
        <f>TOP!C10/TOP!C$3</f>
        <v>0.65668166475716372</v>
      </c>
      <c r="D11" s="6">
        <f>TOP!D10/TOP!D$3</f>
        <v>0.64192821584523441</v>
      </c>
      <c r="E11" s="6">
        <f>TOP!E10/TOP!E$3</f>
        <v>0.65194116339940955</v>
      </c>
      <c r="F11" s="6">
        <f>TOP!F10/TOP!F$3</f>
        <v>0.64868380269217141</v>
      </c>
      <c r="G11" s="6">
        <f>TOP!G10/TOP!G$3</f>
        <v>0.65509744217586563</v>
      </c>
      <c r="H11" s="6">
        <f>TOP!H10/TOP!H$3</f>
        <v>0.65634566178748366</v>
      </c>
      <c r="I11" s="6">
        <f>TOP!I10/TOP!I$3</f>
        <v>0.66014406695006489</v>
      </c>
      <c r="J11" s="6">
        <f>TOP!J10/TOP!J$3</f>
        <v>0.66785712734018932</v>
      </c>
      <c r="K11" s="6">
        <f>TOP!K10/TOP!K$3</f>
        <v>0.67834068595602903</v>
      </c>
      <c r="L11" s="6">
        <f>TOP!L10/TOP!L$3</f>
        <v>0.6814089734136084</v>
      </c>
      <c r="M11" s="6">
        <f>TOP!M10/TOP!M$3</f>
        <v>0.68310970097665602</v>
      </c>
      <c r="N11" s="6">
        <f>TOP!N10/TOP!N$3</f>
        <v>0.68676342553171132</v>
      </c>
      <c r="O11" s="6">
        <f>TOP!O10/TOP!O$3</f>
        <v>0.68286791191652119</v>
      </c>
      <c r="P11" s="6">
        <f>TOP!P10/TOP!P$3</f>
        <v>0.68856613478411721</v>
      </c>
      <c r="Q11" s="6">
        <f>TOP!Q10/TOP!Q$3</f>
        <v>0.68836558581506413</v>
      </c>
      <c r="R11" s="6">
        <f>TOP!R10/TOP!R$3</f>
        <v>0.69071998204336005</v>
      </c>
      <c r="S11" s="6">
        <f>TOP!S10/TOP!S$3</f>
        <v>0.6966490382074314</v>
      </c>
      <c r="T11" s="6">
        <f>TOP!T10/TOP!T$3</f>
        <v>0.72874783171140445</v>
      </c>
      <c r="U11" s="6">
        <f>TOP!U10/TOP!U$3</f>
        <v>0.73483027537055123</v>
      </c>
      <c r="V11" s="6">
        <f>TOP!V10/TOP!V$3</f>
        <v>0.76073614843682935</v>
      </c>
      <c r="W11" s="6">
        <f>TOP!W10/TOP!W$3</f>
        <v>0.75357226077884243</v>
      </c>
      <c r="Y11" s="13">
        <f t="shared" si="0"/>
        <v>6.9050074427476904E-3</v>
      </c>
      <c r="Z11" s="13">
        <f t="shared" si="1"/>
        <v>3.3746903739946266E-3</v>
      </c>
      <c r="AA11" s="13">
        <f t="shared" si="2"/>
        <v>1.9829840580433578E-2</v>
      </c>
      <c r="AC11" s="14">
        <f t="shared" si="3"/>
        <v>4.6138379057942243E-3</v>
      </c>
      <c r="AD11" s="15">
        <f t="shared" si="4"/>
        <v>2.1273948303872706E-3</v>
      </c>
      <c r="AE11" s="15">
        <f t="shared" si="5"/>
        <v>1.1384644514282205E-2</v>
      </c>
    </row>
    <row r="12" spans="1:31" x14ac:dyDescent="0.3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31" x14ac:dyDescent="0.3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31" x14ac:dyDescent="0.3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31" x14ac:dyDescent="0.3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31" x14ac:dyDescent="0.3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25" spans="1:23" x14ac:dyDescent="0.35">
      <c r="A25" s="1"/>
      <c r="B25" s="1"/>
      <c r="C25" s="1" t="s">
        <v>15</v>
      </c>
      <c r="D25" s="1" t="s">
        <v>16</v>
      </c>
      <c r="E25" s="1" t="s">
        <v>17</v>
      </c>
      <c r="F25" s="1" t="s">
        <v>18</v>
      </c>
      <c r="G25" s="1" t="s">
        <v>19</v>
      </c>
      <c r="H25" s="1" t="s">
        <v>20</v>
      </c>
      <c r="I25" s="1" t="s">
        <v>21</v>
      </c>
      <c r="J25" s="1" t="s">
        <v>22</v>
      </c>
      <c r="K25" s="1" t="s">
        <v>23</v>
      </c>
      <c r="L25" s="1" t="s">
        <v>24</v>
      </c>
      <c r="M25" s="1" t="s">
        <v>25</v>
      </c>
      <c r="N25" s="1" t="s">
        <v>26</v>
      </c>
      <c r="O25" s="1" t="s">
        <v>27</v>
      </c>
      <c r="P25" s="1" t="s">
        <v>28</v>
      </c>
      <c r="Q25" s="1" t="s">
        <v>29</v>
      </c>
      <c r="R25" s="1" t="s">
        <v>30</v>
      </c>
      <c r="S25" s="1" t="s">
        <v>31</v>
      </c>
      <c r="T25" s="1" t="s">
        <v>32</v>
      </c>
      <c r="U25" s="1" t="s">
        <v>33</v>
      </c>
      <c r="V25" s="1" t="s">
        <v>34</v>
      </c>
      <c r="W25" s="1" t="s">
        <v>35</v>
      </c>
    </row>
    <row r="26" spans="1:23" x14ac:dyDescent="0.35">
      <c r="B26" t="s">
        <v>40</v>
      </c>
      <c r="C26" s="4">
        <v>2298.65</v>
      </c>
      <c r="D26" s="4">
        <v>2367.3000000000002</v>
      </c>
      <c r="E26" s="4">
        <v>2511.41</v>
      </c>
      <c r="F26" s="4">
        <v>2649.62</v>
      </c>
      <c r="G26" s="4">
        <v>2797.71</v>
      </c>
      <c r="H26" s="4">
        <v>3048.98</v>
      </c>
      <c r="I26" s="4">
        <v>3415.39</v>
      </c>
      <c r="J26" s="4">
        <v>3556.1</v>
      </c>
      <c r="K26" s="4">
        <v>3675.85</v>
      </c>
      <c r="L26" s="4">
        <v>3827.68</v>
      </c>
      <c r="M26" s="4">
        <v>3923.93</v>
      </c>
      <c r="N26" s="4">
        <v>4129.5600000000004</v>
      </c>
      <c r="O26" s="4">
        <v>4337.99</v>
      </c>
      <c r="P26" s="4">
        <v>4569.88</v>
      </c>
      <c r="Q26" s="4">
        <v>4800.54</v>
      </c>
      <c r="R26" s="4">
        <v>5070.3500000000004</v>
      </c>
      <c r="S26" s="4">
        <v>5338.47</v>
      </c>
      <c r="T26" s="4">
        <v>5757.54</v>
      </c>
      <c r="U26" s="4">
        <v>6140.64</v>
      </c>
      <c r="V26" s="4">
        <v>6693.9</v>
      </c>
      <c r="W26" s="4">
        <v>7391.95</v>
      </c>
    </row>
    <row r="27" spans="1:23" x14ac:dyDescent="0.35">
      <c r="B27" t="s">
        <v>50</v>
      </c>
      <c r="C27" s="4">
        <v>2117.52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  <c r="Q27" t="s">
        <v>5</v>
      </c>
      <c r="R27" t="s">
        <v>5</v>
      </c>
      <c r="S27" t="s">
        <v>5</v>
      </c>
      <c r="T27" t="s">
        <v>5</v>
      </c>
      <c r="U27" t="s">
        <v>5</v>
      </c>
      <c r="V27" t="s">
        <v>5</v>
      </c>
      <c r="W27" t="s">
        <v>5</v>
      </c>
    </row>
    <row r="28" spans="1:23" x14ac:dyDescent="0.35">
      <c r="B28" t="s">
        <v>50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s="4">
        <v>3735.14</v>
      </c>
      <c r="O28" s="4">
        <v>3943.28</v>
      </c>
      <c r="P28" s="4">
        <v>4036.65</v>
      </c>
      <c r="Q28" s="4">
        <v>4180.67</v>
      </c>
      <c r="R28" s="4">
        <v>4481.4399999999996</v>
      </c>
      <c r="S28" s="4">
        <v>4768.01</v>
      </c>
      <c r="T28" s="4">
        <v>5189.24</v>
      </c>
      <c r="U28" s="4">
        <v>5565.38</v>
      </c>
      <c r="V28" s="4">
        <v>6015.8</v>
      </c>
      <c r="W28" s="4">
        <v>6731.24</v>
      </c>
    </row>
    <row r="29" spans="1:23" x14ac:dyDescent="0.35">
      <c r="B29" t="s">
        <v>49</v>
      </c>
      <c r="C29" s="4">
        <v>1916.23</v>
      </c>
      <c r="D29" s="4">
        <v>1958.43</v>
      </c>
      <c r="E29" s="4">
        <v>1975.71</v>
      </c>
      <c r="F29" s="4">
        <v>2020.14</v>
      </c>
      <c r="G29" s="4">
        <v>2110.66</v>
      </c>
      <c r="H29" s="4">
        <v>2282.17</v>
      </c>
      <c r="I29" s="4">
        <v>2543.39</v>
      </c>
      <c r="J29" s="4">
        <v>2709.33</v>
      </c>
      <c r="K29" s="4">
        <v>2763.74</v>
      </c>
      <c r="L29" s="4">
        <v>2899.24</v>
      </c>
      <c r="M29" s="4">
        <v>3034.05</v>
      </c>
      <c r="N29" s="4">
        <v>3188.81</v>
      </c>
      <c r="O29" s="4">
        <v>3406.69</v>
      </c>
      <c r="P29" s="4">
        <v>3582.11</v>
      </c>
      <c r="Q29" s="4">
        <v>3728.92</v>
      </c>
      <c r="R29" s="4">
        <v>3998.28</v>
      </c>
      <c r="S29" s="4">
        <v>4259.37</v>
      </c>
      <c r="T29" s="4">
        <v>4719.6499999999996</v>
      </c>
      <c r="U29" s="4">
        <v>4952.32</v>
      </c>
      <c r="V29" s="4">
        <v>5463.27</v>
      </c>
      <c r="W29" s="4">
        <v>6068.54</v>
      </c>
    </row>
    <row r="30" spans="1:23" x14ac:dyDescent="0.35">
      <c r="B30" t="s">
        <v>36</v>
      </c>
      <c r="C30" s="4">
        <v>1898.74</v>
      </c>
      <c r="D30" s="4">
        <v>1992.17</v>
      </c>
      <c r="E30" s="4">
        <v>2086.88</v>
      </c>
      <c r="F30" s="4">
        <v>2163.89</v>
      </c>
      <c r="G30" s="4">
        <v>2284.5100000000002</v>
      </c>
      <c r="H30" s="4">
        <v>2507.13</v>
      </c>
      <c r="I30" s="4">
        <v>2752.82</v>
      </c>
      <c r="J30" s="4">
        <v>2939.85</v>
      </c>
      <c r="K30" s="4">
        <v>3008.78</v>
      </c>
      <c r="L30" s="4">
        <v>3178.31</v>
      </c>
      <c r="M30" s="4">
        <v>3279.67</v>
      </c>
      <c r="N30" s="4">
        <v>3394.63</v>
      </c>
      <c r="O30" s="4">
        <v>3547.6</v>
      </c>
      <c r="P30" s="4">
        <v>3736.97</v>
      </c>
      <c r="Q30" s="4">
        <v>3887.57</v>
      </c>
      <c r="R30" s="4">
        <v>4141.32</v>
      </c>
      <c r="S30" s="4">
        <v>4427.25</v>
      </c>
      <c r="T30" s="4">
        <v>4741.3599999999997</v>
      </c>
      <c r="U30" s="4">
        <v>5053.92</v>
      </c>
      <c r="V30" s="4">
        <v>5469.98</v>
      </c>
      <c r="W30" s="4">
        <v>6059.31</v>
      </c>
    </row>
  </sheetData>
  <mergeCells count="2">
    <mergeCell ref="Y1:AA1"/>
    <mergeCell ref="AC1:AE1"/>
  </mergeCells>
  <conditionalFormatting sqref="Y3:AA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3C60-9369-4C3E-9973-D470C66FB1C6}">
  <dimension ref="A1:W29"/>
  <sheetViews>
    <sheetView workbookViewId="0">
      <selection activeCell="B14" sqref="B14"/>
    </sheetView>
  </sheetViews>
  <sheetFormatPr defaultRowHeight="14.5" x14ac:dyDescent="0.35"/>
  <cols>
    <col min="2" max="2" width="25.7265625" bestFit="1" customWidth="1"/>
  </cols>
  <sheetData>
    <row r="1" spans="1:23" x14ac:dyDescent="0.35">
      <c r="A1" s="1"/>
      <c r="B1" s="1"/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</row>
    <row r="2" spans="1:23" x14ac:dyDescent="0.35">
      <c r="B2" t="s">
        <v>40</v>
      </c>
      <c r="C2" s="6">
        <f>TOP!C2/TOP!C$2</f>
        <v>1</v>
      </c>
      <c r="D2" s="6">
        <f>TOP!D2/TOP!D$2</f>
        <v>1</v>
      </c>
      <c r="E2" s="6">
        <f>TOP!E2/TOP!E$2</f>
        <v>1</v>
      </c>
      <c r="F2" s="6">
        <f>TOP!F2/TOP!F$2</f>
        <v>1</v>
      </c>
      <c r="G2" s="6">
        <f>TOP!G2/TOP!G$2</f>
        <v>1</v>
      </c>
      <c r="H2" s="6">
        <f>TOP!H2/TOP!H$2</f>
        <v>1</v>
      </c>
      <c r="I2" s="6">
        <f>TOP!I2/TOP!I$2</f>
        <v>1</v>
      </c>
      <c r="J2" s="6">
        <f>TOP!J2/TOP!J$2</f>
        <v>1</v>
      </c>
      <c r="K2" s="6">
        <f>TOP!K2/TOP!K$2</f>
        <v>1</v>
      </c>
      <c r="L2" s="6">
        <f>TOP!L2/TOP!L$2</f>
        <v>1</v>
      </c>
      <c r="M2" s="6">
        <f>TOP!M2/TOP!M$2</f>
        <v>1</v>
      </c>
      <c r="N2" s="6">
        <f>TOP!N2/TOP!N$2</f>
        <v>1</v>
      </c>
      <c r="O2" s="6">
        <f>TOP!O2/TOP!O$2</f>
        <v>1</v>
      </c>
      <c r="P2" s="6">
        <f>TOP!P2/TOP!P$2</f>
        <v>1</v>
      </c>
      <c r="Q2" s="6">
        <f>TOP!Q2/TOP!Q$2</f>
        <v>1</v>
      </c>
      <c r="R2" s="6">
        <f>TOP!R2/TOP!R$2</f>
        <v>1</v>
      </c>
      <c r="S2" s="6">
        <f>TOP!S2/TOP!S$2</f>
        <v>1</v>
      </c>
      <c r="T2" s="6">
        <f>TOP!T2/TOP!T$2</f>
        <v>1</v>
      </c>
      <c r="U2" s="6">
        <f>TOP!U2/TOP!U$2</f>
        <v>1</v>
      </c>
      <c r="V2" s="6">
        <f>TOP!V2/TOP!V$2</f>
        <v>1</v>
      </c>
      <c r="W2" s="6">
        <f>TOP!W2/TOP!W$2</f>
        <v>1</v>
      </c>
    </row>
    <row r="3" spans="1:23" x14ac:dyDescent="0.35">
      <c r="B3" t="s">
        <v>41</v>
      </c>
      <c r="C3" s="6">
        <f>TOP!C3/TOP!C$2</f>
        <v>1.4087355621777999</v>
      </c>
      <c r="D3" s="6">
        <f>TOP!D3/TOP!D$2</f>
        <v>1.4230177839733029</v>
      </c>
      <c r="E3" s="6">
        <f>TOP!E3/TOP!E$2</f>
        <v>1.3797786900585727</v>
      </c>
      <c r="F3" s="6">
        <f>TOP!F3/TOP!F$2</f>
        <v>1.3637578218763446</v>
      </c>
      <c r="G3" s="6">
        <f>TOP!G3/TOP!G$2</f>
        <v>1.3546579166532629</v>
      </c>
      <c r="H3" s="6">
        <f>TOP!H3/TOP!H$2</f>
        <v>1.3446234478415731</v>
      </c>
      <c r="I3" s="6">
        <f>TOP!I3/TOP!I$2</f>
        <v>1.3189855331309164</v>
      </c>
      <c r="J3" s="6">
        <f>TOP!J3/TOP!J$2</f>
        <v>1.2944686594865162</v>
      </c>
      <c r="K3" s="6">
        <f>TOP!K3/TOP!K$2</f>
        <v>1.2771114164070896</v>
      </c>
      <c r="L3" s="6">
        <f>TOP!L3/TOP!L$2</f>
        <v>1.2896480374534967</v>
      </c>
      <c r="M3" s="6">
        <f>TOP!M3/TOP!M$2</f>
        <v>1.293990973335406</v>
      </c>
      <c r="N3" s="6">
        <f>TOP!N3/TOP!N$2</f>
        <v>1.2655222348143627</v>
      </c>
      <c r="O3" s="6">
        <f>TOP!O3/TOP!O$2</f>
        <v>1.241542742145556</v>
      </c>
      <c r="P3" s="6">
        <f>TOP!P3/TOP!P$2</f>
        <v>1.2235463513265119</v>
      </c>
      <c r="Q3" s="6">
        <f>TOP!Q3/TOP!Q$2</f>
        <v>1.1956175763559933</v>
      </c>
      <c r="R3" s="6">
        <f>TOP!R3/TOP!R$2</f>
        <v>1.1949944283925171</v>
      </c>
      <c r="S3" s="6">
        <f>TOP!S3/TOP!S$2</f>
        <v>1.2049856981494698</v>
      </c>
      <c r="T3" s="6">
        <f>TOP!T3/TOP!T$2</f>
        <v>1.1815115483348793</v>
      </c>
      <c r="U3" s="6">
        <f>TOP!U3/TOP!U$2</f>
        <v>1.1639601083926105</v>
      </c>
      <c r="V3" s="6">
        <f>TOP!V3/TOP!V$2</f>
        <v>1.1484455997251228</v>
      </c>
      <c r="W3" s="6">
        <f>TOP!W3/TOP!W$2</f>
        <v>1.1553257259586442</v>
      </c>
    </row>
    <row r="4" spans="1:23" x14ac:dyDescent="0.35">
      <c r="B4" t="s">
        <v>42</v>
      </c>
      <c r="C4" s="6">
        <f>TOP!C4/TOP!C$2</f>
        <v>1.0008657255345528</v>
      </c>
      <c r="D4" s="6">
        <f>TOP!D4/TOP!D$2</f>
        <v>0.98177248341992984</v>
      </c>
      <c r="E4" s="6">
        <f>TOP!E4/TOP!E$2</f>
        <v>0.98082750327505286</v>
      </c>
      <c r="F4" s="6">
        <f>TOP!F4/TOP!F$2</f>
        <v>0.97338108860893269</v>
      </c>
      <c r="G4" s="6">
        <f>TOP!G4/TOP!G$2</f>
        <v>0.98409413413112867</v>
      </c>
      <c r="H4" s="6">
        <f>TOP!H4/TOP!H$2</f>
        <v>0.98235475470485201</v>
      </c>
      <c r="I4" s="6">
        <f>TOP!I4/TOP!I$2</f>
        <v>0.95439466649489524</v>
      </c>
      <c r="J4" s="6">
        <f>TOP!J4/TOP!J$2</f>
        <v>0.96272883214757743</v>
      </c>
      <c r="K4" s="6">
        <f>TOP!K4/TOP!K$2</f>
        <v>0.96397567909463111</v>
      </c>
      <c r="L4" s="6">
        <f>TOP!L4/TOP!L$2</f>
        <v>0.97251598879739165</v>
      </c>
      <c r="M4" s="6">
        <f>TOP!M4/TOP!M$2</f>
        <v>0.98818531421304667</v>
      </c>
      <c r="N4" s="6">
        <f>TOP!N4/TOP!N$2</f>
        <v>0.96809345305553129</v>
      </c>
      <c r="O4" s="6">
        <f>TOP!O4/TOP!O$2</f>
        <v>0.95724517576112456</v>
      </c>
      <c r="P4" s="6">
        <f>TOP!P4/TOP!P$2</f>
        <v>0.96964690538920062</v>
      </c>
      <c r="Q4" s="6">
        <f>TOP!Q4/TOP!Q$2</f>
        <v>0.96557053998091891</v>
      </c>
      <c r="R4" s="6">
        <f>TOP!R4/TOP!R$2</f>
        <v>0.97945901170530625</v>
      </c>
      <c r="S4" s="6">
        <f>TOP!S4/TOP!S$2</f>
        <v>1.0056046020676337</v>
      </c>
      <c r="T4" s="6">
        <f>TOP!T4/TOP!T$2</f>
        <v>1.0210593413159093</v>
      </c>
      <c r="U4" s="6">
        <f>TOP!U4/TOP!U$2</f>
        <v>1.0556293806508767</v>
      </c>
      <c r="V4" s="6">
        <f>TOP!V4/TOP!V$2</f>
        <v>1.0761155679051078</v>
      </c>
      <c r="W4" s="6">
        <f>TOP!W4/TOP!W$2</f>
        <v>1.1035558952644431</v>
      </c>
    </row>
    <row r="5" spans="1:23" x14ac:dyDescent="0.35">
      <c r="B5" t="s">
        <v>43</v>
      </c>
      <c r="C5" s="6">
        <f>TOP!C5/TOP!C$2</f>
        <v>0.91463250168577204</v>
      </c>
      <c r="D5" s="6">
        <f>TOP!D5/TOP!D$2</f>
        <v>0.91445528661344144</v>
      </c>
      <c r="E5" s="6">
        <f>TOP!E5/TOP!E$2</f>
        <v>0.91329970016843132</v>
      </c>
      <c r="F5" s="6">
        <f>TOP!F5/TOP!F$2</f>
        <v>0.90642054332319355</v>
      </c>
      <c r="G5" s="6">
        <f>TOP!G5/TOP!G$2</f>
        <v>0.89388821571928478</v>
      </c>
      <c r="H5" s="6">
        <f>TOP!H5/TOP!H$2</f>
        <v>0.88491561112240824</v>
      </c>
      <c r="I5" s="6">
        <f>TOP!I5/TOP!I$2</f>
        <v>0.87899771329189347</v>
      </c>
      <c r="J5" s="6">
        <f>TOP!J5/TOP!J$2</f>
        <v>0.88840021371727451</v>
      </c>
      <c r="K5" s="6">
        <f>TOP!K5/TOP!K$2</f>
        <v>0.88228572983119558</v>
      </c>
      <c r="L5" s="6">
        <f>TOP!L5/TOP!L$2</f>
        <v>0.89533607825105554</v>
      </c>
      <c r="M5" s="6">
        <f>TOP!M5/TOP!M$2</f>
        <v>0.90950654063655578</v>
      </c>
      <c r="N5" s="6">
        <f>TOP!N5/TOP!N$2</f>
        <v>0.89862116060790964</v>
      </c>
      <c r="O5" s="6">
        <f>TOP!O5/TOP!O$2</f>
        <v>0.88461937441072935</v>
      </c>
      <c r="P5" s="6">
        <f>TOP!P5/TOP!P$2</f>
        <v>0.8857519234640735</v>
      </c>
      <c r="Q5" s="6">
        <f>TOP!Q5/TOP!Q$2</f>
        <v>0.8811758677148821</v>
      </c>
      <c r="R5" s="6">
        <f>TOP!R5/TOP!R$2</f>
        <v>0.88011675722583249</v>
      </c>
      <c r="S5" s="6">
        <f>TOP!S5/TOP!S$2</f>
        <v>0.89528835040751376</v>
      </c>
      <c r="T5" s="6">
        <f>TOP!T5/TOP!T$2</f>
        <v>0.89879358198119341</v>
      </c>
      <c r="U5" s="6">
        <f>TOP!U5/TOP!U$2</f>
        <v>0.89746182808306618</v>
      </c>
      <c r="V5" s="6">
        <f>TOP!V5/TOP!V$2</f>
        <v>0.90560659705104651</v>
      </c>
      <c r="W5" s="6">
        <f>TOP!W5/TOP!W$2</f>
        <v>0.89681748388449589</v>
      </c>
    </row>
    <row r="6" spans="1:23" x14ac:dyDescent="0.35">
      <c r="B6" t="s">
        <v>44</v>
      </c>
      <c r="C6" s="6">
        <f>TOP!C6/TOP!C$2</f>
        <v>1.0419985643747416</v>
      </c>
      <c r="D6" s="6">
        <f>TOP!D6/TOP!D$2</f>
        <v>1.0581252904152409</v>
      </c>
      <c r="E6" s="6">
        <f>TOP!E6/TOP!E$2</f>
        <v>1.0416061097152596</v>
      </c>
      <c r="F6" s="6">
        <f>TOP!F6/TOP!F$2</f>
        <v>1.0321215872464731</v>
      </c>
      <c r="G6" s="6">
        <f>TOP!G6/TOP!G$2</f>
        <v>1.0329305038763847</v>
      </c>
      <c r="H6" s="6">
        <f>TOP!H6/TOP!H$2</f>
        <v>1.0353331278001168</v>
      </c>
      <c r="I6" s="6">
        <f>TOP!I6/TOP!I$2</f>
        <v>1.0298501781641336</v>
      </c>
      <c r="J6" s="6">
        <f>TOP!J6/TOP!J$2</f>
        <v>1.0316217204240601</v>
      </c>
      <c r="K6" s="6">
        <f>TOP!K6/TOP!K$2</f>
        <v>1.0376049077084213</v>
      </c>
      <c r="L6" s="6">
        <f>TOP!L6/TOP!L$2</f>
        <v>1.0416570873218243</v>
      </c>
      <c r="M6" s="6">
        <f>TOP!M6/TOP!M$2</f>
        <v>1.0498862110180356</v>
      </c>
      <c r="N6" s="6">
        <f>TOP!N6/TOP!N$2</f>
        <v>1.0308168424723214</v>
      </c>
      <c r="O6" s="6">
        <f>TOP!O6/TOP!O$2</f>
        <v>1.0037828579595618</v>
      </c>
      <c r="P6" s="6">
        <f>TOP!P6/TOP!P$2</f>
        <v>0.99545502288900356</v>
      </c>
      <c r="Q6" s="6">
        <f>TOP!Q6/TOP!Q$2</f>
        <v>0.99383402700529511</v>
      </c>
      <c r="R6" s="6">
        <f>TOP!R6/TOP!R$2</f>
        <v>0.99842614415178432</v>
      </c>
      <c r="S6" s="6">
        <f>TOP!S6/TOP!S$2</f>
        <v>1.0032031649517557</v>
      </c>
      <c r="T6" s="6">
        <f>TOP!T6/TOP!T$2</f>
        <v>0.99226926777755775</v>
      </c>
      <c r="U6" s="6">
        <f>TOP!U6/TOP!U$2</f>
        <v>0.99419115922770263</v>
      </c>
      <c r="V6" s="6">
        <f>TOP!V6/TOP!V$2</f>
        <v>0.99533754612408309</v>
      </c>
      <c r="W6" s="6">
        <f>TOP!W6/TOP!W$2</f>
        <v>0.99604840400706174</v>
      </c>
    </row>
    <row r="7" spans="1:23" x14ac:dyDescent="0.35">
      <c r="B7" t="s">
        <v>45</v>
      </c>
      <c r="C7" s="6">
        <f>TOP!C7/TOP!C$2</f>
        <v>1.0838840188806471</v>
      </c>
      <c r="D7" s="6">
        <f>TOP!D7/TOP!D$2</f>
        <v>1.1029442825159463</v>
      </c>
      <c r="E7" s="6">
        <f>TOP!E7/TOP!E$2</f>
        <v>1.1020422790384685</v>
      </c>
      <c r="F7" s="6">
        <f>TOP!F7/TOP!F$2</f>
        <v>1.1388236803768088</v>
      </c>
      <c r="G7" s="6">
        <f>TOP!G7/TOP!G$2</f>
        <v>1.1358217971126385</v>
      </c>
      <c r="H7" s="6">
        <f>TOP!H7/TOP!H$2</f>
        <v>1.1390956975775506</v>
      </c>
      <c r="I7" s="6">
        <f>TOP!I7/TOP!I$2</f>
        <v>1.1266356111600726</v>
      </c>
      <c r="J7" s="6">
        <f>TOP!J7/TOP!J$2</f>
        <v>1.1397795337588932</v>
      </c>
      <c r="K7" s="6">
        <f>TOP!K7/TOP!K$2</f>
        <v>1.1176653019029612</v>
      </c>
      <c r="L7" s="6">
        <f>TOP!L7/TOP!L$2</f>
        <v>1.1305412155666097</v>
      </c>
      <c r="M7" s="6">
        <f>TOP!M7/TOP!M$2</f>
        <v>1.124309047307164</v>
      </c>
      <c r="N7" s="6">
        <f>TOP!N7/TOP!N$2</f>
        <v>1.1048780015304291</v>
      </c>
      <c r="O7" s="6">
        <f>TOP!O7/TOP!O$2</f>
        <v>1.1097628164195861</v>
      </c>
      <c r="P7" s="6">
        <f>TOP!P7/TOP!P$2</f>
        <v>1.0924006757289033</v>
      </c>
      <c r="Q7" s="6">
        <f>TOP!Q7/TOP!Q$2</f>
        <v>1.0662529632083058</v>
      </c>
      <c r="R7" s="6">
        <f>TOP!R7/TOP!R$2</f>
        <v>1.0477540998155945</v>
      </c>
      <c r="S7" s="6">
        <f>TOP!S7/TOP!S$2</f>
        <v>1.0568571144916052</v>
      </c>
      <c r="T7" s="6">
        <f>TOP!T7/TOP!T$2</f>
        <v>1.0689200596087913</v>
      </c>
      <c r="U7" s="6">
        <f>TOP!U7/TOP!U$2</f>
        <v>1.0569794027984052</v>
      </c>
      <c r="V7" s="6">
        <f>TOP!V7/TOP!V$2</f>
        <v>1.0583396823974067</v>
      </c>
      <c r="W7" s="6">
        <f>TOP!W7/TOP!W$2</f>
        <v>1.0655753894439222</v>
      </c>
    </row>
    <row r="8" spans="1:23" x14ac:dyDescent="0.35">
      <c r="B8" t="s">
        <v>46</v>
      </c>
      <c r="C8" s="6">
        <f>TOP!C8/TOP!C$2</f>
        <v>1.1778043634307094</v>
      </c>
      <c r="D8" s="6">
        <f>TOP!D8/TOP!D$2</f>
        <v>1.2813838550247116</v>
      </c>
      <c r="E8" s="6">
        <f>TOP!E8/TOP!E$2</f>
        <v>1.3029174846002842</v>
      </c>
      <c r="F8" s="6">
        <f>TOP!F8/TOP!F$2</f>
        <v>1.2815535812682575</v>
      </c>
      <c r="G8" s="6">
        <f>TOP!G8/TOP!G$2</f>
        <v>1.2595730079243381</v>
      </c>
      <c r="H8" s="6">
        <f>TOP!H8/TOP!H$2</f>
        <v>1.2225006395581473</v>
      </c>
      <c r="I8" s="6">
        <f>TOP!I8/TOP!I$2</f>
        <v>1.2152170030362563</v>
      </c>
      <c r="J8" s="6">
        <f>TOP!J8/TOP!J$2</f>
        <v>1.2637524254098591</v>
      </c>
      <c r="K8" s="6">
        <f>TOP!K8/TOP!K$2</f>
        <v>1.2415250894350967</v>
      </c>
      <c r="L8" s="6">
        <f>TOP!L8/TOP!L$2</f>
        <v>1.3099109643439368</v>
      </c>
      <c r="M8" s="6">
        <f>TOP!M8/TOP!M$2</f>
        <v>1.265771815501296</v>
      </c>
      <c r="N8" s="6">
        <f>TOP!N8/TOP!N$2</f>
        <v>1.2762546130822652</v>
      </c>
      <c r="O8" s="6">
        <f>TOP!O8/TOP!O$2</f>
        <v>1.1985758381185756</v>
      </c>
      <c r="P8" s="6">
        <f>TOP!P8/TOP!P$2</f>
        <v>1.1514569310353884</v>
      </c>
      <c r="Q8" s="6">
        <f>TOP!Q8/TOP!Q$2</f>
        <v>1.0988055510421744</v>
      </c>
      <c r="R8" s="6">
        <f>TOP!R8/TOP!R$2</f>
        <v>1.0433914818503651</v>
      </c>
      <c r="S8" s="6">
        <f>TOP!S8/TOP!S$2</f>
        <v>1.0675305846057015</v>
      </c>
      <c r="T8" s="6">
        <f>TOP!T8/TOP!T$2</f>
        <v>1.0726456090622036</v>
      </c>
      <c r="U8" s="6">
        <f>TOP!U8/TOP!U$2</f>
        <v>1.0627459027072095</v>
      </c>
      <c r="V8" s="6">
        <f>TOP!V8/TOP!V$2</f>
        <v>1.0344851282510943</v>
      </c>
      <c r="W8" s="6">
        <f>TOP!W8/TOP!W$2</f>
        <v>1.0846244901548305</v>
      </c>
    </row>
    <row r="9" spans="1:23" x14ac:dyDescent="0.35">
      <c r="B9" t="s">
        <v>47</v>
      </c>
      <c r="C9" s="6">
        <f>TOP!C9/TOP!C$2</f>
        <v>0.99276096839449246</v>
      </c>
      <c r="D9" s="6">
        <f>TOP!D9/TOP!D$2</f>
        <v>0.99912981033244608</v>
      </c>
      <c r="E9" s="6">
        <f>TOP!E9/TOP!E$2</f>
        <v>0.98597600551084852</v>
      </c>
      <c r="F9" s="6">
        <f>TOP!F9/TOP!F$2</f>
        <v>0.99268196948996468</v>
      </c>
      <c r="G9" s="6">
        <f>TOP!G9/TOP!G$2</f>
        <v>0.97747086009629292</v>
      </c>
      <c r="H9" s="6">
        <f>TOP!H9/TOP!H$2</f>
        <v>0.9759755721585579</v>
      </c>
      <c r="I9" s="6">
        <f>TOP!I9/TOP!I$2</f>
        <v>0.96347708460820003</v>
      </c>
      <c r="J9" s="6">
        <f>TOP!J9/TOP!J$2</f>
        <v>0.97648828773094121</v>
      </c>
      <c r="K9" s="6">
        <f>TOP!K9/TOP!K$2</f>
        <v>0.97577975162207387</v>
      </c>
      <c r="L9" s="6">
        <f>TOP!L9/TOP!L$2</f>
        <v>0.98281204280399614</v>
      </c>
      <c r="M9" s="6">
        <f>TOP!M9/TOP!M$2</f>
        <v>0.98917666726980358</v>
      </c>
      <c r="N9" s="6">
        <f>TOP!N9/TOP!N$2</f>
        <v>0.97577223723592821</v>
      </c>
      <c r="O9" s="6">
        <f>TOP!O9/TOP!O$2</f>
        <v>0.96280765976869465</v>
      </c>
      <c r="P9" s="6">
        <f>TOP!P9/TOP!P$2</f>
        <v>0.95879541694749093</v>
      </c>
      <c r="Q9" s="6">
        <f>TOP!Q9/TOP!Q$2</f>
        <v>0.94554987563899051</v>
      </c>
      <c r="R9" s="6">
        <f>TOP!R9/TOP!R$2</f>
        <v>0.93345232577632709</v>
      </c>
      <c r="S9" s="6">
        <f>TOP!S9/TOP!S$2</f>
        <v>0.93799908962680301</v>
      </c>
      <c r="T9" s="6">
        <f>TOP!T9/TOP!T$2</f>
        <v>0.93944809762502735</v>
      </c>
      <c r="U9" s="6">
        <f>TOP!U9/TOP!U$2</f>
        <v>0.92756455353187939</v>
      </c>
      <c r="V9" s="6">
        <f>TOP!V9/TOP!V$2</f>
        <v>0.93288964579691969</v>
      </c>
      <c r="W9" s="6">
        <f>TOP!W9/TOP!W$2</f>
        <v>0.93937864839453733</v>
      </c>
    </row>
    <row r="10" spans="1:23" x14ac:dyDescent="0.35">
      <c r="B10" t="s">
        <v>48</v>
      </c>
      <c r="C10" s="6">
        <f>TOP!C10/TOP!C$2</f>
        <v>0.92509081417353667</v>
      </c>
      <c r="D10" s="6">
        <f>TOP!D10/TOP!D$2</f>
        <v>0.91347526718202154</v>
      </c>
      <c r="E10" s="6">
        <f>TOP!E10/TOP!E$2</f>
        <v>0.89953452443049919</v>
      </c>
      <c r="F10" s="6">
        <f>TOP!F10/TOP!F$2</f>
        <v>0.88464760984594026</v>
      </c>
      <c r="G10" s="6">
        <f>TOP!G10/TOP!G$2</f>
        <v>0.88743293622283947</v>
      </c>
      <c r="H10" s="6">
        <f>TOP!H10/TOP!H$2</f>
        <v>0.88253776672854534</v>
      </c>
      <c r="I10" s="6">
        <f>TOP!I10/TOP!I$2</f>
        <v>0.87072047408934261</v>
      </c>
      <c r="J10" s="6">
        <f>TOP!J10/TOP!J$2</f>
        <v>0.86452012035657044</v>
      </c>
      <c r="K10" s="6">
        <f>TOP!K10/TOP!K$2</f>
        <v>0.86631663424786098</v>
      </c>
      <c r="L10" s="6">
        <f>TOP!L10/TOP!L$2</f>
        <v>0.87877774526606189</v>
      </c>
      <c r="M10" s="6">
        <f>TOP!M10/TOP!M$2</f>
        <v>0.88393778686164137</v>
      </c>
      <c r="N10" s="6">
        <f>TOP!N10/TOP!N$2</f>
        <v>0.86911438506765848</v>
      </c>
      <c r="O10" s="6">
        <f>TOP!O10/TOP!O$2</f>
        <v>0.84780969988404775</v>
      </c>
      <c r="P10" s="6">
        <f>TOP!P10/TOP!P$2</f>
        <v>0.84249258186210585</v>
      </c>
      <c r="Q10" s="6">
        <f>TOP!Q10/TOP!Q$2</f>
        <v>0.82302199335908044</v>
      </c>
      <c r="R10" s="6">
        <f>TOP!R10/TOP!R$2</f>
        <v>0.8254065301211948</v>
      </c>
      <c r="S10" s="6">
        <f>TOP!S10/TOP!S$2</f>
        <v>0.83945212766953825</v>
      </c>
      <c r="T10" s="6">
        <f>TOP!T10/TOP!T$2</f>
        <v>0.86102397899102745</v>
      </c>
      <c r="U10" s="6">
        <f>TOP!U10/TOP!U$2</f>
        <v>0.85531312697047857</v>
      </c>
      <c r="V10" s="6">
        <f>TOP!V10/TOP!V$2</f>
        <v>0.87366408222411462</v>
      </c>
      <c r="W10" s="6">
        <f>TOP!W10/TOP!W$2</f>
        <v>0.87062141924661296</v>
      </c>
    </row>
    <row r="11" spans="1:23" x14ac:dyDescent="0.3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24" spans="1:23" x14ac:dyDescent="0.35">
      <c r="A24" s="1"/>
      <c r="B24" s="1"/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22</v>
      </c>
      <c r="K24" s="1" t="s">
        <v>23</v>
      </c>
      <c r="L24" s="1" t="s">
        <v>24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30</v>
      </c>
      <c r="S24" s="1" t="s">
        <v>31</v>
      </c>
      <c r="T24" s="1" t="s">
        <v>32</v>
      </c>
      <c r="U24" s="1" t="s">
        <v>33</v>
      </c>
      <c r="V24" s="1" t="s">
        <v>34</v>
      </c>
      <c r="W24" s="1" t="s">
        <v>35</v>
      </c>
    </row>
    <row r="25" spans="1:23" x14ac:dyDescent="0.35">
      <c r="B25" t="s">
        <v>40</v>
      </c>
      <c r="C25" s="4">
        <v>2298.65</v>
      </c>
      <c r="D25" s="4">
        <v>2367.3000000000002</v>
      </c>
      <c r="E25" s="4">
        <v>2511.41</v>
      </c>
      <c r="F25" s="4">
        <v>2649.62</v>
      </c>
      <c r="G25" s="4">
        <v>2797.71</v>
      </c>
      <c r="H25" s="4">
        <v>3048.98</v>
      </c>
      <c r="I25" s="4">
        <v>3415.39</v>
      </c>
      <c r="J25" s="4">
        <v>3556.1</v>
      </c>
      <c r="K25" s="4">
        <v>3675.85</v>
      </c>
      <c r="L25" s="4">
        <v>3827.68</v>
      </c>
      <c r="M25" s="4">
        <v>3923.93</v>
      </c>
      <c r="N25" s="4">
        <v>4129.5600000000004</v>
      </c>
      <c r="O25" s="4">
        <v>4337.99</v>
      </c>
      <c r="P25" s="4">
        <v>4569.88</v>
      </c>
      <c r="Q25" s="4">
        <v>4800.54</v>
      </c>
      <c r="R25" s="4">
        <v>5070.3500000000004</v>
      </c>
      <c r="S25" s="4">
        <v>5338.47</v>
      </c>
      <c r="T25" s="4">
        <v>5757.54</v>
      </c>
      <c r="U25" s="4">
        <v>6140.64</v>
      </c>
      <c r="V25" s="4">
        <v>6693.9</v>
      </c>
      <c r="W25" s="4">
        <v>7391.95</v>
      </c>
    </row>
    <row r="26" spans="1:23" x14ac:dyDescent="0.35">
      <c r="B26" t="s">
        <v>50</v>
      </c>
      <c r="C26" s="4">
        <v>2117.52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  <c r="Q26" t="s">
        <v>5</v>
      </c>
      <c r="R26" t="s">
        <v>5</v>
      </c>
      <c r="S26" t="s">
        <v>5</v>
      </c>
      <c r="T26" t="s">
        <v>5</v>
      </c>
      <c r="U26" t="s">
        <v>5</v>
      </c>
      <c r="V26" t="s">
        <v>5</v>
      </c>
      <c r="W26" t="s">
        <v>5</v>
      </c>
    </row>
    <row r="27" spans="1:23" x14ac:dyDescent="0.35">
      <c r="B27" t="s">
        <v>50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s="4">
        <v>3735.14</v>
      </c>
      <c r="O27" s="4">
        <v>3943.28</v>
      </c>
      <c r="P27" s="4">
        <v>4036.65</v>
      </c>
      <c r="Q27" s="4">
        <v>4180.67</v>
      </c>
      <c r="R27" s="4">
        <v>4481.4399999999996</v>
      </c>
      <c r="S27" s="4">
        <v>4768.01</v>
      </c>
      <c r="T27" s="4">
        <v>5189.24</v>
      </c>
      <c r="U27" s="4">
        <v>5565.38</v>
      </c>
      <c r="V27" s="4">
        <v>6015.8</v>
      </c>
      <c r="W27" s="4">
        <v>6731.24</v>
      </c>
    </row>
    <row r="28" spans="1:23" x14ac:dyDescent="0.35">
      <c r="B28" t="s">
        <v>49</v>
      </c>
      <c r="C28" s="4">
        <v>1916.23</v>
      </c>
      <c r="D28" s="4">
        <v>1958.43</v>
      </c>
      <c r="E28" s="4">
        <v>1975.71</v>
      </c>
      <c r="F28" s="4">
        <v>2020.14</v>
      </c>
      <c r="G28" s="4">
        <v>2110.66</v>
      </c>
      <c r="H28" s="4">
        <v>2282.17</v>
      </c>
      <c r="I28" s="4">
        <v>2543.39</v>
      </c>
      <c r="J28" s="4">
        <v>2709.33</v>
      </c>
      <c r="K28" s="4">
        <v>2763.74</v>
      </c>
      <c r="L28" s="4">
        <v>2899.24</v>
      </c>
      <c r="M28" s="4">
        <v>3034.05</v>
      </c>
      <c r="N28" s="4">
        <v>3188.81</v>
      </c>
      <c r="O28" s="4">
        <v>3406.69</v>
      </c>
      <c r="P28" s="4">
        <v>3582.11</v>
      </c>
      <c r="Q28" s="4">
        <v>3728.92</v>
      </c>
      <c r="R28" s="4">
        <v>3998.28</v>
      </c>
      <c r="S28" s="4">
        <v>4259.37</v>
      </c>
      <c r="T28" s="4">
        <v>4719.6499999999996</v>
      </c>
      <c r="U28" s="4">
        <v>4952.32</v>
      </c>
      <c r="V28" s="4">
        <v>5463.27</v>
      </c>
      <c r="W28" s="4">
        <v>6068.54</v>
      </c>
    </row>
    <row r="29" spans="1:23" x14ac:dyDescent="0.35">
      <c r="B29" t="s">
        <v>36</v>
      </c>
      <c r="C29" s="4">
        <v>1898.74</v>
      </c>
      <c r="D29" s="4">
        <v>1992.17</v>
      </c>
      <c r="E29" s="4">
        <v>2086.88</v>
      </c>
      <c r="F29" s="4">
        <v>2163.89</v>
      </c>
      <c r="G29" s="4">
        <v>2284.5100000000002</v>
      </c>
      <c r="H29" s="4">
        <v>2507.13</v>
      </c>
      <c r="I29" s="4">
        <v>2752.82</v>
      </c>
      <c r="J29" s="4">
        <v>2939.85</v>
      </c>
      <c r="K29" s="4">
        <v>3008.78</v>
      </c>
      <c r="L29" s="4">
        <v>3178.31</v>
      </c>
      <c r="M29" s="4">
        <v>3279.67</v>
      </c>
      <c r="N29" s="4">
        <v>3394.63</v>
      </c>
      <c r="O29" s="4">
        <v>3547.6</v>
      </c>
      <c r="P29" s="4">
        <v>3736.97</v>
      </c>
      <c r="Q29" s="4">
        <v>3887.57</v>
      </c>
      <c r="R29" s="4">
        <v>4141.32</v>
      </c>
      <c r="S29" s="4">
        <v>4427.25</v>
      </c>
      <c r="T29" s="4">
        <v>4741.3599999999997</v>
      </c>
      <c r="U29" s="4">
        <v>5053.92</v>
      </c>
      <c r="V29" s="4">
        <v>5469.98</v>
      </c>
      <c r="W29" s="4">
        <v>6059.31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BCA7-8E06-47EC-8D4E-3524FFD72AC7}">
  <dimension ref="A1:AB29"/>
  <sheetViews>
    <sheetView workbookViewId="0">
      <selection activeCell="I8" sqref="I8"/>
    </sheetView>
  </sheetViews>
  <sheetFormatPr defaultRowHeight="14.5" x14ac:dyDescent="0.35"/>
  <cols>
    <col min="3" max="4" width="12.08984375" bestFit="1" customWidth="1"/>
    <col min="6" max="6" width="11.81640625" style="11" bestFit="1" customWidth="1"/>
    <col min="7" max="7" width="25.7265625" bestFit="1" customWidth="1"/>
  </cols>
  <sheetData>
    <row r="1" spans="1:28" x14ac:dyDescent="0.35">
      <c r="A1" s="7" t="s">
        <v>72</v>
      </c>
      <c r="B1" s="10" t="s">
        <v>71</v>
      </c>
      <c r="C1" s="7" t="s">
        <v>73</v>
      </c>
      <c r="D1" s="7" t="s">
        <v>74</v>
      </c>
      <c r="E1" s="7" t="s">
        <v>72</v>
      </c>
      <c r="F1" s="10" t="s">
        <v>71</v>
      </c>
      <c r="G1" s="1"/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</row>
    <row r="2" spans="1:28" x14ac:dyDescent="0.35">
      <c r="A2" s="6">
        <f t="shared" ref="A2:A24" si="0">D2/C2</f>
        <v>1.0508489662958898</v>
      </c>
      <c r="B2" s="11">
        <f t="shared" ref="B2:B24" si="1">(D2 / C2) ^ (1/( 2021 - 2002)) - 1</f>
        <v>2.6138510520867797E-3</v>
      </c>
      <c r="C2" s="5">
        <v>640367</v>
      </c>
      <c r="D2" s="5">
        <v>672929</v>
      </c>
      <c r="E2" s="6">
        <f t="shared" ref="E2:E24" si="2">AB2/H2</f>
        <v>3.2157788267026297</v>
      </c>
      <c r="F2" s="11">
        <f t="shared" ref="F2:F24" si="3">(AB2 / H2) ^ (1/($AB$1 - $H$1)) - 1</f>
        <v>6.0142654523424266E-2</v>
      </c>
      <c r="G2" s="7" t="s">
        <v>40</v>
      </c>
      <c r="H2" s="5">
        <v>2298.65</v>
      </c>
      <c r="I2" s="5">
        <v>2367.3000000000002</v>
      </c>
      <c r="J2" s="5">
        <v>2511.41</v>
      </c>
      <c r="K2" s="5">
        <v>2649.62</v>
      </c>
      <c r="L2" s="5">
        <v>2797.71</v>
      </c>
      <c r="M2" s="5">
        <v>3048.98</v>
      </c>
      <c r="N2" s="5">
        <v>3415.39</v>
      </c>
      <c r="O2" s="5">
        <v>3556.1</v>
      </c>
      <c r="P2" s="5">
        <v>3675.85</v>
      </c>
      <c r="Q2" s="5">
        <v>3827.68</v>
      </c>
      <c r="R2" s="5">
        <v>3923.93</v>
      </c>
      <c r="S2" s="5">
        <v>4129.5600000000004</v>
      </c>
      <c r="T2" s="5">
        <v>4337.99</v>
      </c>
      <c r="U2" s="5">
        <v>4569.88</v>
      </c>
      <c r="V2" s="5">
        <v>4800.54</v>
      </c>
      <c r="W2" s="5">
        <v>5070.3500000000004</v>
      </c>
      <c r="X2" s="5">
        <v>5338.47</v>
      </c>
      <c r="Y2" s="5">
        <v>5757.54</v>
      </c>
      <c r="Z2" s="5">
        <v>6140.64</v>
      </c>
      <c r="AA2" s="5">
        <v>6693.9</v>
      </c>
      <c r="AB2" s="5">
        <v>7391.95</v>
      </c>
    </row>
    <row r="3" spans="1:28" x14ac:dyDescent="0.35">
      <c r="A3" s="6">
        <f t="shared" si="0"/>
        <v>1.830639867462724</v>
      </c>
      <c r="B3" s="11">
        <f t="shared" si="1"/>
        <v>3.2336317647789325E-2</v>
      </c>
      <c r="C3" s="5">
        <v>95973</v>
      </c>
      <c r="D3" s="5">
        <v>175692</v>
      </c>
      <c r="E3" s="6">
        <f t="shared" si="2"/>
        <v>3.4033827904456846</v>
      </c>
      <c r="F3" s="11">
        <f t="shared" si="3"/>
        <v>6.3152439185392595E-2</v>
      </c>
      <c r="G3" t="s">
        <v>67</v>
      </c>
      <c r="H3" s="5">
        <v>2104.1799999999998</v>
      </c>
      <c r="I3" s="5">
        <v>2221.17</v>
      </c>
      <c r="J3" s="5">
        <v>2232</v>
      </c>
      <c r="K3" s="5">
        <v>2285.63</v>
      </c>
      <c r="L3" s="5">
        <v>2526.9699999999998</v>
      </c>
      <c r="M3" s="5">
        <v>2697.55</v>
      </c>
      <c r="N3" s="5">
        <v>2852.35</v>
      </c>
      <c r="O3" s="5">
        <v>3003.49</v>
      </c>
      <c r="P3" s="5">
        <v>3195.3</v>
      </c>
      <c r="Q3" s="5">
        <v>3416.69</v>
      </c>
      <c r="R3" s="5">
        <v>3531.74</v>
      </c>
      <c r="S3" s="5">
        <v>3638.25</v>
      </c>
      <c r="T3" s="5">
        <v>3814.74</v>
      </c>
      <c r="U3" s="5">
        <v>3706.59</v>
      </c>
      <c r="V3" s="5">
        <v>3964.54</v>
      </c>
      <c r="W3" s="5">
        <v>4324.13</v>
      </c>
      <c r="X3" s="5">
        <v>4880</v>
      </c>
      <c r="Y3" s="5">
        <v>5324.29</v>
      </c>
      <c r="Z3" s="5">
        <v>5868.29</v>
      </c>
      <c r="AA3" s="5">
        <v>6489.25</v>
      </c>
      <c r="AB3" s="5">
        <v>7161.33</v>
      </c>
    </row>
    <row r="4" spans="1:28" x14ac:dyDescent="0.35">
      <c r="A4" s="6">
        <f t="shared" si="0"/>
        <v>0.94674453924703961</v>
      </c>
      <c r="B4" s="11">
        <f t="shared" si="1"/>
        <v>-2.8761706158821898E-3</v>
      </c>
      <c r="C4" s="5">
        <v>161974</v>
      </c>
      <c r="D4" s="5">
        <v>153348</v>
      </c>
      <c r="E4" s="6">
        <f t="shared" si="2"/>
        <v>3.191226813571105</v>
      </c>
      <c r="F4" s="11">
        <f t="shared" si="3"/>
        <v>5.9736477618463901E-2</v>
      </c>
      <c r="G4" t="s">
        <v>63</v>
      </c>
      <c r="H4" s="5">
        <v>1898.74</v>
      </c>
      <c r="I4" s="5">
        <v>1992.17</v>
      </c>
      <c r="J4" s="5">
        <v>2086.88</v>
      </c>
      <c r="K4" s="5">
        <v>2163.89</v>
      </c>
      <c r="L4" s="5">
        <v>2284.5100000000002</v>
      </c>
      <c r="M4" s="5">
        <v>2507.13</v>
      </c>
      <c r="N4" s="5">
        <v>2752.82</v>
      </c>
      <c r="O4" s="5">
        <v>2939.85</v>
      </c>
      <c r="P4" s="5">
        <v>3008.78</v>
      </c>
      <c r="Q4" s="5">
        <v>3178.31</v>
      </c>
      <c r="R4" s="5">
        <v>3279.67</v>
      </c>
      <c r="S4" s="5">
        <v>3394.63</v>
      </c>
      <c r="T4" s="5">
        <v>3547.6</v>
      </c>
      <c r="U4" s="5">
        <v>3736.97</v>
      </c>
      <c r="V4" s="5">
        <v>3887.57</v>
      </c>
      <c r="W4" s="5">
        <v>4141.32</v>
      </c>
      <c r="X4" s="5">
        <v>4427.25</v>
      </c>
      <c r="Y4" s="5">
        <v>4741.3599999999997</v>
      </c>
      <c r="Z4" s="5">
        <v>5053.92</v>
      </c>
      <c r="AA4" s="5">
        <v>5469.98</v>
      </c>
      <c r="AB4" s="5">
        <v>6059.31</v>
      </c>
    </row>
    <row r="5" spans="1:28" x14ac:dyDescent="0.35">
      <c r="A5" s="6">
        <f t="shared" si="0"/>
        <v>0.89053627205653973</v>
      </c>
      <c r="B5" s="11">
        <f t="shared" si="1"/>
        <v>-6.0830776983328283E-3</v>
      </c>
      <c r="C5" s="5">
        <v>170641</v>
      </c>
      <c r="D5" s="5">
        <v>151962</v>
      </c>
      <c r="E5" s="6">
        <f t="shared" si="2"/>
        <v>3.1744745887964529</v>
      </c>
      <c r="F5" s="11">
        <f t="shared" si="3"/>
        <v>5.9457629338226292E-2</v>
      </c>
      <c r="G5" t="s">
        <v>52</v>
      </c>
      <c r="H5" s="5">
        <v>1786.22</v>
      </c>
      <c r="I5" s="5">
        <v>1839.79</v>
      </c>
      <c r="J5" s="5">
        <v>1905.66</v>
      </c>
      <c r="K5" s="5">
        <v>1998.81</v>
      </c>
      <c r="L5" s="5">
        <v>2102.6799999999998</v>
      </c>
      <c r="M5" s="5">
        <v>2308.06</v>
      </c>
      <c r="N5" s="5">
        <v>2511.35</v>
      </c>
      <c r="O5" s="5">
        <v>2663.41</v>
      </c>
      <c r="P5" s="5">
        <v>2803.23</v>
      </c>
      <c r="Q5" s="5">
        <v>2962.33</v>
      </c>
      <c r="R5" s="5">
        <v>3063.43</v>
      </c>
      <c r="S5" s="5">
        <v>3200.48</v>
      </c>
      <c r="T5" s="5">
        <v>3333.36</v>
      </c>
      <c r="U5" s="5">
        <v>3410.23</v>
      </c>
      <c r="V5" s="5">
        <v>3526.67</v>
      </c>
      <c r="W5" s="5">
        <v>3741.83</v>
      </c>
      <c r="X5" s="5">
        <v>4054.23</v>
      </c>
      <c r="Y5" s="5">
        <v>4386.83</v>
      </c>
      <c r="Z5" s="5">
        <v>4747.93</v>
      </c>
      <c r="AA5" s="5">
        <v>5141.9799999999996</v>
      </c>
      <c r="AB5" s="5">
        <v>5670.31</v>
      </c>
    </row>
    <row r="6" spans="1:28" x14ac:dyDescent="0.35">
      <c r="A6" s="6">
        <f t="shared" si="0"/>
        <v>1.0358110404427829</v>
      </c>
      <c r="B6" s="11">
        <f t="shared" si="1"/>
        <v>1.8535437876232574E-3</v>
      </c>
      <c r="C6" s="5">
        <v>102985</v>
      </c>
      <c r="D6" s="5">
        <v>106673</v>
      </c>
      <c r="E6" s="6">
        <f t="shared" si="2"/>
        <v>3.3113242240022065</v>
      </c>
      <c r="F6" s="11">
        <f t="shared" si="3"/>
        <v>6.1695765752949994E-2</v>
      </c>
      <c r="G6" t="s">
        <v>58</v>
      </c>
      <c r="H6" s="5">
        <v>1740.34</v>
      </c>
      <c r="I6" s="5">
        <v>1759.35</v>
      </c>
      <c r="J6" s="5">
        <v>1811.32</v>
      </c>
      <c r="K6" s="5">
        <v>1900.52</v>
      </c>
      <c r="L6" s="5">
        <v>2007.27</v>
      </c>
      <c r="M6" s="5">
        <v>2205.88</v>
      </c>
      <c r="N6" s="5">
        <v>2448.6999999999998</v>
      </c>
      <c r="O6" s="5">
        <v>2528.21</v>
      </c>
      <c r="P6" s="5">
        <v>2672.93</v>
      </c>
      <c r="Q6" s="5">
        <v>2856.02</v>
      </c>
      <c r="R6" s="5">
        <v>3060.4</v>
      </c>
      <c r="S6" s="5">
        <v>3254.89</v>
      </c>
      <c r="T6" s="5">
        <v>3308.51</v>
      </c>
      <c r="U6" s="5">
        <v>3456.5</v>
      </c>
      <c r="V6" s="5">
        <v>3631.94</v>
      </c>
      <c r="W6" s="5">
        <v>3857.75</v>
      </c>
      <c r="X6" s="5">
        <v>4128.29</v>
      </c>
      <c r="Y6" s="5">
        <v>4457.79</v>
      </c>
      <c r="Z6" s="5">
        <v>4773.8999999999996</v>
      </c>
      <c r="AA6" s="5">
        <v>5113.7700000000004</v>
      </c>
      <c r="AB6" s="5">
        <v>5762.83</v>
      </c>
    </row>
    <row r="7" spans="1:28" x14ac:dyDescent="0.35">
      <c r="A7" s="6">
        <f t="shared" si="0"/>
        <v>0.98203153648698205</v>
      </c>
      <c r="B7" s="11">
        <f t="shared" si="1"/>
        <v>-9.5385303451822612E-4</v>
      </c>
      <c r="C7" s="5">
        <v>106353</v>
      </c>
      <c r="D7" s="5">
        <v>104442</v>
      </c>
      <c r="E7" s="6">
        <f t="shared" si="2"/>
        <v>3.3564977710026502</v>
      </c>
      <c r="F7" s="11">
        <f t="shared" si="3"/>
        <v>6.2415304275027284E-2</v>
      </c>
      <c r="G7" t="s">
        <v>55</v>
      </c>
      <c r="H7" s="5">
        <v>3384.93</v>
      </c>
      <c r="I7" s="5">
        <v>3611.52</v>
      </c>
      <c r="J7" s="5">
        <v>3898.92</v>
      </c>
      <c r="K7" s="5">
        <v>4407.0200000000004</v>
      </c>
      <c r="L7" s="5">
        <v>4669.76</v>
      </c>
      <c r="M7" s="5">
        <v>5261.68</v>
      </c>
      <c r="N7" s="5">
        <v>5432.42</v>
      </c>
      <c r="O7" s="5">
        <v>5615.55</v>
      </c>
      <c r="P7" s="5">
        <v>6012.95</v>
      </c>
      <c r="Q7" s="5">
        <v>6281.17</v>
      </c>
      <c r="R7" s="5">
        <v>6541.95</v>
      </c>
      <c r="S7" s="5">
        <v>6641.4</v>
      </c>
      <c r="T7" s="5">
        <v>6807.05</v>
      </c>
      <c r="U7" s="5">
        <v>6955.85</v>
      </c>
      <c r="V7" s="5">
        <v>7170.21</v>
      </c>
      <c r="W7" s="5">
        <v>7515.99</v>
      </c>
      <c r="X7" s="5">
        <v>7915.01</v>
      </c>
      <c r="Y7" s="5">
        <v>8274.57</v>
      </c>
      <c r="Z7" s="5">
        <v>8920.41</v>
      </c>
      <c r="AA7" s="5">
        <v>10076.64</v>
      </c>
      <c r="AB7" s="5">
        <v>11361.51</v>
      </c>
    </row>
    <row r="8" spans="1:28" x14ac:dyDescent="0.35">
      <c r="A8" s="6">
        <f t="shared" si="0"/>
        <v>0.80143243160254241</v>
      </c>
      <c r="B8" s="11">
        <f t="shared" si="1"/>
        <v>-1.1582641485100797E-2</v>
      </c>
      <c r="C8" s="5">
        <v>130268</v>
      </c>
      <c r="D8" s="5">
        <v>104401</v>
      </c>
      <c r="E8" s="6">
        <f t="shared" si="2"/>
        <v>3.1788318410215721</v>
      </c>
      <c r="F8" s="11">
        <f t="shared" si="3"/>
        <v>5.9530292024823517E-2</v>
      </c>
      <c r="G8" s="7" t="s">
        <v>50</v>
      </c>
      <c r="H8" s="5">
        <v>2117.52</v>
      </c>
      <c r="I8" s="5" t="e">
        <v>#N/A</v>
      </c>
      <c r="J8" s="5" t="e">
        <v>#N/A</v>
      </c>
      <c r="K8" s="5" t="e">
        <v>#N/A</v>
      </c>
      <c r="L8" s="5" t="e">
        <v>#N/A</v>
      </c>
      <c r="M8" s="5" t="e">
        <v>#N/A</v>
      </c>
      <c r="N8" s="5" t="e">
        <v>#N/A</v>
      </c>
      <c r="O8" s="5" t="e">
        <v>#N/A</v>
      </c>
      <c r="P8" s="5" t="e">
        <v>#N/A</v>
      </c>
      <c r="Q8" s="5" t="e">
        <v>#N/A</v>
      </c>
      <c r="R8" s="5" t="e">
        <v>#N/A</v>
      </c>
      <c r="S8" s="5">
        <v>3735.14</v>
      </c>
      <c r="T8" s="5">
        <v>3943.28</v>
      </c>
      <c r="U8" s="5">
        <v>4036.65</v>
      </c>
      <c r="V8" s="5">
        <v>4180.67</v>
      </c>
      <c r="W8" s="5">
        <v>4481.4399999999996</v>
      </c>
      <c r="X8" s="5">
        <v>4768.01</v>
      </c>
      <c r="Y8" s="5">
        <v>5189.24</v>
      </c>
      <c r="Z8" s="5">
        <v>5565.38</v>
      </c>
      <c r="AA8" s="5">
        <v>6015.8</v>
      </c>
      <c r="AB8" s="5">
        <v>6731.24</v>
      </c>
    </row>
    <row r="9" spans="1:28" x14ac:dyDescent="0.35">
      <c r="A9" s="6">
        <f t="shared" si="0"/>
        <v>0.88588235294117645</v>
      </c>
      <c r="B9" s="11">
        <f t="shared" si="1"/>
        <v>-6.3571348277654538E-3</v>
      </c>
      <c r="C9" s="5">
        <v>107100</v>
      </c>
      <c r="D9" s="5">
        <v>94878</v>
      </c>
      <c r="E9" s="6">
        <f t="shared" si="2"/>
        <v>3.1669162887544813</v>
      </c>
      <c r="F9" s="11">
        <f t="shared" si="3"/>
        <v>5.9331360111319453E-2</v>
      </c>
      <c r="G9" s="8" t="s">
        <v>49</v>
      </c>
      <c r="H9" s="5">
        <v>1916.23</v>
      </c>
      <c r="I9" s="5">
        <v>1958.43</v>
      </c>
      <c r="J9" s="5">
        <v>1975.71</v>
      </c>
      <c r="K9" s="5">
        <v>2020.14</v>
      </c>
      <c r="L9" s="5">
        <v>2110.66</v>
      </c>
      <c r="M9" s="5">
        <v>2282.17</v>
      </c>
      <c r="N9" s="5">
        <v>2543.39</v>
      </c>
      <c r="O9" s="5">
        <v>2709.33</v>
      </c>
      <c r="P9" s="5">
        <v>2763.74</v>
      </c>
      <c r="Q9" s="5">
        <v>2899.24</v>
      </c>
      <c r="R9" s="5">
        <v>3034.05</v>
      </c>
      <c r="S9" s="5">
        <v>3188.81</v>
      </c>
      <c r="T9" s="5">
        <v>3406.69</v>
      </c>
      <c r="U9" s="5">
        <v>3582.11</v>
      </c>
      <c r="V9" s="5">
        <v>3728.92</v>
      </c>
      <c r="W9" s="5">
        <v>3998.28</v>
      </c>
      <c r="X9" s="5">
        <v>4259.37</v>
      </c>
      <c r="Y9" s="5">
        <v>4719.6499999999996</v>
      </c>
      <c r="Z9" s="5">
        <v>4952.32</v>
      </c>
      <c r="AA9" s="5">
        <v>5463.27</v>
      </c>
      <c r="AB9" s="5">
        <v>6068.54</v>
      </c>
    </row>
    <row r="10" spans="1:28" x14ac:dyDescent="0.35">
      <c r="A10" s="6">
        <f t="shared" si="0"/>
        <v>0.9088932580178718</v>
      </c>
      <c r="B10" s="11">
        <f t="shared" si="1"/>
        <v>-5.0151513767857647E-3</v>
      </c>
      <c r="C10" s="5">
        <v>96129</v>
      </c>
      <c r="D10" s="5">
        <v>87371</v>
      </c>
      <c r="E10" s="6">
        <f t="shared" si="2"/>
        <v>2.2456173945039555</v>
      </c>
      <c r="F10" s="11">
        <f t="shared" si="3"/>
        <v>4.127822877924725E-2</v>
      </c>
      <c r="G10" t="s">
        <v>69</v>
      </c>
      <c r="H10" s="5">
        <v>2663.37</v>
      </c>
      <c r="I10" s="5">
        <v>2695.69</v>
      </c>
      <c r="J10" s="5">
        <v>2931.96</v>
      </c>
      <c r="K10" s="5">
        <v>2900.76</v>
      </c>
      <c r="L10" s="5">
        <v>3033.5</v>
      </c>
      <c r="M10" s="5">
        <v>3232.8</v>
      </c>
      <c r="N10" s="5">
        <v>3506.5</v>
      </c>
      <c r="O10" s="5">
        <v>3765.1</v>
      </c>
      <c r="P10" s="5">
        <v>3133.95</v>
      </c>
      <c r="Q10" s="5">
        <v>3264.77</v>
      </c>
      <c r="R10" s="5">
        <v>3406.01</v>
      </c>
      <c r="S10" s="5">
        <v>3435.69</v>
      </c>
      <c r="T10" s="5">
        <v>3551.19</v>
      </c>
      <c r="U10" s="5">
        <v>3630.73</v>
      </c>
      <c r="V10" s="5">
        <v>3680.53</v>
      </c>
      <c r="W10" s="5">
        <v>3866.56</v>
      </c>
      <c r="X10" s="5">
        <v>4225.18</v>
      </c>
      <c r="Y10" s="5">
        <v>4521.09</v>
      </c>
      <c r="Z10" s="5">
        <v>4881.55</v>
      </c>
      <c r="AA10" s="5">
        <v>5346.28</v>
      </c>
      <c r="AB10" s="5">
        <v>5980.91</v>
      </c>
    </row>
    <row r="11" spans="1:28" x14ac:dyDescent="0.35">
      <c r="A11" s="6">
        <f t="shared" si="0"/>
        <v>1.1425172527111402</v>
      </c>
      <c r="B11" s="11">
        <f t="shared" si="1"/>
        <v>7.036956704768782E-3</v>
      </c>
      <c r="C11" s="5">
        <v>76075</v>
      </c>
      <c r="D11" s="5">
        <v>86917</v>
      </c>
      <c r="E11" s="6">
        <f t="shared" si="2"/>
        <v>3.1747877735889998</v>
      </c>
      <c r="F11" s="11">
        <f t="shared" si="3"/>
        <v>5.9462855249797109E-2</v>
      </c>
      <c r="G11" t="s">
        <v>64</v>
      </c>
      <c r="H11" s="5">
        <v>1843.55</v>
      </c>
      <c r="I11" s="5">
        <v>1916.09</v>
      </c>
      <c r="J11" s="5">
        <v>2003.25</v>
      </c>
      <c r="K11" s="5">
        <v>2051.13</v>
      </c>
      <c r="L11" s="5">
        <v>2198.96</v>
      </c>
      <c r="M11" s="5">
        <v>2412.7199999999998</v>
      </c>
      <c r="N11" s="5">
        <v>2668.13</v>
      </c>
      <c r="O11" s="5">
        <v>2751.33</v>
      </c>
      <c r="P11" s="5">
        <v>3004.13</v>
      </c>
      <c r="Q11" s="5">
        <v>3117.08</v>
      </c>
      <c r="R11" s="5">
        <v>3202.7</v>
      </c>
      <c r="S11" s="5">
        <v>3166.96</v>
      </c>
      <c r="T11" s="5">
        <v>3226.5</v>
      </c>
      <c r="U11" s="5">
        <v>3323.99</v>
      </c>
      <c r="V11" s="5">
        <v>3437.11</v>
      </c>
      <c r="W11" s="5">
        <v>3664.48</v>
      </c>
      <c r="X11" s="5">
        <v>3955.41</v>
      </c>
      <c r="Y11" s="5">
        <v>4237.62</v>
      </c>
      <c r="Z11" s="5">
        <v>4611.0200000000004</v>
      </c>
      <c r="AA11" s="5">
        <v>5235.04</v>
      </c>
      <c r="AB11" s="5">
        <v>5852.88</v>
      </c>
    </row>
    <row r="12" spans="1:28" x14ac:dyDescent="0.35">
      <c r="A12" s="6">
        <f t="shared" si="0"/>
        <v>1.0960525570595232</v>
      </c>
      <c r="B12" s="11">
        <f t="shared" si="1"/>
        <v>4.8387819559754242E-3</v>
      </c>
      <c r="C12" s="5">
        <v>70628</v>
      </c>
      <c r="D12" s="5">
        <v>77412</v>
      </c>
      <c r="E12" s="6">
        <f t="shared" si="2"/>
        <v>3.0575205086344144</v>
      </c>
      <c r="F12" s="11">
        <f t="shared" si="3"/>
        <v>5.7471006784543643E-2</v>
      </c>
      <c r="G12" t="s">
        <v>59</v>
      </c>
      <c r="H12" s="5">
        <v>1972.34</v>
      </c>
      <c r="I12" s="5">
        <v>2049.6799999999998</v>
      </c>
      <c r="J12" s="5">
        <v>2073</v>
      </c>
      <c r="K12" s="5">
        <v>2147.2600000000002</v>
      </c>
      <c r="L12" s="5">
        <v>2282.9</v>
      </c>
      <c r="M12" s="5">
        <v>2570.69</v>
      </c>
      <c r="N12" s="5">
        <v>2737.9</v>
      </c>
      <c r="O12" s="5">
        <v>2863</v>
      </c>
      <c r="P12" s="5">
        <v>3030.98</v>
      </c>
      <c r="Q12" s="5">
        <v>3182.71</v>
      </c>
      <c r="R12" s="5">
        <v>3302.68</v>
      </c>
      <c r="S12" s="5">
        <v>3398.13</v>
      </c>
      <c r="T12" s="5">
        <v>3538.01</v>
      </c>
      <c r="U12" s="5">
        <v>3738.78</v>
      </c>
      <c r="V12" s="5">
        <v>3881.26</v>
      </c>
      <c r="W12" s="5">
        <v>4150.54</v>
      </c>
      <c r="X12" s="5">
        <v>4415.62</v>
      </c>
      <c r="Y12" s="5">
        <v>4804.75</v>
      </c>
      <c r="Z12" s="5">
        <v>4987.74</v>
      </c>
      <c r="AA12" s="5">
        <v>5467.98</v>
      </c>
      <c r="AB12" s="5">
        <v>6030.47</v>
      </c>
    </row>
    <row r="13" spans="1:28" x14ac:dyDescent="0.35">
      <c r="A13" s="6">
        <f t="shared" si="0"/>
        <v>0.86529958920516237</v>
      </c>
      <c r="B13" s="11">
        <f t="shared" si="1"/>
        <v>-7.5857913411797595E-3</v>
      </c>
      <c r="C13" s="5">
        <v>89339</v>
      </c>
      <c r="D13" s="5">
        <v>77305</v>
      </c>
      <c r="E13" s="6">
        <f t="shared" si="2"/>
        <v>2.9826467194940727</v>
      </c>
      <c r="F13" s="11">
        <f t="shared" si="3"/>
        <v>5.6160912948973518E-2</v>
      </c>
      <c r="G13" t="s">
        <v>51</v>
      </c>
      <c r="H13" s="5">
        <v>2106.23</v>
      </c>
      <c r="I13" s="5">
        <v>2175.0100000000002</v>
      </c>
      <c r="J13" s="5">
        <v>2233.19</v>
      </c>
      <c r="K13" s="5">
        <v>2286.11</v>
      </c>
      <c r="L13" s="5">
        <v>2398.2800000000002</v>
      </c>
      <c r="M13" s="5">
        <v>2548.9299999999998</v>
      </c>
      <c r="N13" s="5">
        <v>2795.85</v>
      </c>
      <c r="O13" s="5">
        <v>2913.03</v>
      </c>
      <c r="P13" s="5">
        <v>2969.75</v>
      </c>
      <c r="Q13" s="5">
        <v>3192.15</v>
      </c>
      <c r="R13" s="5">
        <v>3291.09</v>
      </c>
      <c r="S13" s="5">
        <v>3367.22</v>
      </c>
      <c r="T13" s="5">
        <v>3577.03</v>
      </c>
      <c r="U13" s="5">
        <v>3835.12</v>
      </c>
      <c r="V13" s="5">
        <v>3979.8</v>
      </c>
      <c r="W13" s="5">
        <v>4237.5</v>
      </c>
      <c r="X13" s="5">
        <v>4546.12</v>
      </c>
      <c r="Y13" s="5">
        <v>4848.79</v>
      </c>
      <c r="Z13" s="5">
        <v>5183.33</v>
      </c>
      <c r="AA13" s="5">
        <v>5646.31</v>
      </c>
      <c r="AB13" s="5">
        <v>6282.14</v>
      </c>
    </row>
    <row r="14" spans="1:28" x14ac:dyDescent="0.35">
      <c r="A14" s="6">
        <f t="shared" si="0"/>
        <v>0.88254705624088259</v>
      </c>
      <c r="B14" s="11">
        <f t="shared" si="1"/>
        <v>-6.5543820354929672E-3</v>
      </c>
      <c r="C14" s="5">
        <v>70607</v>
      </c>
      <c r="D14" s="5">
        <v>62314</v>
      </c>
      <c r="E14" s="6">
        <f t="shared" si="2"/>
        <v>2.9867826882469641</v>
      </c>
      <c r="F14" s="11">
        <f t="shared" si="3"/>
        <v>5.6234092482007503E-2</v>
      </c>
      <c r="G14" t="s">
        <v>68</v>
      </c>
      <c r="H14" s="5">
        <v>1880.11</v>
      </c>
      <c r="I14" s="5">
        <v>1904.57</v>
      </c>
      <c r="J14" s="5">
        <v>1979.31</v>
      </c>
      <c r="K14" s="5">
        <v>2084.21</v>
      </c>
      <c r="L14" s="5">
        <v>2140.38</v>
      </c>
      <c r="M14" s="5">
        <v>2307.6799999999998</v>
      </c>
      <c r="N14" s="5">
        <v>2487.5100000000002</v>
      </c>
      <c r="O14" s="5">
        <v>2579.21</v>
      </c>
      <c r="P14" s="5">
        <v>2709.91</v>
      </c>
      <c r="Q14" s="5">
        <v>2923.66</v>
      </c>
      <c r="R14" s="5">
        <v>3097.44</v>
      </c>
      <c r="S14" s="5">
        <v>3201.11</v>
      </c>
      <c r="T14" s="5">
        <v>3284.04</v>
      </c>
      <c r="U14" s="5">
        <v>3388.52</v>
      </c>
      <c r="V14" s="5">
        <v>3434.23</v>
      </c>
      <c r="W14" s="5">
        <v>3583.79</v>
      </c>
      <c r="X14" s="5">
        <v>3856.48</v>
      </c>
      <c r="Y14" s="5">
        <v>4178.5</v>
      </c>
      <c r="Z14" s="5">
        <v>4556.76</v>
      </c>
      <c r="AA14" s="5">
        <v>4975.6099999999997</v>
      </c>
      <c r="AB14" s="5">
        <v>5615.48</v>
      </c>
    </row>
    <row r="15" spans="1:28" x14ac:dyDescent="0.35">
      <c r="A15" s="6">
        <f t="shared" si="0"/>
        <v>1.0059345725636373</v>
      </c>
      <c r="B15" s="11">
        <f t="shared" si="1"/>
        <v>3.1147125233488282E-4</v>
      </c>
      <c r="C15" s="5">
        <v>61167</v>
      </c>
      <c r="D15" s="5">
        <v>61530</v>
      </c>
      <c r="E15" s="6">
        <f t="shared" si="2"/>
        <v>3.2743841330139065</v>
      </c>
      <c r="F15" s="11">
        <f t="shared" si="3"/>
        <v>6.1100407593372319E-2</v>
      </c>
      <c r="G15" t="s">
        <v>60</v>
      </c>
      <c r="H15" s="5">
        <v>2095.42</v>
      </c>
      <c r="I15" s="5">
        <v>2116.7600000000002</v>
      </c>
      <c r="J15" s="5">
        <v>2337.66</v>
      </c>
      <c r="K15" s="5">
        <v>2395.29</v>
      </c>
      <c r="L15" s="5">
        <v>2573.7600000000002</v>
      </c>
      <c r="M15" s="5">
        <v>2780.45</v>
      </c>
      <c r="N15" s="5">
        <v>3040.94</v>
      </c>
      <c r="O15" s="5">
        <v>3177.69</v>
      </c>
      <c r="P15" s="5">
        <v>3326.76</v>
      </c>
      <c r="Q15" s="5">
        <v>3574.09</v>
      </c>
      <c r="R15" s="5">
        <v>3731.51</v>
      </c>
      <c r="S15" s="5">
        <v>4050.14</v>
      </c>
      <c r="T15" s="5">
        <v>4292.91</v>
      </c>
      <c r="U15" s="5">
        <v>4430.87</v>
      </c>
      <c r="V15" s="5">
        <v>4478.18</v>
      </c>
      <c r="W15" s="5">
        <v>4794.62</v>
      </c>
      <c r="X15" s="5">
        <v>4941.87</v>
      </c>
      <c r="Y15" s="5">
        <v>5338.08</v>
      </c>
      <c r="Z15" s="5">
        <v>5606.23</v>
      </c>
      <c r="AA15" s="5">
        <v>6120.8</v>
      </c>
      <c r="AB15" s="5">
        <v>6861.21</v>
      </c>
    </row>
    <row r="16" spans="1:28" x14ac:dyDescent="0.35">
      <c r="A16" s="6">
        <f t="shared" si="0"/>
        <v>1.1883155703065411</v>
      </c>
      <c r="B16" s="11">
        <f t="shared" si="1"/>
        <v>9.1222414442673205E-3</v>
      </c>
      <c r="C16" s="5">
        <v>48509</v>
      </c>
      <c r="D16" s="5">
        <v>57644</v>
      </c>
      <c r="E16" s="6">
        <f t="shared" si="2"/>
        <v>3.2649885488882342</v>
      </c>
      <c r="F16" s="11">
        <f t="shared" si="3"/>
        <v>6.0947962560527147E-2</v>
      </c>
      <c r="G16" t="s">
        <v>62</v>
      </c>
      <c r="H16" s="5">
        <v>1934.31</v>
      </c>
      <c r="I16" s="5">
        <v>2010.33</v>
      </c>
      <c r="J16" s="5">
        <v>2112.73</v>
      </c>
      <c r="K16" s="5">
        <v>2166.62</v>
      </c>
      <c r="L16" s="5">
        <v>2220.8000000000002</v>
      </c>
      <c r="M16" s="5">
        <v>2452.9299999999998</v>
      </c>
      <c r="N16" s="5">
        <v>2720.35</v>
      </c>
      <c r="O16" s="5">
        <v>2875.09</v>
      </c>
      <c r="P16" s="5">
        <v>2993.49</v>
      </c>
      <c r="Q16" s="5">
        <v>3358.61</v>
      </c>
      <c r="R16" s="5">
        <v>3454.21</v>
      </c>
      <c r="S16" s="5">
        <v>3602.22</v>
      </c>
      <c r="T16" s="5">
        <v>3879.13</v>
      </c>
      <c r="U16" s="5">
        <v>3826.72</v>
      </c>
      <c r="V16" s="5">
        <v>4029</v>
      </c>
      <c r="W16" s="5">
        <v>4389.17</v>
      </c>
      <c r="X16" s="5">
        <v>4805.68</v>
      </c>
      <c r="Y16" s="5">
        <v>5069.72</v>
      </c>
      <c r="Z16" s="5">
        <v>5260.9</v>
      </c>
      <c r="AA16" s="5">
        <v>5761.88</v>
      </c>
      <c r="AB16" s="5">
        <v>6315.5</v>
      </c>
    </row>
    <row r="17" spans="1:28" x14ac:dyDescent="0.35">
      <c r="A17" s="6">
        <f t="shared" si="0"/>
        <v>1.0366370780799457</v>
      </c>
      <c r="B17" s="11">
        <f t="shared" si="1"/>
        <v>1.8955782924321429E-3</v>
      </c>
      <c r="C17" s="5">
        <v>53061</v>
      </c>
      <c r="D17" s="5">
        <v>55005</v>
      </c>
      <c r="E17" s="6">
        <f t="shared" si="2"/>
        <v>3.6003308159144827</v>
      </c>
      <c r="F17" s="11">
        <f t="shared" si="3"/>
        <v>6.6147076553945583E-2</v>
      </c>
      <c r="G17" t="s">
        <v>53</v>
      </c>
      <c r="H17" s="5">
        <v>1698.83</v>
      </c>
      <c r="I17" s="5">
        <v>1783.42</v>
      </c>
      <c r="J17" s="5">
        <v>1807.29</v>
      </c>
      <c r="K17" s="5">
        <v>1859.22</v>
      </c>
      <c r="L17" s="5">
        <v>1990.38</v>
      </c>
      <c r="M17" s="5">
        <v>2181.7199999999998</v>
      </c>
      <c r="N17" s="5">
        <v>2393.66</v>
      </c>
      <c r="O17" s="5">
        <v>2614.48</v>
      </c>
      <c r="P17" s="5">
        <v>2737.49</v>
      </c>
      <c r="Q17" s="5">
        <v>2918.37</v>
      </c>
      <c r="R17" s="5">
        <v>3065.2</v>
      </c>
      <c r="S17" s="5">
        <v>3179.49</v>
      </c>
      <c r="T17" s="5">
        <v>3354.83</v>
      </c>
      <c r="U17" s="5">
        <v>3403.32</v>
      </c>
      <c r="V17" s="5">
        <v>3579.41</v>
      </c>
      <c r="W17" s="5">
        <v>3774.63</v>
      </c>
      <c r="X17" s="5">
        <v>4185.47</v>
      </c>
      <c r="Y17" s="5">
        <v>4652.6099999999997</v>
      </c>
      <c r="Z17" s="5">
        <v>4877.07</v>
      </c>
      <c r="AA17" s="5">
        <v>5452.05</v>
      </c>
      <c r="AB17" s="5">
        <v>6116.35</v>
      </c>
    </row>
    <row r="18" spans="1:28" x14ac:dyDescent="0.35">
      <c r="A18" s="6">
        <f t="shared" si="0"/>
        <v>0.9012048595444595</v>
      </c>
      <c r="B18" s="11">
        <f t="shared" si="1"/>
        <v>-5.4599179666395825E-3</v>
      </c>
      <c r="C18" s="5">
        <v>59841</v>
      </c>
      <c r="D18" s="5">
        <v>53929</v>
      </c>
      <c r="E18" s="6">
        <f t="shared" si="2"/>
        <v>3.3133056374029271</v>
      </c>
      <c r="F18" s="11">
        <f t="shared" si="3"/>
        <v>6.1727521334541624E-2</v>
      </c>
      <c r="G18" t="s">
        <v>65</v>
      </c>
      <c r="H18" s="5">
        <v>1639.23</v>
      </c>
      <c r="I18" s="5">
        <v>2067.7399999999998</v>
      </c>
      <c r="J18" s="5">
        <v>2200.0700000000002</v>
      </c>
      <c r="K18" s="5">
        <v>2290.54</v>
      </c>
      <c r="L18" s="5">
        <v>2427.25</v>
      </c>
      <c r="M18" s="5">
        <v>2683.57</v>
      </c>
      <c r="N18" s="5">
        <v>2952</v>
      </c>
      <c r="O18" s="5">
        <v>3144.13</v>
      </c>
      <c r="P18" s="5">
        <v>3281.07</v>
      </c>
      <c r="Q18" s="5">
        <v>3470.48</v>
      </c>
      <c r="R18" s="5">
        <v>3564.91</v>
      </c>
      <c r="S18" s="5">
        <v>3138.11</v>
      </c>
      <c r="T18" s="5">
        <v>3213.78</v>
      </c>
      <c r="U18" s="5">
        <v>3293.54</v>
      </c>
      <c r="V18" s="5">
        <v>3528</v>
      </c>
      <c r="W18" s="5">
        <v>3638.59</v>
      </c>
      <c r="X18" s="5">
        <v>3825.44</v>
      </c>
      <c r="Y18" s="5">
        <v>4065.01</v>
      </c>
      <c r="Z18" s="5">
        <v>4385.2299999999996</v>
      </c>
      <c r="AA18" s="5">
        <v>4759.75</v>
      </c>
      <c r="AB18" s="5">
        <v>5431.27</v>
      </c>
    </row>
    <row r="19" spans="1:28" x14ac:dyDescent="0.35">
      <c r="A19" s="6">
        <f t="shared" si="0"/>
        <v>0.91218365371317933</v>
      </c>
      <c r="B19" s="11">
        <f t="shared" si="1"/>
        <v>-4.8258932768733276E-3</v>
      </c>
      <c r="C19" s="5">
        <v>57848</v>
      </c>
      <c r="D19" s="5">
        <v>52768</v>
      </c>
      <c r="E19" s="6">
        <f t="shared" si="2"/>
        <v>3.2362783057608828</v>
      </c>
      <c r="F19" s="11">
        <f t="shared" si="3"/>
        <v>6.0479537747177403E-2</v>
      </c>
      <c r="G19" t="s">
        <v>54</v>
      </c>
      <c r="H19" s="5">
        <v>1704.6</v>
      </c>
      <c r="I19" s="5">
        <v>1736.02</v>
      </c>
      <c r="J19" s="5">
        <v>1807.46</v>
      </c>
      <c r="K19" s="5">
        <v>1840.27</v>
      </c>
      <c r="L19" s="5">
        <v>1941.71</v>
      </c>
      <c r="M19" s="5">
        <v>2111.1799999999998</v>
      </c>
      <c r="N19" s="5">
        <v>2314.66</v>
      </c>
      <c r="O19" s="5">
        <v>2464.38</v>
      </c>
      <c r="P19" s="5">
        <v>2600.59</v>
      </c>
      <c r="Q19" s="5">
        <v>2809.95</v>
      </c>
      <c r="R19" s="5">
        <v>2937.03</v>
      </c>
      <c r="S19" s="5">
        <v>3034.94</v>
      </c>
      <c r="T19" s="5">
        <v>3195.72</v>
      </c>
      <c r="U19" s="5">
        <v>3313.97</v>
      </c>
      <c r="V19" s="5">
        <v>3431.31</v>
      </c>
      <c r="W19" s="5">
        <v>3622.21</v>
      </c>
      <c r="X19" s="5">
        <v>3939.03</v>
      </c>
      <c r="Y19" s="5">
        <v>4173.43</v>
      </c>
      <c r="Z19" s="5">
        <v>4508.29</v>
      </c>
      <c r="AA19" s="5">
        <v>4980.17</v>
      </c>
      <c r="AB19" s="5">
        <v>5516.56</v>
      </c>
    </row>
    <row r="20" spans="1:28" x14ac:dyDescent="0.35">
      <c r="A20" s="6">
        <f t="shared" si="0"/>
        <v>0.96783570696614174</v>
      </c>
      <c r="B20" s="11">
        <f t="shared" si="1"/>
        <v>-1.71920102104961E-3</v>
      </c>
      <c r="C20" s="5">
        <v>47817</v>
      </c>
      <c r="D20" s="5">
        <v>46279</v>
      </c>
      <c r="E20" s="6">
        <f t="shared" si="2"/>
        <v>4.1749196345151942</v>
      </c>
      <c r="F20" s="11">
        <f t="shared" si="3"/>
        <v>7.4069553802929011E-2</v>
      </c>
      <c r="G20" t="s">
        <v>66</v>
      </c>
      <c r="H20" s="5">
        <v>1894.47</v>
      </c>
      <c r="I20" s="5">
        <v>1899.98</v>
      </c>
      <c r="J20" s="5">
        <v>1962.85</v>
      </c>
      <c r="K20" s="5">
        <v>2032.95</v>
      </c>
      <c r="L20" s="5">
        <v>2089.54</v>
      </c>
      <c r="M20" s="5">
        <v>2410.69</v>
      </c>
      <c r="N20" s="5">
        <v>2728.85</v>
      </c>
      <c r="O20" s="5">
        <v>2892.09</v>
      </c>
      <c r="P20" s="5">
        <v>3036.22</v>
      </c>
      <c r="Q20" s="5">
        <v>3313.99</v>
      </c>
      <c r="R20" s="5">
        <v>3394.22</v>
      </c>
      <c r="S20" s="5">
        <v>3554.83</v>
      </c>
      <c r="T20" s="5">
        <v>3791.34</v>
      </c>
      <c r="U20" s="5">
        <v>4001.8</v>
      </c>
      <c r="V20" s="5">
        <v>4202.1000000000004</v>
      </c>
      <c r="W20" s="5">
        <v>4651.04</v>
      </c>
      <c r="X20" s="5">
        <v>5086.07</v>
      </c>
      <c r="Y20" s="5">
        <v>5473.27</v>
      </c>
      <c r="Z20" s="5">
        <v>5907.36</v>
      </c>
      <c r="AA20" s="5">
        <v>6793.03</v>
      </c>
      <c r="AB20" s="5">
        <v>7909.26</v>
      </c>
    </row>
    <row r="21" spans="1:28" x14ac:dyDescent="0.35">
      <c r="A21" s="6">
        <f t="shared" si="0"/>
        <v>0.89851216667007761</v>
      </c>
      <c r="B21" s="11">
        <f t="shared" si="1"/>
        <v>-5.616538034120877E-3</v>
      </c>
      <c r="C21" s="5">
        <v>48863</v>
      </c>
      <c r="D21" s="5">
        <v>43904</v>
      </c>
      <c r="E21" s="6">
        <f t="shared" si="2"/>
        <v>3.1916160472219364</v>
      </c>
      <c r="F21" s="11">
        <f t="shared" si="3"/>
        <v>5.9742940042266213E-2</v>
      </c>
      <c r="G21" t="s">
        <v>56</v>
      </c>
      <c r="H21" s="5">
        <v>1748.34</v>
      </c>
      <c r="I21" s="5">
        <v>1814.34</v>
      </c>
      <c r="J21" s="5">
        <v>1910.31</v>
      </c>
      <c r="K21" s="5">
        <v>1970.42</v>
      </c>
      <c r="L21" s="5">
        <v>2065.14</v>
      </c>
      <c r="M21" s="5">
        <v>2214.4</v>
      </c>
      <c r="N21" s="5">
        <v>2487.06</v>
      </c>
      <c r="O21" s="5">
        <v>2613.7199999999998</v>
      </c>
      <c r="P21" s="5">
        <v>2714.29</v>
      </c>
      <c r="Q21" s="5">
        <v>2915.48</v>
      </c>
      <c r="R21" s="5">
        <v>3010.71</v>
      </c>
      <c r="S21" s="5">
        <v>3104.47</v>
      </c>
      <c r="T21" s="5">
        <v>3132.07</v>
      </c>
      <c r="U21" s="5">
        <v>3323.95</v>
      </c>
      <c r="V21" s="5">
        <v>3420.2</v>
      </c>
      <c r="W21" s="5">
        <v>3570.16</v>
      </c>
      <c r="X21" s="5">
        <v>3950.65</v>
      </c>
      <c r="Y21" s="5">
        <v>4284.6899999999996</v>
      </c>
      <c r="Z21" s="5">
        <v>4622.42</v>
      </c>
      <c r="AA21" s="5">
        <v>5049.6400000000003</v>
      </c>
      <c r="AB21" s="5">
        <v>5580.03</v>
      </c>
    </row>
    <row r="22" spans="1:28" x14ac:dyDescent="0.35">
      <c r="A22" s="6">
        <f t="shared" si="0"/>
        <v>0.94971566739802082</v>
      </c>
      <c r="B22" s="11">
        <f t="shared" si="1"/>
        <v>-2.7117185604428329E-3</v>
      </c>
      <c r="C22" s="5">
        <v>44666</v>
      </c>
      <c r="D22" s="5">
        <v>42420</v>
      </c>
      <c r="E22" s="6">
        <f t="shared" si="2"/>
        <v>3.2432358932520562</v>
      </c>
      <c r="F22" s="11">
        <f t="shared" si="3"/>
        <v>6.059341631783477E-2</v>
      </c>
      <c r="G22" t="s">
        <v>61</v>
      </c>
      <c r="H22" s="5">
        <v>1948.89</v>
      </c>
      <c r="I22" s="5">
        <v>1993.21</v>
      </c>
      <c r="J22" s="5">
        <v>2045.89</v>
      </c>
      <c r="K22" s="5">
        <v>2135.19</v>
      </c>
      <c r="L22" s="5">
        <v>2195.48</v>
      </c>
      <c r="M22" s="5">
        <v>2385.8000000000002</v>
      </c>
      <c r="N22" s="5">
        <v>2676.17</v>
      </c>
      <c r="O22" s="5">
        <v>2860.62</v>
      </c>
      <c r="P22" s="5">
        <v>2958.48</v>
      </c>
      <c r="Q22" s="5">
        <v>3102.58</v>
      </c>
      <c r="R22" s="5">
        <v>3293.97</v>
      </c>
      <c r="S22" s="5">
        <v>3393.16</v>
      </c>
      <c r="T22" s="5">
        <v>3485.97</v>
      </c>
      <c r="U22" s="5">
        <v>3595.32</v>
      </c>
      <c r="V22" s="5">
        <v>3725.39</v>
      </c>
      <c r="W22" s="5">
        <v>4082.13</v>
      </c>
      <c r="X22" s="5">
        <v>4398.08</v>
      </c>
      <c r="Y22" s="5">
        <v>4774</v>
      </c>
      <c r="Z22" s="5">
        <v>5161.72</v>
      </c>
      <c r="AA22" s="5">
        <v>5671.21</v>
      </c>
      <c r="AB22" s="5">
        <v>6320.71</v>
      </c>
    </row>
    <row r="23" spans="1:28" x14ac:dyDescent="0.35">
      <c r="A23" s="6">
        <f t="shared" si="0"/>
        <v>0.90057568281175604</v>
      </c>
      <c r="B23" s="11">
        <f t="shared" si="1"/>
        <v>-5.4964742034954162E-3</v>
      </c>
      <c r="C23" s="5">
        <v>46206</v>
      </c>
      <c r="D23" s="5">
        <v>41612</v>
      </c>
      <c r="E23" s="6">
        <f t="shared" si="2"/>
        <v>3.4203415305792197</v>
      </c>
      <c r="F23" s="11">
        <f t="shared" si="3"/>
        <v>6.3416693760090848E-2</v>
      </c>
      <c r="G23" s="9" t="s">
        <v>70</v>
      </c>
      <c r="H23" s="5">
        <v>1822.97</v>
      </c>
      <c r="I23" s="5">
        <v>1893.55</v>
      </c>
      <c r="J23" s="5">
        <v>2022.18</v>
      </c>
      <c r="K23" s="5">
        <v>2104.6799999999998</v>
      </c>
      <c r="L23" s="5">
        <v>2240.46</v>
      </c>
      <c r="M23" s="5">
        <v>2454.96</v>
      </c>
      <c r="N23" s="5">
        <v>2733.11</v>
      </c>
      <c r="O23" s="5">
        <v>3054.76</v>
      </c>
      <c r="P23" s="5">
        <v>3159.35</v>
      </c>
      <c r="Q23" s="5">
        <v>3309.08</v>
      </c>
      <c r="R23" s="5">
        <v>3424.12</v>
      </c>
      <c r="S23" s="5">
        <v>3574.21</v>
      </c>
      <c r="T23" s="5">
        <v>3681.55</v>
      </c>
      <c r="U23" s="5">
        <v>3826.13</v>
      </c>
      <c r="V23" s="5">
        <v>3922.04</v>
      </c>
      <c r="W23" s="5">
        <v>4113.0600000000004</v>
      </c>
      <c r="X23" s="5">
        <v>4362.9799999999996</v>
      </c>
      <c r="Y23" s="5">
        <v>4731.0200000000004</v>
      </c>
      <c r="Z23" s="5">
        <v>5118.53</v>
      </c>
      <c r="AA23" s="5">
        <v>5591.14</v>
      </c>
      <c r="AB23" s="5">
        <v>6235.18</v>
      </c>
    </row>
    <row r="24" spans="1:28" x14ac:dyDescent="0.35">
      <c r="A24" s="6">
        <f t="shared" si="0"/>
        <v>0.97782230767147771</v>
      </c>
      <c r="B24" s="11">
        <f t="shared" si="1"/>
        <v>-1.1796886171454579E-3</v>
      </c>
      <c r="C24" s="5">
        <v>36929</v>
      </c>
      <c r="D24" s="5">
        <v>36110</v>
      </c>
      <c r="E24" s="6">
        <f t="shared" si="2"/>
        <v>3.1317467614366374</v>
      </c>
      <c r="F24" s="11">
        <f t="shared" si="3"/>
        <v>5.8740025560719111E-2</v>
      </c>
      <c r="G24" t="s">
        <v>57</v>
      </c>
      <c r="H24" s="5">
        <v>1696.74</v>
      </c>
      <c r="I24" s="5">
        <v>1733.47</v>
      </c>
      <c r="J24" s="5">
        <v>1781.32</v>
      </c>
      <c r="K24" s="5">
        <v>1879.99</v>
      </c>
      <c r="L24" s="5">
        <v>1958.43</v>
      </c>
      <c r="M24" s="5">
        <v>2190.25</v>
      </c>
      <c r="N24" s="5">
        <v>2396.9699999999998</v>
      </c>
      <c r="O24" s="5">
        <v>2467.59</v>
      </c>
      <c r="P24" s="5">
        <v>2620.2800000000002</v>
      </c>
      <c r="Q24" s="5">
        <v>2784.02</v>
      </c>
      <c r="R24" s="5">
        <v>2864.74</v>
      </c>
      <c r="S24" s="5">
        <v>2935.92</v>
      </c>
      <c r="T24" s="5">
        <v>3082.62</v>
      </c>
      <c r="U24" s="5">
        <v>3221.15</v>
      </c>
      <c r="V24" s="5">
        <v>3349.75</v>
      </c>
      <c r="W24" s="5">
        <v>3617.72</v>
      </c>
      <c r="X24" s="5">
        <v>3734.38</v>
      </c>
      <c r="Y24" s="5">
        <v>3996.41</v>
      </c>
      <c r="Z24" s="5">
        <v>4338.67</v>
      </c>
      <c r="AA24" s="5">
        <v>4848.8500000000004</v>
      </c>
      <c r="AB24" s="5">
        <v>5313.76</v>
      </c>
    </row>
    <row r="25" spans="1:28" x14ac:dyDescent="0.35">
      <c r="A25" s="6"/>
      <c r="B25" s="11"/>
      <c r="C25" s="5"/>
      <c r="D25" s="5"/>
    </row>
    <row r="26" spans="1:28" x14ac:dyDescent="0.35">
      <c r="H26" s="4"/>
    </row>
    <row r="27" spans="1:28" x14ac:dyDescent="0.35"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3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3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</sheetData>
  <autoFilter ref="A1:AB29" xr:uid="{6AA1BCA7-8E06-47EC-8D4E-3524FFD72AC7}">
    <sortState xmlns:xlrd2="http://schemas.microsoft.com/office/spreadsheetml/2017/richdata2" ref="A2:AB29">
      <sortCondition descending="1" ref="D1:D29"/>
    </sortState>
  </autoFilter>
  <sortState xmlns:xlrd2="http://schemas.microsoft.com/office/spreadsheetml/2017/richdata2" ref="G3:AB25">
    <sortCondition ref="G1:G25"/>
  </sortState>
  <conditionalFormatting sqref="A2:A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8107-63DD-4E6B-ACCE-95CE3875B681}">
  <dimension ref="A1:W28"/>
  <sheetViews>
    <sheetView workbookViewId="0">
      <selection activeCell="D3" sqref="D3"/>
    </sheetView>
  </sheetViews>
  <sheetFormatPr defaultRowHeight="14.5" x14ac:dyDescent="0.35"/>
  <cols>
    <col min="2" max="2" width="25.7265625" bestFit="1" customWidth="1"/>
  </cols>
  <sheetData>
    <row r="1" spans="1:23" x14ac:dyDescent="0.35">
      <c r="A1" s="1"/>
      <c r="B1" s="1"/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</row>
    <row r="2" spans="1:23" x14ac:dyDescent="0.35">
      <c r="A2" t="s">
        <v>38</v>
      </c>
      <c r="B2" t="str">
        <f>DŚ!G2</f>
        <v>Wrocław</v>
      </c>
      <c r="C2" s="6">
        <f>DŚ!H2/DŚ!H$2</f>
        <v>1</v>
      </c>
      <c r="D2" s="6">
        <f>DŚ!I2/DŚ!I$2</f>
        <v>1</v>
      </c>
      <c r="E2" s="6">
        <f>DŚ!J2/DŚ!J$2</f>
        <v>1</v>
      </c>
      <c r="F2" s="6">
        <f>DŚ!K2/DŚ!K$2</f>
        <v>1</v>
      </c>
      <c r="G2" s="6">
        <f>DŚ!L2/DŚ!L$2</f>
        <v>1</v>
      </c>
      <c r="H2" s="6">
        <f>DŚ!M2/DŚ!M$2</f>
        <v>1</v>
      </c>
      <c r="I2" s="6">
        <f>DŚ!N2/DŚ!N$2</f>
        <v>1</v>
      </c>
      <c r="J2" s="6">
        <f>DŚ!O2/DŚ!O$2</f>
        <v>1</v>
      </c>
      <c r="K2" s="6">
        <f>DŚ!P2/DŚ!P$2</f>
        <v>1</v>
      </c>
      <c r="L2" s="6">
        <f>DŚ!Q2/DŚ!Q$2</f>
        <v>1</v>
      </c>
      <c r="M2" s="6">
        <f>DŚ!R2/DŚ!R$2</f>
        <v>1</v>
      </c>
      <c r="N2" s="6">
        <f>DŚ!S2/DŚ!S$2</f>
        <v>1</v>
      </c>
      <c r="O2" s="6">
        <f>DŚ!T2/DŚ!T$2</f>
        <v>1</v>
      </c>
      <c r="P2" s="6">
        <f>DŚ!U2/DŚ!U$2</f>
        <v>1</v>
      </c>
      <c r="Q2" s="6">
        <f>DŚ!V2/DŚ!V$2</f>
        <v>1</v>
      </c>
      <c r="R2" s="6">
        <f>DŚ!W2/DŚ!W$2</f>
        <v>1</v>
      </c>
      <c r="S2" s="6">
        <f>DŚ!X2/DŚ!X$2</f>
        <v>1</v>
      </c>
      <c r="T2" s="6">
        <f>DŚ!Y2/DŚ!Y$2</f>
        <v>1</v>
      </c>
      <c r="U2" s="6">
        <f>DŚ!Z2/DŚ!Z$2</f>
        <v>1</v>
      </c>
      <c r="V2" s="6">
        <f>DŚ!AA2/DŚ!AA$2</f>
        <v>1</v>
      </c>
      <c r="W2" s="6">
        <f>DŚ!AB2/DŚ!AB$2</f>
        <v>1</v>
      </c>
    </row>
    <row r="3" spans="1:23" x14ac:dyDescent="0.35">
      <c r="A3" t="s">
        <v>39</v>
      </c>
      <c r="B3" t="str">
        <f>DŚ!G3</f>
        <v>wrocławski</v>
      </c>
      <c r="C3" s="6">
        <f>DŚ!H3/DŚ!H$2</f>
        <v>0.91539816849020061</v>
      </c>
      <c r="D3" s="6">
        <f>DŚ!I3/DŚ!I$2</f>
        <v>0.9382714484856165</v>
      </c>
      <c r="E3" s="6">
        <f>DŚ!J3/DŚ!J$2</f>
        <v>0.88874377341811972</v>
      </c>
      <c r="F3" s="6">
        <f>DŚ!K3/DŚ!K$2</f>
        <v>0.86262558404601419</v>
      </c>
      <c r="G3" s="6">
        <f>DŚ!L3/DŚ!L$2</f>
        <v>0.90322799718341062</v>
      </c>
      <c r="H3" s="6">
        <f>DŚ!M3/DŚ!M$2</f>
        <v>0.88473850271238252</v>
      </c>
      <c r="I3" s="6">
        <f>DŚ!N3/DŚ!N$2</f>
        <v>0.83514620585057642</v>
      </c>
      <c r="J3" s="6">
        <f>DŚ!O3/DŚ!O$2</f>
        <v>0.84460223278310509</v>
      </c>
      <c r="K3" s="6">
        <f>DŚ!P3/DŚ!P$2</f>
        <v>0.86926833249452518</v>
      </c>
      <c r="L3" s="6">
        <f>DŚ!Q3/DŚ!Q$2</f>
        <v>0.89262686535969571</v>
      </c>
      <c r="M3" s="6">
        <f>DŚ!R3/DŚ!R$2</f>
        <v>0.90005173384846315</v>
      </c>
      <c r="N3" s="6">
        <f>DŚ!S3/DŚ!S$2</f>
        <v>0.88102606573097364</v>
      </c>
      <c r="O3" s="6">
        <f>DŚ!T3/DŚ!T$2</f>
        <v>0.87937962051549223</v>
      </c>
      <c r="P3" s="6">
        <f>DŚ!U3/DŚ!U$2</f>
        <v>0.81109131968454318</v>
      </c>
      <c r="Q3" s="6">
        <f>DŚ!V3/DŚ!V$2</f>
        <v>0.82585292487928441</v>
      </c>
      <c r="R3" s="6">
        <f>DŚ!W3/DŚ!W$2</f>
        <v>0.85282672793791348</v>
      </c>
      <c r="S3" s="6">
        <f>DŚ!X3/DŚ!X$2</f>
        <v>0.9141195885712573</v>
      </c>
      <c r="T3" s="6">
        <f>DŚ!Y3/DŚ!Y$2</f>
        <v>0.92475084845263777</v>
      </c>
      <c r="U3" s="6">
        <f>DŚ!Z3/DŚ!Z$2</f>
        <v>0.95564794549102372</v>
      </c>
      <c r="V3" s="6">
        <f>DŚ!AA3/DŚ!AA$2</f>
        <v>0.96942738911546333</v>
      </c>
      <c r="W3" s="6">
        <f>DŚ!AB3/DŚ!AB$2</f>
        <v>0.96880119589553504</v>
      </c>
    </row>
    <row r="4" spans="1:23" x14ac:dyDescent="0.35">
      <c r="A4" t="s">
        <v>39</v>
      </c>
      <c r="B4" t="str">
        <f>DŚ!G4</f>
        <v>świdnicki</v>
      </c>
      <c r="C4" s="6">
        <f>DŚ!H4/DŚ!H$2</f>
        <v>0.82602397059143406</v>
      </c>
      <c r="D4" s="6">
        <f>DŚ!I4/DŚ!I$2</f>
        <v>0.84153677184978659</v>
      </c>
      <c r="E4" s="6">
        <f>DŚ!J4/DŚ!J$2</f>
        <v>0.83095950083817471</v>
      </c>
      <c r="F4" s="6">
        <f>DŚ!K4/DŚ!K$2</f>
        <v>0.81667937289120707</v>
      </c>
      <c r="G4" s="6">
        <f>DŚ!L4/DŚ!L$2</f>
        <v>0.81656426148528627</v>
      </c>
      <c r="H4" s="6">
        <f>DŚ!M4/DŚ!M$2</f>
        <v>0.82228482968074568</v>
      </c>
      <c r="I4" s="6">
        <f>DŚ!N4/DŚ!N$2</f>
        <v>0.8060045851279064</v>
      </c>
      <c r="J4" s="6">
        <f>DŚ!O4/DŚ!O$2</f>
        <v>0.8267062231095863</v>
      </c>
      <c r="K4" s="6">
        <f>DŚ!P4/DŚ!P$2</f>
        <v>0.81852632724403884</v>
      </c>
      <c r="L4" s="6">
        <f>DŚ!Q4/DŚ!Q$2</f>
        <v>0.83034893199013504</v>
      </c>
      <c r="M4" s="6">
        <f>DŚ!R4/DŚ!R$2</f>
        <v>0.83581256546370608</v>
      </c>
      <c r="N4" s="6">
        <f>DŚ!S4/DŚ!S$2</f>
        <v>0.82203188717442044</v>
      </c>
      <c r="O4" s="6">
        <f>DŚ!T4/DŚ!T$2</f>
        <v>0.81779810465215463</v>
      </c>
      <c r="P4" s="6">
        <f>DŚ!U4/DŚ!U$2</f>
        <v>0.8177391966528661</v>
      </c>
      <c r="Q4" s="6">
        <f>DŚ!V4/DŚ!V$2</f>
        <v>0.80981931199406743</v>
      </c>
      <c r="R4" s="6">
        <f>DŚ!W4/DŚ!W$2</f>
        <v>0.81677201771080876</v>
      </c>
      <c r="S4" s="6">
        <f>DŚ!X4/DŚ!X$2</f>
        <v>0.82931064518485631</v>
      </c>
      <c r="T4" s="6">
        <f>DŚ!Y4/DŚ!Y$2</f>
        <v>0.82350448281731425</v>
      </c>
      <c r="U4" s="6">
        <f>DŚ!Z4/DŚ!Z$2</f>
        <v>0.82302821855702335</v>
      </c>
      <c r="V4" s="6">
        <f>DŚ!AA4/DŚ!AA$2</f>
        <v>0.817158905869523</v>
      </c>
      <c r="W4" s="6">
        <f>DŚ!AB4/DŚ!AB$2</f>
        <v>0.81971739527458931</v>
      </c>
    </row>
    <row r="5" spans="1:23" x14ac:dyDescent="0.35">
      <c r="A5" t="s">
        <v>39</v>
      </c>
      <c r="B5" t="str">
        <f>DŚ!G5</f>
        <v>kłodzki</v>
      </c>
      <c r="C5" s="6">
        <f>DŚ!H5/DŚ!H$2</f>
        <v>0.77707349966284556</v>
      </c>
      <c r="D5" s="6">
        <f>DŚ!I5/DŚ!I$2</f>
        <v>0.77716808178093177</v>
      </c>
      <c r="E5" s="6">
        <f>DŚ!J5/DŚ!J$2</f>
        <v>0.75880083299819634</v>
      </c>
      <c r="F5" s="6">
        <f>DŚ!K5/DŚ!K$2</f>
        <v>0.75437609921422699</v>
      </c>
      <c r="G5" s="6">
        <f>DŚ!L5/DŚ!L$2</f>
        <v>0.75157182123951372</v>
      </c>
      <c r="H5" s="6">
        <f>DŚ!M5/DŚ!M$2</f>
        <v>0.75699414230332762</v>
      </c>
      <c r="I5" s="6">
        <f>DŚ!N5/DŚ!N$2</f>
        <v>0.73530402091708413</v>
      </c>
      <c r="J5" s="6">
        <f>DŚ!O5/DŚ!O$2</f>
        <v>0.74896937656421358</v>
      </c>
      <c r="K5" s="6">
        <f>DŚ!P5/DŚ!P$2</f>
        <v>0.76260728811023304</v>
      </c>
      <c r="L5" s="6">
        <f>DŚ!Q5/DŚ!Q$2</f>
        <v>0.77392310746979898</v>
      </c>
      <c r="M5" s="6">
        <f>DŚ!R5/DŚ!R$2</f>
        <v>0.78070454875596662</v>
      </c>
      <c r="N5" s="6">
        <f>DŚ!S5/DŚ!S$2</f>
        <v>0.77501719311500494</v>
      </c>
      <c r="O5" s="6">
        <f>DŚ!T5/DŚ!T$2</f>
        <v>0.76841117660483316</v>
      </c>
      <c r="P5" s="6">
        <f>DŚ!U5/DŚ!U$2</f>
        <v>0.74624060150375937</v>
      </c>
      <c r="Q5" s="6">
        <f>DŚ!V5/DŚ!V$2</f>
        <v>0.73464026963633255</v>
      </c>
      <c r="R5" s="6">
        <f>DŚ!W5/DŚ!W$2</f>
        <v>0.73798258502864689</v>
      </c>
      <c r="S5" s="6">
        <f>DŚ!X5/DŚ!X$2</f>
        <v>0.75943669253550172</v>
      </c>
      <c r="T5" s="6">
        <f>DŚ!Y5/DŚ!Y$2</f>
        <v>0.76192783723604174</v>
      </c>
      <c r="U5" s="6">
        <f>DŚ!Z5/DŚ!Z$2</f>
        <v>0.77319790770994556</v>
      </c>
      <c r="V5" s="6">
        <f>DŚ!AA5/DŚ!AA$2</f>
        <v>0.76815907019824015</v>
      </c>
      <c r="W5" s="6">
        <f>DŚ!AB5/DŚ!AB$2</f>
        <v>0.76709258044223794</v>
      </c>
    </row>
    <row r="6" spans="1:23" x14ac:dyDescent="0.35">
      <c r="B6" t="str">
        <f>DŚ!G6</f>
        <v>oleśnicki</v>
      </c>
      <c r="C6" s="6">
        <f>DŚ!H6/DŚ!H$2</f>
        <v>0.75711395819285221</v>
      </c>
      <c r="D6" s="6">
        <f>DŚ!I6/DŚ!I$2</f>
        <v>0.74318844252946381</v>
      </c>
      <c r="E6" s="6">
        <f>DŚ!J6/DŚ!J$2</f>
        <v>0.72123627762890175</v>
      </c>
      <c r="F6" s="6">
        <f>DŚ!K6/DŚ!K$2</f>
        <v>0.71728021376650242</v>
      </c>
      <c r="G6" s="6">
        <f>DŚ!L6/DŚ!L$2</f>
        <v>0.71746892994627742</v>
      </c>
      <c r="H6" s="6">
        <f>DŚ!M6/DŚ!M$2</f>
        <v>0.72348129538403005</v>
      </c>
      <c r="I6" s="6">
        <f>DŚ!N6/DŚ!N$2</f>
        <v>0.71696058136845275</v>
      </c>
      <c r="J6" s="6">
        <f>DŚ!O6/DŚ!O$2</f>
        <v>0.7109501982508929</v>
      </c>
      <c r="K6" s="6">
        <f>DŚ!P6/DŚ!P$2</f>
        <v>0.72715970455812939</v>
      </c>
      <c r="L6" s="6">
        <f>DŚ!Q6/DŚ!Q$2</f>
        <v>0.74614910337332274</v>
      </c>
      <c r="M6" s="6">
        <f>DŚ!R6/DŚ!R$2</f>
        <v>0.77993236372718178</v>
      </c>
      <c r="N6" s="6">
        <f>DŚ!S6/DŚ!S$2</f>
        <v>0.78819293096601084</v>
      </c>
      <c r="O6" s="6">
        <f>DŚ!T6/DŚ!T$2</f>
        <v>0.76268271711092017</v>
      </c>
      <c r="P6" s="6">
        <f>DŚ!U6/DŚ!U$2</f>
        <v>0.75636559384491497</v>
      </c>
      <c r="Q6" s="6">
        <f>DŚ!V6/DŚ!V$2</f>
        <v>0.75656905264824381</v>
      </c>
      <c r="R6" s="6">
        <f>DŚ!W6/DŚ!W$2</f>
        <v>0.76084491208693672</v>
      </c>
      <c r="S6" s="6">
        <f>DŚ!X6/DŚ!X$2</f>
        <v>0.77330958120959747</v>
      </c>
      <c r="T6" s="6">
        <f>DŚ!Y6/DŚ!Y$2</f>
        <v>0.77425254535791332</v>
      </c>
      <c r="U6" s="6">
        <f>DŚ!Z6/DŚ!Z$2</f>
        <v>0.77742710857500186</v>
      </c>
      <c r="V6" s="6">
        <f>DŚ!AA6/DŚ!AA$2</f>
        <v>0.76394478555102419</v>
      </c>
      <c r="W6" s="6">
        <f>DŚ!AB6/DŚ!AB$2</f>
        <v>0.7796088988697164</v>
      </c>
    </row>
    <row r="7" spans="1:23" x14ac:dyDescent="0.35">
      <c r="B7" t="str">
        <f>DŚ!G7</f>
        <v>lubiński</v>
      </c>
      <c r="C7" s="6">
        <f>DŚ!H7/DŚ!H$2</f>
        <v>1.4725730319970416</v>
      </c>
      <c r="D7" s="6">
        <f>DŚ!I7/DŚ!I$2</f>
        <v>1.5255861107590925</v>
      </c>
      <c r="E7" s="6">
        <f>DŚ!J7/DŚ!J$2</f>
        <v>1.5524824700068887</v>
      </c>
      <c r="F7" s="6">
        <f>DŚ!K7/DŚ!K$2</f>
        <v>1.663264921007541</v>
      </c>
      <c r="G7" s="6">
        <f>DŚ!L7/DŚ!L$2</f>
        <v>1.6691365438161925</v>
      </c>
      <c r="H7" s="6">
        <f>DŚ!M7/DŚ!M$2</f>
        <v>1.7257181090069467</v>
      </c>
      <c r="I7" s="6">
        <f>DŚ!N7/DŚ!N$2</f>
        <v>1.5905709157665744</v>
      </c>
      <c r="J7" s="6">
        <f>DŚ!O7/DŚ!O$2</f>
        <v>1.5791316329687017</v>
      </c>
      <c r="K7" s="6">
        <f>DŚ!P7/DŚ!P$2</f>
        <v>1.6357985227906471</v>
      </c>
      <c r="L7" s="6">
        <f>DŚ!Q7/DŚ!Q$2</f>
        <v>1.6409861848430383</v>
      </c>
      <c r="M7" s="6">
        <f>DŚ!R7/DŚ!R$2</f>
        <v>1.6671933495245839</v>
      </c>
      <c r="N7" s="6">
        <f>DŚ!S7/DŚ!S$2</f>
        <v>1.6082585069595789</v>
      </c>
      <c r="O7" s="6">
        <f>DŚ!T7/DŚ!T$2</f>
        <v>1.5691714365408866</v>
      </c>
      <c r="P7" s="6">
        <f>DŚ!U7/DŚ!U$2</f>
        <v>1.5221078015177643</v>
      </c>
      <c r="Q7" s="6">
        <f>DŚ!V7/DŚ!V$2</f>
        <v>1.4936257171068255</v>
      </c>
      <c r="R7" s="6">
        <f>DŚ!W7/DŚ!W$2</f>
        <v>1.482341455718047</v>
      </c>
      <c r="S7" s="6">
        <f>DŚ!X7/DŚ!X$2</f>
        <v>1.4826364108068417</v>
      </c>
      <c r="T7" s="6">
        <f>DŚ!Y7/DŚ!Y$2</f>
        <v>1.4371710834835711</v>
      </c>
      <c r="U7" s="6">
        <f>DŚ!Z7/DŚ!Z$2</f>
        <v>1.4526840850465097</v>
      </c>
      <c r="V7" s="6">
        <f>DŚ!AA7/DŚ!AA$2</f>
        <v>1.5053466588984001</v>
      </c>
      <c r="W7" s="6">
        <f>DŚ!AB7/DŚ!AB$2</f>
        <v>1.5370112081385832</v>
      </c>
    </row>
    <row r="8" spans="1:23" x14ac:dyDescent="0.35">
      <c r="B8" t="str">
        <f>DŚ!G8</f>
        <v>Wałbrzych</v>
      </c>
      <c r="C8" s="6">
        <f>DŚ!H8/DŚ!H$2</f>
        <v>0.9212015748374045</v>
      </c>
      <c r="D8" s="6" t="e">
        <f>DŚ!I8/DŚ!I$2</f>
        <v>#N/A</v>
      </c>
      <c r="E8" s="6" t="e">
        <f>DŚ!J8/DŚ!J$2</f>
        <v>#N/A</v>
      </c>
      <c r="F8" s="6" t="e">
        <f>DŚ!K8/DŚ!K$2</f>
        <v>#N/A</v>
      </c>
      <c r="G8" s="6" t="e">
        <f>DŚ!L8/DŚ!L$2</f>
        <v>#N/A</v>
      </c>
      <c r="H8" s="6" t="e">
        <f>DŚ!M8/DŚ!M$2</f>
        <v>#N/A</v>
      </c>
      <c r="I8" s="6" t="e">
        <f>DŚ!N8/DŚ!N$2</f>
        <v>#N/A</v>
      </c>
      <c r="J8" s="6" t="e">
        <f>DŚ!O8/DŚ!O$2</f>
        <v>#N/A</v>
      </c>
      <c r="K8" s="6" t="e">
        <f>DŚ!P8/DŚ!P$2</f>
        <v>#N/A</v>
      </c>
      <c r="L8" s="6" t="e">
        <f>DŚ!Q8/DŚ!Q$2</f>
        <v>#N/A</v>
      </c>
      <c r="M8" s="6" t="e">
        <f>DŚ!R8/DŚ!R$2</f>
        <v>#N/A</v>
      </c>
      <c r="N8" s="6">
        <f>DŚ!S8/DŚ!S$2</f>
        <v>0.90448861379904866</v>
      </c>
      <c r="O8" s="6">
        <f>DŚ!T8/DŚ!T$2</f>
        <v>0.90901085525784997</v>
      </c>
      <c r="P8" s="6">
        <f>DŚ!U8/DŚ!U$2</f>
        <v>0.88331641093420399</v>
      </c>
      <c r="Q8" s="6">
        <f>DŚ!V8/DŚ!V$2</f>
        <v>0.8708749432355527</v>
      </c>
      <c r="R8" s="6">
        <f>DŚ!W8/DŚ!W$2</f>
        <v>0.88385219955229899</v>
      </c>
      <c r="S8" s="6">
        <f>DŚ!X8/DŚ!X$2</f>
        <v>0.89314166793107386</v>
      </c>
      <c r="T8" s="6">
        <f>DŚ!Y8/DŚ!Y$2</f>
        <v>0.90129465014572197</v>
      </c>
      <c r="U8" s="6">
        <f>DŚ!Z8/DŚ!Z$2</f>
        <v>0.90631921102686364</v>
      </c>
      <c r="V8" s="6">
        <f>DŚ!AA8/DŚ!AA$2</f>
        <v>0.89869881533933893</v>
      </c>
      <c r="W8" s="6">
        <f>DŚ!AB8/DŚ!AB$2</f>
        <v>0.9106176313422033</v>
      </c>
    </row>
    <row r="9" spans="1:23" x14ac:dyDescent="0.35">
      <c r="B9" t="str">
        <f>DŚ!G9</f>
        <v>Legnica</v>
      </c>
      <c r="C9" s="6">
        <f>DŚ!H9/DŚ!H$2</f>
        <v>0.8336327844604442</v>
      </c>
      <c r="D9" s="6">
        <f>DŚ!I9/DŚ!I$2</f>
        <v>0.82728424787732857</v>
      </c>
      <c r="E9" s="6">
        <f>DŚ!J9/DŚ!J$2</f>
        <v>0.78669353072576764</v>
      </c>
      <c r="F9" s="6">
        <f>DŚ!K9/DŚ!K$2</f>
        <v>0.7624263101878761</v>
      </c>
      <c r="G9" s="6">
        <f>DŚ!L9/DŚ!L$2</f>
        <v>0.75442415404026864</v>
      </c>
      <c r="H9" s="6">
        <f>DŚ!M9/DŚ!M$2</f>
        <v>0.74850277797820908</v>
      </c>
      <c r="I9" s="6">
        <f>DŚ!N9/DŚ!N$2</f>
        <v>0.74468508720819582</v>
      </c>
      <c r="J9" s="6">
        <f>DŚ!O9/DŚ!O$2</f>
        <v>0.7618823992576137</v>
      </c>
      <c r="K9" s="6">
        <f>DŚ!P9/DŚ!P$2</f>
        <v>0.75186419467606125</v>
      </c>
      <c r="L9" s="6">
        <f>DŚ!Q9/DŚ!Q$2</f>
        <v>0.75744053839401415</v>
      </c>
      <c r="M9" s="6">
        <f>DŚ!R9/DŚ!R$2</f>
        <v>0.77321715728873863</v>
      </c>
      <c r="N9" s="6">
        <f>DŚ!S9/DŚ!S$2</f>
        <v>0.77219122618390323</v>
      </c>
      <c r="O9" s="6">
        <f>DŚ!T9/DŚ!T$2</f>
        <v>0.78531531884582495</v>
      </c>
      <c r="P9" s="6">
        <f>DŚ!U9/DŚ!U$2</f>
        <v>0.78385209239629927</v>
      </c>
      <c r="Q9" s="6">
        <f>DŚ!V9/DŚ!V$2</f>
        <v>0.77677094660184065</v>
      </c>
      <c r="R9" s="6">
        <f>DŚ!W9/DŚ!W$2</f>
        <v>0.78856094746910965</v>
      </c>
      <c r="S9" s="6">
        <f>DŚ!X9/DŚ!X$2</f>
        <v>0.79786343278130245</v>
      </c>
      <c r="T9" s="6">
        <f>DŚ!Y9/DŚ!Y$2</f>
        <v>0.81973377518870905</v>
      </c>
      <c r="U9" s="6">
        <f>DŚ!Z9/DŚ!Z$2</f>
        <v>0.80648271189973675</v>
      </c>
      <c r="V9" s="6">
        <f>DŚ!AA9/DŚ!AA$2</f>
        <v>0.81615650069466239</v>
      </c>
      <c r="W9" s="6">
        <f>DŚ!AB9/DŚ!AB$2</f>
        <v>0.82096605090672958</v>
      </c>
    </row>
    <row r="10" spans="1:23" x14ac:dyDescent="0.35">
      <c r="B10" t="str">
        <f>DŚ!G10</f>
        <v>zgorzelecki</v>
      </c>
      <c r="C10" s="6">
        <f>DŚ!H10/DŚ!H$2</f>
        <v>1.1586670436995627</v>
      </c>
      <c r="D10" s="6">
        <f>DŚ!I10/DŚ!I$2</f>
        <v>1.1387192159844548</v>
      </c>
      <c r="E10" s="6">
        <f>DŚ!J10/DŚ!J$2</f>
        <v>1.1674557320389742</v>
      </c>
      <c r="F10" s="6">
        <f>DŚ!K10/DŚ!K$2</f>
        <v>1.0947834029030579</v>
      </c>
      <c r="G10" s="6">
        <f>DŚ!L10/DŚ!L$2</f>
        <v>1.0842796429937342</v>
      </c>
      <c r="H10" s="6">
        <f>DŚ!M10/DŚ!M$2</f>
        <v>1.0602890146868789</v>
      </c>
      <c r="I10" s="6">
        <f>DŚ!N10/DŚ!N$2</f>
        <v>1.0266763092941069</v>
      </c>
      <c r="J10" s="6">
        <f>DŚ!O10/DŚ!O$2</f>
        <v>1.0587722504991424</v>
      </c>
      <c r="K10" s="6">
        <f>DŚ!P10/DŚ!P$2</f>
        <v>0.85257831521960903</v>
      </c>
      <c r="L10" s="6">
        <f>DŚ!Q10/DŚ!Q$2</f>
        <v>0.85293702712870467</v>
      </c>
      <c r="M10" s="6">
        <f>DŚ!R10/DŚ!R$2</f>
        <v>0.86800987785205153</v>
      </c>
      <c r="N10" s="6">
        <f>DŚ!S10/DŚ!S$2</f>
        <v>0.83197483509138981</v>
      </c>
      <c r="O10" s="6">
        <f>DŚ!T10/DŚ!T$2</f>
        <v>0.81862567686878029</v>
      </c>
      <c r="P10" s="6">
        <f>DŚ!U10/DŚ!U$2</f>
        <v>0.79449132143513612</v>
      </c>
      <c r="Q10" s="6">
        <f>DŚ!V10/DŚ!V$2</f>
        <v>0.76669083061488918</v>
      </c>
      <c r="R10" s="6">
        <f>DŚ!W10/DŚ!W$2</f>
        <v>0.76258246472137026</v>
      </c>
      <c r="S10" s="6">
        <f>DŚ!X10/DŚ!X$2</f>
        <v>0.79145897607366911</v>
      </c>
      <c r="T10" s="6">
        <f>DŚ!Y10/DŚ!Y$2</f>
        <v>0.78524682416448699</v>
      </c>
      <c r="U10" s="6">
        <f>DŚ!Z10/DŚ!Z$2</f>
        <v>0.79495785455587686</v>
      </c>
      <c r="V10" s="6">
        <f>DŚ!AA10/DŚ!AA$2</f>
        <v>0.79867939467276172</v>
      </c>
      <c r="W10" s="6">
        <f>DŚ!AB10/DŚ!AB$2</f>
        <v>0.8091112629279148</v>
      </c>
    </row>
    <row r="11" spans="1:23" x14ac:dyDescent="0.35">
      <c r="B11" t="str">
        <f>DŚ!G11</f>
        <v>trzebnicki</v>
      </c>
      <c r="C11" s="6">
        <f>DŚ!H11/DŚ!H$2</f>
        <v>0.80201422574119585</v>
      </c>
      <c r="D11" s="6">
        <f>DŚ!I11/DŚ!I$2</f>
        <v>0.80939889325391789</v>
      </c>
      <c r="E11" s="6">
        <f>DŚ!J11/DŚ!J$2</f>
        <v>0.79765948212358795</v>
      </c>
      <c r="F11" s="6">
        <f>DŚ!K11/DŚ!K$2</f>
        <v>0.77412232697518901</v>
      </c>
      <c r="G11" s="6">
        <f>DŚ!L11/DŚ!L$2</f>
        <v>0.78598568114636613</v>
      </c>
      <c r="H11" s="6">
        <f>DŚ!M11/DŚ!M$2</f>
        <v>0.79132037599459482</v>
      </c>
      <c r="I11" s="6">
        <f>DŚ!N11/DŚ!N$2</f>
        <v>0.78120800259999601</v>
      </c>
      <c r="J11" s="6">
        <f>DŚ!O11/DŚ!O$2</f>
        <v>0.77369309074547965</v>
      </c>
      <c r="K11" s="6">
        <f>DŚ!P11/DŚ!P$2</f>
        <v>0.8172613137097543</v>
      </c>
      <c r="L11" s="6">
        <f>DŚ!Q11/DŚ!Q$2</f>
        <v>0.81435229695272338</v>
      </c>
      <c r="M11" s="6">
        <f>DŚ!R11/DŚ!R$2</f>
        <v>0.8161970269602159</v>
      </c>
      <c r="N11" s="6">
        <f>DŚ!S11/DŚ!S$2</f>
        <v>0.76690010558025545</v>
      </c>
      <c r="O11" s="6">
        <f>DŚ!T11/DŚ!T$2</f>
        <v>0.74377764817346281</v>
      </c>
      <c r="P11" s="6">
        <f>DŚ!U11/DŚ!U$2</f>
        <v>0.72736920881948752</v>
      </c>
      <c r="Q11" s="6">
        <f>DŚ!V11/DŚ!V$2</f>
        <v>0.71598403512938136</v>
      </c>
      <c r="R11" s="6">
        <f>DŚ!W11/DŚ!W$2</f>
        <v>0.72272722790339916</v>
      </c>
      <c r="S11" s="6">
        <f>DŚ!X11/DŚ!X$2</f>
        <v>0.74092577086693368</v>
      </c>
      <c r="T11" s="6">
        <f>DŚ!Y11/DŚ!Y$2</f>
        <v>0.73601225523400615</v>
      </c>
      <c r="U11" s="6">
        <f>DŚ!Z11/DŚ!Z$2</f>
        <v>0.75090218609135206</v>
      </c>
      <c r="V11" s="6">
        <f>DŚ!AA11/DŚ!AA$2</f>
        <v>0.78206127967253769</v>
      </c>
      <c r="W11" s="6">
        <f>DŚ!AB11/DŚ!AB$2</f>
        <v>0.79179107001535454</v>
      </c>
    </row>
    <row r="12" spans="1:23" x14ac:dyDescent="0.35">
      <c r="B12" t="str">
        <f>DŚ!G12</f>
        <v>oławski</v>
      </c>
      <c r="C12" s="6">
        <f>DŚ!H12/DŚ!H$2</f>
        <v>0.85804276423117909</v>
      </c>
      <c r="D12" s="6">
        <f>DŚ!I12/DŚ!I$2</f>
        <v>0.86583027077260999</v>
      </c>
      <c r="E12" s="6">
        <f>DŚ!J12/DŚ!J$2</f>
        <v>0.82543272504290421</v>
      </c>
      <c r="F12" s="6">
        <f>DŚ!K12/DŚ!K$2</f>
        <v>0.81040300118507569</v>
      </c>
      <c r="G12" s="6">
        <f>DŚ!L12/DŚ!L$2</f>
        <v>0.81598879083250231</v>
      </c>
      <c r="H12" s="6">
        <f>DŚ!M12/DŚ!M$2</f>
        <v>0.84313114549783863</v>
      </c>
      <c r="I12" s="6">
        <f>DŚ!N12/DŚ!N$2</f>
        <v>0.80163612354665215</v>
      </c>
      <c r="J12" s="6">
        <f>DŚ!O12/DŚ!O$2</f>
        <v>0.80509546975619362</v>
      </c>
      <c r="K12" s="6">
        <f>DŚ!P12/DŚ!P$2</f>
        <v>0.82456574669804261</v>
      </c>
      <c r="L12" s="6">
        <f>DŚ!Q12/DŚ!Q$2</f>
        <v>0.83149845337123274</v>
      </c>
      <c r="M12" s="6">
        <f>DŚ!R12/DŚ!R$2</f>
        <v>0.84167658444467663</v>
      </c>
      <c r="N12" s="6">
        <f>DŚ!S12/DŚ!S$2</f>
        <v>0.82287943509720163</v>
      </c>
      <c r="O12" s="6">
        <f>DŚ!T12/DŚ!T$2</f>
        <v>0.81558740338267266</v>
      </c>
      <c r="P12" s="6">
        <f>DŚ!U12/DŚ!U$2</f>
        <v>0.81813526832214412</v>
      </c>
      <c r="Q12" s="6">
        <f>DŚ!V12/DŚ!V$2</f>
        <v>0.80850487653472325</v>
      </c>
      <c r="R12" s="6">
        <f>DŚ!W12/DŚ!W$2</f>
        <v>0.81859043261313313</v>
      </c>
      <c r="S12" s="6">
        <f>DŚ!X12/DŚ!X$2</f>
        <v>0.82713211837848666</v>
      </c>
      <c r="T12" s="6">
        <f>DŚ!Y12/DŚ!Y$2</f>
        <v>0.83451439329991628</v>
      </c>
      <c r="U12" s="6">
        <f>DŚ!Z12/DŚ!Z$2</f>
        <v>0.81225084030329076</v>
      </c>
      <c r="V12" s="6">
        <f>DŚ!AA12/DŚ!AA$2</f>
        <v>0.81686012638372252</v>
      </c>
      <c r="W12" s="6">
        <f>DŚ!AB12/DŚ!AB$2</f>
        <v>0.81581585373277687</v>
      </c>
    </row>
    <row r="13" spans="1:23" x14ac:dyDescent="0.35">
      <c r="B13" t="str">
        <f>DŚ!G13</f>
        <v>Jelenia Góra</v>
      </c>
      <c r="C13" s="6">
        <f>DŚ!H13/DŚ!H$2</f>
        <v>0.91628999630217733</v>
      </c>
      <c r="D13" s="6">
        <f>DŚ!I13/DŚ!I$2</f>
        <v>0.91877244117771306</v>
      </c>
      <c r="E13" s="6">
        <f>DŚ!J13/DŚ!J$2</f>
        <v>0.88921761082419848</v>
      </c>
      <c r="F13" s="6">
        <f>DŚ!K13/DŚ!K$2</f>
        <v>0.8628067420988671</v>
      </c>
      <c r="G13" s="6">
        <f>DŚ!L13/DŚ!L$2</f>
        <v>0.85722966283138713</v>
      </c>
      <c r="H13" s="6">
        <f>DŚ!M13/DŚ!M$2</f>
        <v>0.83599433253087907</v>
      </c>
      <c r="I13" s="6">
        <f>DŚ!N13/DŚ!N$2</f>
        <v>0.81860343913872213</v>
      </c>
      <c r="J13" s="6">
        <f>DŚ!O13/DŚ!O$2</f>
        <v>0.8191642529737635</v>
      </c>
      <c r="K13" s="6">
        <f>DŚ!P13/DŚ!P$2</f>
        <v>0.80790837493368883</v>
      </c>
      <c r="L13" s="6">
        <f>DŚ!Q13/DŚ!Q$2</f>
        <v>0.83396469924340599</v>
      </c>
      <c r="M13" s="6">
        <f>DŚ!R13/DŚ!R$2</f>
        <v>0.83872291299793833</v>
      </c>
      <c r="N13" s="6">
        <f>DŚ!S13/DŚ!S$2</f>
        <v>0.8153943761562974</v>
      </c>
      <c r="O13" s="6">
        <f>DŚ!T13/DŚ!T$2</f>
        <v>0.82458235265641466</v>
      </c>
      <c r="P13" s="6">
        <f>DŚ!U13/DŚ!U$2</f>
        <v>0.83921678468581229</v>
      </c>
      <c r="Q13" s="6">
        <f>DŚ!V13/DŚ!V$2</f>
        <v>0.8290317339299329</v>
      </c>
      <c r="R13" s="6">
        <f>DŚ!W13/DŚ!W$2</f>
        <v>0.83574112240772325</v>
      </c>
      <c r="S13" s="6">
        <f>DŚ!X13/DŚ!X$2</f>
        <v>0.85157732458925495</v>
      </c>
      <c r="T13" s="6">
        <f>DŚ!Y13/DŚ!Y$2</f>
        <v>0.84216349343643293</v>
      </c>
      <c r="U13" s="6">
        <f>DŚ!Z13/DŚ!Z$2</f>
        <v>0.84410256911331716</v>
      </c>
      <c r="V13" s="6">
        <f>DŚ!AA13/DŚ!AA$2</f>
        <v>0.84350079923512467</v>
      </c>
      <c r="W13" s="6">
        <f>DŚ!AB13/DŚ!AB$2</f>
        <v>0.84986235025940393</v>
      </c>
    </row>
    <row r="14" spans="1:23" x14ac:dyDescent="0.35">
      <c r="B14" t="str">
        <f>DŚ!G14</f>
        <v>ząbkowicki</v>
      </c>
      <c r="C14" s="6">
        <f>DŚ!H14/DŚ!H$2</f>
        <v>0.81791921345137353</v>
      </c>
      <c r="D14" s="6">
        <f>DŚ!I14/DŚ!I$2</f>
        <v>0.80453258987031628</v>
      </c>
      <c r="E14" s="6">
        <f>DŚ!J14/DŚ!J$2</f>
        <v>0.78812698842482909</v>
      </c>
      <c r="F14" s="6">
        <f>DŚ!K14/DŚ!K$2</f>
        <v>0.786607136117632</v>
      </c>
      <c r="G14" s="6">
        <f>DŚ!L14/DŚ!L$2</f>
        <v>0.76504712782954631</v>
      </c>
      <c r="H14" s="6">
        <f>DŚ!M14/DŚ!M$2</f>
        <v>0.75686951045923545</v>
      </c>
      <c r="I14" s="6">
        <f>DŚ!N14/DŚ!N$2</f>
        <v>0.72832385174167524</v>
      </c>
      <c r="J14" s="6">
        <f>DŚ!O14/DŚ!O$2</f>
        <v>0.72529175220044428</v>
      </c>
      <c r="K14" s="6">
        <f>DŚ!P14/DŚ!P$2</f>
        <v>0.7372199627297088</v>
      </c>
      <c r="L14" s="6">
        <f>DŚ!Q14/DŚ!Q$2</f>
        <v>0.7638203820591063</v>
      </c>
      <c r="M14" s="6">
        <f>DŚ!R14/DŚ!R$2</f>
        <v>0.78937187972262501</v>
      </c>
      <c r="N14" s="6">
        <f>DŚ!S14/DŚ!S$2</f>
        <v>0.77516975174110558</v>
      </c>
      <c r="O14" s="6">
        <f>DŚ!T14/DŚ!T$2</f>
        <v>0.75704185579035455</v>
      </c>
      <c r="P14" s="6">
        <f>DŚ!U14/DŚ!U$2</f>
        <v>0.74148992971369054</v>
      </c>
      <c r="Q14" s="6">
        <f>DŚ!V14/DŚ!V$2</f>
        <v>0.71538410262178842</v>
      </c>
      <c r="R14" s="6">
        <f>DŚ!W14/DŚ!W$2</f>
        <v>0.70681313913240695</v>
      </c>
      <c r="S14" s="6">
        <f>DŚ!X14/DŚ!X$2</f>
        <v>0.72239424404370534</v>
      </c>
      <c r="T14" s="6">
        <f>DŚ!Y14/DŚ!Y$2</f>
        <v>0.72574398093630266</v>
      </c>
      <c r="U14" s="6">
        <f>DŚ!Z14/DŚ!Z$2</f>
        <v>0.74206597357930115</v>
      </c>
      <c r="V14" s="6">
        <f>DŚ!AA14/DŚ!AA$2</f>
        <v>0.74330509867192518</v>
      </c>
      <c r="W14" s="6">
        <f>DŚ!AB14/DŚ!AB$2</f>
        <v>0.75967505191458273</v>
      </c>
    </row>
    <row r="15" spans="1:23" x14ac:dyDescent="0.35">
      <c r="B15" t="str">
        <f>DŚ!G15</f>
        <v>polkowicki</v>
      </c>
      <c r="C15" s="6">
        <f>DŚ!H15/DŚ!H$2</f>
        <v>0.91158723598633984</v>
      </c>
      <c r="D15" s="6">
        <f>DŚ!I15/DŚ!I$2</f>
        <v>0.89416634985004018</v>
      </c>
      <c r="E15" s="6">
        <f>DŚ!J15/DŚ!J$2</f>
        <v>0.93081575688557427</v>
      </c>
      <c r="F15" s="6">
        <f>DŚ!K15/DŚ!K$2</f>
        <v>0.90401265087069094</v>
      </c>
      <c r="G15" s="6">
        <f>DŚ!L15/DŚ!L$2</f>
        <v>0.9199523896329499</v>
      </c>
      <c r="H15" s="6">
        <f>DŚ!M15/DŚ!M$2</f>
        <v>0.91192792343669027</v>
      </c>
      <c r="I15" s="6">
        <f>DŚ!N15/DŚ!N$2</f>
        <v>0.89036391158842776</v>
      </c>
      <c r="J15" s="6">
        <f>DŚ!O15/DŚ!O$2</f>
        <v>0.89358848176372996</v>
      </c>
      <c r="K15" s="6">
        <f>DŚ!P15/DŚ!P$2</f>
        <v>0.90503148931539656</v>
      </c>
      <c r="L15" s="6">
        <f>DŚ!Q15/DŚ!Q$2</f>
        <v>0.93374838021987216</v>
      </c>
      <c r="M15" s="6">
        <f>DŚ!R15/DŚ!R$2</f>
        <v>0.95096242797399555</v>
      </c>
      <c r="N15" s="6">
        <f>DŚ!S15/DŚ!S$2</f>
        <v>0.98076792684934944</v>
      </c>
      <c r="O15" s="6">
        <f>DŚ!T15/DŚ!T$2</f>
        <v>0.98960809038287323</v>
      </c>
      <c r="P15" s="6">
        <f>DŚ!U15/DŚ!U$2</f>
        <v>0.96958125815119867</v>
      </c>
      <c r="Q15" s="6">
        <f>DŚ!V15/DŚ!V$2</f>
        <v>0.9328492211292897</v>
      </c>
      <c r="R15" s="6">
        <f>DŚ!W15/DŚ!W$2</f>
        <v>0.94561913871823433</v>
      </c>
      <c r="S15" s="6">
        <f>DŚ!X15/DŚ!X$2</f>
        <v>0.92570905146980309</v>
      </c>
      <c r="T15" s="6">
        <f>DŚ!Y15/DŚ!Y$2</f>
        <v>0.92714596859075227</v>
      </c>
      <c r="U15" s="6">
        <f>DŚ!Z15/DŚ!Z$2</f>
        <v>0.91297161207952249</v>
      </c>
      <c r="V15" s="6">
        <f>DŚ!AA15/DŚ!AA$2</f>
        <v>0.91438473834386536</v>
      </c>
      <c r="W15" s="6">
        <f>DŚ!AB15/DŚ!AB$2</f>
        <v>0.92820027191742371</v>
      </c>
    </row>
    <row r="16" spans="1:23" x14ac:dyDescent="0.35">
      <c r="B16" t="str">
        <f>DŚ!G16</f>
        <v>średzki</v>
      </c>
      <c r="C16" s="6">
        <f>DŚ!H16/DŚ!H$2</f>
        <v>0.84149827072412064</v>
      </c>
      <c r="D16" s="6">
        <f>DŚ!I16/DŚ!I$2</f>
        <v>0.84920795843365848</v>
      </c>
      <c r="E16" s="6">
        <f>DŚ!J16/DŚ!J$2</f>
        <v>0.84125252348282442</v>
      </c>
      <c r="F16" s="6">
        <f>DŚ!K16/DŚ!K$2</f>
        <v>0.81770970931680764</v>
      </c>
      <c r="G16" s="6">
        <f>DŚ!L16/DŚ!L$2</f>
        <v>0.79379206565369542</v>
      </c>
      <c r="H16" s="6">
        <f>DŚ!M16/DŚ!M$2</f>
        <v>0.80450839297076393</v>
      </c>
      <c r="I16" s="6">
        <f>DŚ!N16/DŚ!N$2</f>
        <v>0.7964976181343858</v>
      </c>
      <c r="J16" s="6">
        <f>DŚ!O16/DŚ!O$2</f>
        <v>0.80849526166305785</v>
      </c>
      <c r="K16" s="6">
        <f>DŚ!P16/DŚ!P$2</f>
        <v>0.81436674510657392</v>
      </c>
      <c r="L16" s="6">
        <f>DŚ!Q16/DŚ!Q$2</f>
        <v>0.87745318312920628</v>
      </c>
      <c r="M16" s="6">
        <f>DŚ!R16/DŚ!R$2</f>
        <v>0.88029348128024709</v>
      </c>
      <c r="N16" s="6">
        <f>DŚ!S16/DŚ!S$2</f>
        <v>0.87230116525731538</v>
      </c>
      <c r="O16" s="6">
        <f>DŚ!T16/DŚ!T$2</f>
        <v>0.89422290046772823</v>
      </c>
      <c r="P16" s="6">
        <f>DŚ!U16/DŚ!U$2</f>
        <v>0.83737866202175981</v>
      </c>
      <c r="Q16" s="6">
        <f>DŚ!V16/DŚ!V$2</f>
        <v>0.83928058093464486</v>
      </c>
      <c r="R16" s="6">
        <f>DŚ!W16/DŚ!W$2</f>
        <v>0.86565424477600161</v>
      </c>
      <c r="S16" s="6">
        <f>DŚ!X16/DŚ!X$2</f>
        <v>0.90019799680432788</v>
      </c>
      <c r="T16" s="6">
        <f>DŚ!Y16/DŚ!Y$2</f>
        <v>0.88053578438013458</v>
      </c>
      <c r="U16" s="6">
        <f>DŚ!Z16/DŚ!Z$2</f>
        <v>0.85673480288699544</v>
      </c>
      <c r="V16" s="6">
        <f>DŚ!AA16/DŚ!AA$2</f>
        <v>0.86076577182210678</v>
      </c>
      <c r="W16" s="6">
        <f>DŚ!AB16/DŚ!AB$2</f>
        <v>0.85437536779875412</v>
      </c>
    </row>
    <row r="17" spans="1:23" x14ac:dyDescent="0.35">
      <c r="B17" t="str">
        <f>DŚ!G17</f>
        <v>legnicki</v>
      </c>
      <c r="C17" s="6">
        <f>DŚ!H17/DŚ!H$2</f>
        <v>0.73905553259521883</v>
      </c>
      <c r="D17" s="6">
        <f>DŚ!I17/DŚ!I$2</f>
        <v>0.75335614413044394</v>
      </c>
      <c r="E17" s="6">
        <f>DŚ!J17/DŚ!J$2</f>
        <v>0.71963160137134119</v>
      </c>
      <c r="F17" s="6">
        <f>DŚ!K17/DŚ!K$2</f>
        <v>0.70169307296895411</v>
      </c>
      <c r="G17" s="6">
        <f>DŚ!L17/DŚ!L$2</f>
        <v>0.71143184961986772</v>
      </c>
      <c r="H17" s="6">
        <f>DŚ!M17/DŚ!M$2</f>
        <v>0.71555733392806764</v>
      </c>
      <c r="I17" s="6">
        <f>DŚ!N17/DŚ!N$2</f>
        <v>0.70084529146012609</v>
      </c>
      <c r="J17" s="6">
        <f>DŚ!O17/DŚ!O$2</f>
        <v>0.73520992098084981</v>
      </c>
      <c r="K17" s="6">
        <f>DŚ!P17/DŚ!P$2</f>
        <v>0.74472298924058378</v>
      </c>
      <c r="L17" s="6">
        <f>DŚ!Q17/DŚ!Q$2</f>
        <v>0.76243834385319564</v>
      </c>
      <c r="M17" s="6">
        <f>DŚ!R17/DŚ!R$2</f>
        <v>0.78115562713911812</v>
      </c>
      <c r="N17" s="6">
        <f>DŚ!S17/DŚ!S$2</f>
        <v>0.76993432714381183</v>
      </c>
      <c r="O17" s="6">
        <f>DŚ!T17/DŚ!T$2</f>
        <v>0.77336047339897052</v>
      </c>
      <c r="P17" s="6">
        <f>DŚ!U17/DŚ!U$2</f>
        <v>0.74472852678844959</v>
      </c>
      <c r="Q17" s="6">
        <f>DŚ!V17/DŚ!V$2</f>
        <v>0.74562653368162746</v>
      </c>
      <c r="R17" s="6">
        <f>DŚ!W17/DŚ!W$2</f>
        <v>0.74445156645990906</v>
      </c>
      <c r="S17" s="6">
        <f>DŚ!X17/DŚ!X$2</f>
        <v>0.78402051524125826</v>
      </c>
      <c r="T17" s="6">
        <f>DŚ!Y17/DŚ!Y$2</f>
        <v>0.80808991340051473</v>
      </c>
      <c r="U17" s="6">
        <f>DŚ!Z17/DŚ!Z$2</f>
        <v>0.79422828890799646</v>
      </c>
      <c r="V17" s="6">
        <f>DŚ!AA17/DŚ!AA$2</f>
        <v>0.81448034777932155</v>
      </c>
      <c r="W17" s="6">
        <f>DŚ!AB17/DŚ!AB$2</f>
        <v>0.82743389768599629</v>
      </c>
    </row>
    <row r="18" spans="1:23" x14ac:dyDescent="0.35">
      <c r="B18" t="str">
        <f>DŚ!G18</f>
        <v>wałbrzyski</v>
      </c>
      <c r="C18" s="6">
        <f>DŚ!H18/DŚ!H$2</f>
        <v>0.71312727035433843</v>
      </c>
      <c r="D18" s="6">
        <f>DŚ!I18/DŚ!I$2</f>
        <v>0.87345921513961033</v>
      </c>
      <c r="E18" s="6">
        <f>DŚ!J18/DŚ!J$2</f>
        <v>0.87602979999283281</v>
      </c>
      <c r="F18" s="6">
        <f>DŚ!K18/DŚ!K$2</f>
        <v>0.86447867996165495</v>
      </c>
      <c r="G18" s="6">
        <f>DŚ!L18/DŚ!L$2</f>
        <v>0.86758456022961639</v>
      </c>
      <c r="H18" s="6">
        <f>DŚ!M18/DŚ!M$2</f>
        <v>0.88015336276394074</v>
      </c>
      <c r="I18" s="6">
        <f>DŚ!N18/DŚ!N$2</f>
        <v>0.86432296165298839</v>
      </c>
      <c r="J18" s="6">
        <f>DŚ!O18/DŚ!O$2</f>
        <v>0.88415117685104472</v>
      </c>
      <c r="K18" s="6">
        <f>DŚ!P18/DŚ!P$2</f>
        <v>0.89260171116884535</v>
      </c>
      <c r="L18" s="6">
        <f>DŚ!Q18/DŚ!Q$2</f>
        <v>0.90667976424361496</v>
      </c>
      <c r="M18" s="6">
        <f>DŚ!R18/DŚ!R$2</f>
        <v>0.90850499371803273</v>
      </c>
      <c r="N18" s="6">
        <f>DŚ!S18/DŚ!S$2</f>
        <v>0.75991388913104541</v>
      </c>
      <c r="O18" s="6">
        <f>DŚ!T18/DŚ!T$2</f>
        <v>0.74084541458140762</v>
      </c>
      <c r="P18" s="6">
        <f>DŚ!U18/DŚ!U$2</f>
        <v>0.7207060141622974</v>
      </c>
      <c r="Q18" s="6">
        <f>DŚ!V18/DŚ!V$2</f>
        <v>0.73491732180129732</v>
      </c>
      <c r="R18" s="6">
        <f>DŚ!W18/DŚ!W$2</f>
        <v>0.71762107152366206</v>
      </c>
      <c r="S18" s="6">
        <f>DŚ!X18/DŚ!X$2</f>
        <v>0.71657984403771113</v>
      </c>
      <c r="T18" s="6">
        <f>DŚ!Y18/DŚ!Y$2</f>
        <v>0.70603243746461164</v>
      </c>
      <c r="U18" s="6">
        <f>DŚ!Z18/DŚ!Z$2</f>
        <v>0.71413240313713222</v>
      </c>
      <c r="V18" s="6">
        <f>DŚ!AA18/DŚ!AA$2</f>
        <v>0.71105782876947676</v>
      </c>
      <c r="W18" s="6">
        <f>DŚ!AB18/DŚ!AB$2</f>
        <v>0.73475469936890814</v>
      </c>
    </row>
    <row r="19" spans="1:23" x14ac:dyDescent="0.35">
      <c r="B19" t="str">
        <f>DŚ!G19</f>
        <v>lubański</v>
      </c>
      <c r="C19" s="6">
        <f>DŚ!H19/DŚ!H$2</f>
        <v>0.74156570160746516</v>
      </c>
      <c r="D19" s="6">
        <f>DŚ!I19/DŚ!I$2</f>
        <v>0.73333333333333328</v>
      </c>
      <c r="E19" s="6">
        <f>DŚ!J19/DŚ!J$2</f>
        <v>0.71969929242935249</v>
      </c>
      <c r="F19" s="6">
        <f>DŚ!K19/DŚ!K$2</f>
        <v>0.69454110400736713</v>
      </c>
      <c r="G19" s="6">
        <f>DŚ!L19/DŚ!L$2</f>
        <v>0.69403547901676732</v>
      </c>
      <c r="H19" s="6">
        <f>DŚ!M19/DŚ!M$2</f>
        <v>0.69242172792212475</v>
      </c>
      <c r="I19" s="6">
        <f>DŚ!N19/DŚ!N$2</f>
        <v>0.67771469729664835</v>
      </c>
      <c r="J19" s="6">
        <f>DŚ!O19/DŚ!O$2</f>
        <v>0.69300075925873861</v>
      </c>
      <c r="K19" s="6">
        <f>DŚ!P19/DŚ!P$2</f>
        <v>0.70747990260756022</v>
      </c>
      <c r="L19" s="6">
        <f>DŚ!Q19/DŚ!Q$2</f>
        <v>0.73411309200351127</v>
      </c>
      <c r="M19" s="6">
        <f>DŚ!R19/DŚ!R$2</f>
        <v>0.74849194557497212</v>
      </c>
      <c r="N19" s="6">
        <f>DŚ!S19/DŚ!S$2</f>
        <v>0.73493059793295168</v>
      </c>
      <c r="O19" s="6">
        <f>DŚ!T19/DŚ!T$2</f>
        <v>0.73668219613231012</v>
      </c>
      <c r="P19" s="6">
        <f>DŚ!U19/DŚ!U$2</f>
        <v>0.72517659107022503</v>
      </c>
      <c r="Q19" s="6">
        <f>DŚ!V19/DŚ!V$2</f>
        <v>0.7147758377182567</v>
      </c>
      <c r="R19" s="6">
        <f>DŚ!W19/DŚ!W$2</f>
        <v>0.71439052530890368</v>
      </c>
      <c r="S19" s="6">
        <f>DŚ!X19/DŚ!X$2</f>
        <v>0.73785747601840979</v>
      </c>
      <c r="T19" s="6">
        <f>DŚ!Y19/DŚ!Y$2</f>
        <v>0.72486339652004161</v>
      </c>
      <c r="U19" s="6">
        <f>DŚ!Z19/DŚ!Z$2</f>
        <v>0.73417265952734567</v>
      </c>
      <c r="V19" s="6">
        <f>DŚ!AA19/DŚ!AA$2</f>
        <v>0.74398631589955044</v>
      </c>
      <c r="W19" s="6">
        <f>DŚ!AB19/DŚ!AB$2</f>
        <v>0.74629292676492676</v>
      </c>
    </row>
    <row r="20" spans="1:23" x14ac:dyDescent="0.35">
      <c r="B20" t="str">
        <f>DŚ!G20</f>
        <v>wołowski</v>
      </c>
      <c r="C20" s="6">
        <f>DŚ!H20/DŚ!H$2</f>
        <v>0.82416635851478037</v>
      </c>
      <c r="D20" s="6">
        <f>DŚ!I20/DŚ!I$2</f>
        <v>0.80259367211591259</v>
      </c>
      <c r="E20" s="6">
        <f>DŚ!J20/DŚ!J$2</f>
        <v>0.7815729012785646</v>
      </c>
      <c r="F20" s="6">
        <f>DŚ!K20/DŚ!K$2</f>
        <v>0.76726096572338676</v>
      </c>
      <c r="G20" s="6">
        <f>DŚ!L20/DŚ!L$2</f>
        <v>0.7468751228683459</v>
      </c>
      <c r="H20" s="6">
        <f>DŚ!M20/DŚ!M$2</f>
        <v>0.79065457956431329</v>
      </c>
      <c r="I20" s="6">
        <f>DŚ!N20/DŚ!N$2</f>
        <v>0.79898635294944353</v>
      </c>
      <c r="J20" s="6">
        <f>DŚ!O20/DŚ!O$2</f>
        <v>0.81327577964624176</v>
      </c>
      <c r="K20" s="6">
        <f>DŚ!P20/DŚ!P$2</f>
        <v>0.82599126732592454</v>
      </c>
      <c r="L20" s="6">
        <f>DŚ!Q20/DŚ!Q$2</f>
        <v>0.86579599130543827</v>
      </c>
      <c r="M20" s="6">
        <f>DŚ!R20/DŚ!R$2</f>
        <v>0.86500523709648236</v>
      </c>
      <c r="N20" s="6">
        <f>DŚ!S20/DŚ!S$2</f>
        <v>0.86082536638285911</v>
      </c>
      <c r="O20" s="6">
        <f>DŚ!T20/DŚ!T$2</f>
        <v>0.87398541720935274</v>
      </c>
      <c r="P20" s="6">
        <f>DŚ!U20/DŚ!U$2</f>
        <v>0.87569039011965311</v>
      </c>
      <c r="Q20" s="6">
        <f>DŚ!V20/DŚ!V$2</f>
        <v>0.87533902435975963</v>
      </c>
      <c r="R20" s="6">
        <f>DŚ!W20/DŚ!W$2</f>
        <v>0.9173015669529716</v>
      </c>
      <c r="S20" s="6">
        <f>DŚ!X20/DŚ!X$2</f>
        <v>0.95272053603373241</v>
      </c>
      <c r="T20" s="6">
        <f>DŚ!Y20/DŚ!Y$2</f>
        <v>0.95062648283815665</v>
      </c>
      <c r="U20" s="6">
        <f>DŚ!Z20/DŚ!Z$2</f>
        <v>0.96201047447823018</v>
      </c>
      <c r="V20" s="6">
        <f>DŚ!AA20/DŚ!AA$2</f>
        <v>1.014809005213702</v>
      </c>
      <c r="W20" s="6">
        <f>DŚ!AB20/DŚ!AB$2</f>
        <v>1.0699828867890071</v>
      </c>
    </row>
    <row r="21" spans="1:23" x14ac:dyDescent="0.35">
      <c r="B21" t="str">
        <f>DŚ!G21</f>
        <v>lwówecki</v>
      </c>
      <c r="C21" s="6">
        <f>DŚ!H21/DŚ!H$2</f>
        <v>0.76059426184934631</v>
      </c>
      <c r="D21" s="6">
        <f>DŚ!I21/DŚ!I$2</f>
        <v>0.76641743758712444</v>
      </c>
      <c r="E21" s="6">
        <f>DŚ!J21/DŚ!J$2</f>
        <v>0.76065238252615064</v>
      </c>
      <c r="F21" s="6">
        <f>DŚ!K21/DŚ!K$2</f>
        <v>0.74366135521320043</v>
      </c>
      <c r="G21" s="6">
        <f>DŚ!L21/DŚ!L$2</f>
        <v>0.7381537042795715</v>
      </c>
      <c r="H21" s="6">
        <f>DŚ!M21/DŚ!M$2</f>
        <v>0.72627567251999037</v>
      </c>
      <c r="I21" s="6">
        <f>DŚ!N21/DŚ!N$2</f>
        <v>0.72819209519264272</v>
      </c>
      <c r="J21" s="6">
        <f>DŚ!O21/DŚ!O$2</f>
        <v>0.73499620370630747</v>
      </c>
      <c r="K21" s="6">
        <f>DŚ!P21/DŚ!P$2</f>
        <v>0.73841152386522846</v>
      </c>
      <c r="L21" s="6">
        <f>DŚ!Q21/DŚ!Q$2</f>
        <v>0.76168331730970196</v>
      </c>
      <c r="M21" s="6">
        <f>DŚ!R21/DŚ!R$2</f>
        <v>0.76726903894819742</v>
      </c>
      <c r="N21" s="6">
        <f>DŚ!S21/DŚ!S$2</f>
        <v>0.75176774281037195</v>
      </c>
      <c r="O21" s="6">
        <f>DŚ!T21/DŚ!T$2</f>
        <v>0.7220095020965932</v>
      </c>
      <c r="P21" s="6">
        <f>DŚ!U21/DŚ!U$2</f>
        <v>0.72736045585442066</v>
      </c>
      <c r="Q21" s="6">
        <f>DŚ!V21/DŚ!V$2</f>
        <v>0.71246151474625763</v>
      </c>
      <c r="R21" s="6">
        <f>DŚ!W21/DŚ!W$2</f>
        <v>0.70412496178764772</v>
      </c>
      <c r="S21" s="6">
        <f>DŚ!X21/DŚ!X$2</f>
        <v>0.74003412962890114</v>
      </c>
      <c r="T21" s="6">
        <f>DŚ!Y21/DŚ!Y$2</f>
        <v>0.74418762179680897</v>
      </c>
      <c r="U21" s="6">
        <f>DŚ!Z21/DŚ!Z$2</f>
        <v>0.75275867010604758</v>
      </c>
      <c r="V21" s="6">
        <f>DŚ!AA21/DŚ!AA$2</f>
        <v>0.75436442133883097</v>
      </c>
      <c r="W21" s="6">
        <f>DŚ!AB21/DŚ!AB$2</f>
        <v>0.75487929436752144</v>
      </c>
    </row>
    <row r="22" spans="1:23" x14ac:dyDescent="0.35">
      <c r="B22" t="str">
        <f>DŚ!G22</f>
        <v>strzeliński</v>
      </c>
      <c r="C22" s="6">
        <f>DŚ!H22/DŚ!H$2</f>
        <v>0.8478411241380811</v>
      </c>
      <c r="D22" s="6">
        <f>DŚ!I22/DŚ!I$2</f>
        <v>0.84197609090525061</v>
      </c>
      <c r="E22" s="6">
        <f>DŚ!J22/DŚ!J$2</f>
        <v>0.81463799220358291</v>
      </c>
      <c r="F22" s="6">
        <f>DŚ!K22/DŚ!K$2</f>
        <v>0.80584763098104639</v>
      </c>
      <c r="G22" s="6">
        <f>DŚ!L22/DŚ!L$2</f>
        <v>0.78474180669190163</v>
      </c>
      <c r="H22" s="6">
        <f>DŚ!M22/DŚ!M$2</f>
        <v>0.78249119377627929</v>
      </c>
      <c r="I22" s="6">
        <f>DŚ!N22/DŚ!N$2</f>
        <v>0.78356205294270942</v>
      </c>
      <c r="J22" s="6">
        <f>DŚ!O22/DŚ!O$2</f>
        <v>0.8044261972385478</v>
      </c>
      <c r="K22" s="6">
        <f>DŚ!P22/DŚ!P$2</f>
        <v>0.80484241740005713</v>
      </c>
      <c r="L22" s="6">
        <f>DŚ!Q22/DŚ!Q$2</f>
        <v>0.81056410149228775</v>
      </c>
      <c r="M22" s="6">
        <f>DŚ!R22/DŚ!R$2</f>
        <v>0.83945687104510014</v>
      </c>
      <c r="N22" s="6">
        <f>DŚ!S22/DŚ!S$2</f>
        <v>0.82167591704685239</v>
      </c>
      <c r="O22" s="6">
        <f>DŚ!T22/DŚ!T$2</f>
        <v>0.80359106406423253</v>
      </c>
      <c r="P22" s="6">
        <f>DŚ!U22/DŚ!U$2</f>
        <v>0.78674275910964842</v>
      </c>
      <c r="Q22" s="6">
        <f>DŚ!V22/DŚ!V$2</f>
        <v>0.77603561266024235</v>
      </c>
      <c r="R22" s="6">
        <f>DŚ!W22/DŚ!W$2</f>
        <v>0.80509826737799162</v>
      </c>
      <c r="S22" s="6">
        <f>DŚ!X22/DŚ!X$2</f>
        <v>0.82384653280808917</v>
      </c>
      <c r="T22" s="6">
        <f>DŚ!Y22/DŚ!Y$2</f>
        <v>0.82917357065691255</v>
      </c>
      <c r="U22" s="6">
        <f>DŚ!Z22/DŚ!Z$2</f>
        <v>0.84058339195914433</v>
      </c>
      <c r="V22" s="6">
        <f>DŚ!AA22/DŚ!AA$2</f>
        <v>0.84722060383334086</v>
      </c>
      <c r="W22" s="6">
        <f>DŚ!AB22/DŚ!AB$2</f>
        <v>0.85508018858352675</v>
      </c>
    </row>
    <row r="23" spans="1:23" x14ac:dyDescent="0.35">
      <c r="A23" s="1"/>
      <c r="B23" t="str">
        <f>DŚ!G23</f>
        <v>złotoryjski</v>
      </c>
      <c r="C23" s="6">
        <f>DŚ!H23/DŚ!H$2</f>
        <v>0.79306114458486499</v>
      </c>
      <c r="D23" s="6">
        <f>DŚ!I23/DŚ!I$2</f>
        <v>0.7998774975710724</v>
      </c>
      <c r="E23" s="6">
        <f>DŚ!J23/DŚ!J$2</f>
        <v>0.80519708052448635</v>
      </c>
      <c r="F23" s="6">
        <f>DŚ!K23/DŚ!K$2</f>
        <v>0.79433277224658627</v>
      </c>
      <c r="G23" s="6">
        <f>DŚ!L23/DŚ!L$2</f>
        <v>0.80081924145104388</v>
      </c>
      <c r="H23" s="6">
        <f>DŚ!M23/DŚ!M$2</f>
        <v>0.80517418940104557</v>
      </c>
      <c r="I23" s="6">
        <f>DŚ!N23/DŚ!N$2</f>
        <v>0.80023364828028432</v>
      </c>
      <c r="J23" s="6">
        <f>DŚ!O23/DŚ!O$2</f>
        <v>0.85901971260650722</v>
      </c>
      <c r="K23" s="6">
        <f>DŚ!P23/DŚ!P$2</f>
        <v>0.8594882816219378</v>
      </c>
      <c r="L23" s="6">
        <f>DŚ!Q23/DŚ!Q$2</f>
        <v>0.86451322994607704</v>
      </c>
      <c r="M23" s="6">
        <f>DŚ!R23/DŚ!R$2</f>
        <v>0.87262514876667019</v>
      </c>
      <c r="N23" s="6">
        <f>DŚ!S23/DŚ!S$2</f>
        <v>0.86551836030957285</v>
      </c>
      <c r="O23" s="6">
        <f>DŚ!T23/DŚ!T$2</f>
        <v>0.84867646075717107</v>
      </c>
      <c r="P23" s="6">
        <f>DŚ!U23/DŚ!U$2</f>
        <v>0.83724955578702287</v>
      </c>
      <c r="Q23" s="6">
        <f>DŚ!V23/DŚ!V$2</f>
        <v>0.8169997541943198</v>
      </c>
      <c r="R23" s="6">
        <f>DŚ!W23/DŚ!W$2</f>
        <v>0.81119843797765445</v>
      </c>
      <c r="S23" s="6">
        <f>DŚ!X23/DŚ!X$2</f>
        <v>0.8172716152755376</v>
      </c>
      <c r="T23" s="6">
        <f>DŚ!Y23/DŚ!Y$2</f>
        <v>0.82170857692695154</v>
      </c>
      <c r="U23" s="6">
        <f>DŚ!Z23/DŚ!Z$2</f>
        <v>0.83354992313504772</v>
      </c>
      <c r="V23" s="6">
        <f>DŚ!AA23/DŚ!AA$2</f>
        <v>0.83525896711931769</v>
      </c>
      <c r="W23" s="6">
        <f>DŚ!AB23/DŚ!AB$2</f>
        <v>0.84350949343542647</v>
      </c>
    </row>
    <row r="24" spans="1:23" x14ac:dyDescent="0.35">
      <c r="A24" t="s">
        <v>38</v>
      </c>
      <c r="B24" t="str">
        <f>DŚ!G24</f>
        <v>milicki</v>
      </c>
      <c r="C24" s="6">
        <f>DŚ!H24/DŚ!H$2</f>
        <v>0.73814630326495989</v>
      </c>
      <c r="D24" s="6">
        <f>DŚ!I24/DŚ!I$2</f>
        <v>0.73225615680310896</v>
      </c>
      <c r="E24" s="6">
        <f>DŚ!J24/DŚ!J$2</f>
        <v>0.70929079680338936</v>
      </c>
      <c r="F24" s="6">
        <f>DŚ!K24/DŚ!K$2</f>
        <v>0.70953193288094141</v>
      </c>
      <c r="G24" s="6">
        <f>DŚ!L24/DŚ!L$2</f>
        <v>0.70001179536120617</v>
      </c>
      <c r="H24" s="6">
        <f>DŚ!M24/DŚ!M$2</f>
        <v>0.7183549908493988</v>
      </c>
      <c r="I24" s="6">
        <f>DŚ!N24/DŚ!N$2</f>
        <v>0.70181443407634259</v>
      </c>
      <c r="J24" s="6">
        <f>DŚ!O24/DŚ!O$2</f>
        <v>0.69390343353673978</v>
      </c>
      <c r="K24" s="6">
        <f>DŚ!P24/DŚ!P$2</f>
        <v>0.71283648679897171</v>
      </c>
      <c r="L24" s="6">
        <f>DŚ!Q24/DŚ!Q$2</f>
        <v>0.72733875350081512</v>
      </c>
      <c r="M24" s="6">
        <f>DŚ!R24/DŚ!R$2</f>
        <v>0.73006908889811994</v>
      </c>
      <c r="N24" s="6">
        <f>DŚ!S24/DŚ!S$2</f>
        <v>0.71095225641472692</v>
      </c>
      <c r="O24" s="6">
        <f>DŚ!T24/DŚ!T$2</f>
        <v>0.71061021348596931</v>
      </c>
      <c r="P24" s="6">
        <f>DŚ!U24/DŚ!U$2</f>
        <v>0.70486533563244547</v>
      </c>
      <c r="Q24" s="6">
        <f>DŚ!V24/DŚ!V$2</f>
        <v>0.69778608239906348</v>
      </c>
      <c r="R24" s="6">
        <f>DŚ!W24/DŚ!W$2</f>
        <v>0.71350498486297786</v>
      </c>
      <c r="S24" s="6">
        <f>DŚ!X24/DŚ!X$2</f>
        <v>0.69952252237064172</v>
      </c>
      <c r="T24" s="6">
        <f>DŚ!Y24/DŚ!Y$2</f>
        <v>0.69411762662526011</v>
      </c>
      <c r="U24" s="6">
        <f>DŚ!Z24/DŚ!Z$2</f>
        <v>0.70655013158237578</v>
      </c>
      <c r="V24" s="6">
        <f>DŚ!AA24/DŚ!AA$2</f>
        <v>0.72436845486188928</v>
      </c>
      <c r="W24" s="6">
        <f>DŚ!AB24/DŚ!AB$2</f>
        <v>0.71885767625592711</v>
      </c>
    </row>
    <row r="25" spans="1:23" x14ac:dyDescent="0.35">
      <c r="C25" s="4"/>
    </row>
    <row r="26" spans="1:23" x14ac:dyDescent="0.35"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3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3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OPIS</vt:lpstr>
      <vt:lpstr>TOP</vt:lpstr>
      <vt:lpstr>TOP Index vs War</vt:lpstr>
      <vt:lpstr>TOP Index vs Wro</vt:lpstr>
      <vt:lpstr>DŚ</vt:lpstr>
      <vt:lpstr>DŚ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2023-11-10T19:36:19Z</dcterms:created>
  <dcterms:modified xsi:type="dcterms:W3CDTF">2023-12-12T14:17:12Z</dcterms:modified>
</cp:coreProperties>
</file>