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Wansimeng\Desktop\基于个人画像的路线推荐\修改\"/>
    </mc:Choice>
  </mc:AlternateContent>
  <xr:revisionPtr revIDLastSave="0" documentId="13_ncr:1_{71E31E75-6741-485B-81D2-DC927DDF92D5}" xr6:coauthVersionLast="41" xr6:coauthVersionMax="41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模型0919" sheetId="2" r:id="rId2"/>
    <sheet name="Sheet2" sheetId="3" r:id="rId3"/>
    <sheet name="Sheet3" sheetId="4" r:id="rId4"/>
  </sheets>
  <definedNames>
    <definedName name="_xlnm._FilterDatabase" localSheetId="1" hidden="1">模型0919!$E$1:$E$78</definedName>
  </definedNames>
  <calcPr calcId="181029"/>
</workbook>
</file>

<file path=xl/calcChain.xml><?xml version="1.0" encoding="utf-8"?>
<calcChain xmlns="http://schemas.openxmlformats.org/spreadsheetml/2006/main">
  <c r="D11" i="4" l="1"/>
  <c r="F11" i="4" s="1"/>
  <c r="C11" i="4"/>
  <c r="E11" i="4" s="1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E49" i="4" s="1"/>
  <c r="F48" i="3"/>
  <c r="E4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D11" i="2"/>
  <c r="J11" i="2" s="1"/>
  <c r="E11" i="2"/>
  <c r="F11" i="2" s="1"/>
  <c r="I11" i="2"/>
  <c r="L11" i="2" l="1"/>
  <c r="F49" i="4"/>
  <c r="I9" i="2"/>
  <c r="D15" i="2" l="1"/>
  <c r="D10" i="2"/>
  <c r="D16" i="2"/>
  <c r="D3" i="2"/>
  <c r="D4" i="2"/>
  <c r="D5" i="2"/>
  <c r="D6" i="2"/>
  <c r="D7" i="2"/>
  <c r="D8" i="2"/>
  <c r="D9" i="2"/>
  <c r="D12" i="2"/>
  <c r="D13" i="2"/>
  <c r="D14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F10" i="2"/>
  <c r="D2" i="2"/>
  <c r="F3" i="2"/>
  <c r="F4" i="2"/>
  <c r="F5" i="2"/>
  <c r="F6" i="2"/>
  <c r="F7" i="2"/>
  <c r="F8" i="2"/>
  <c r="F9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2" i="2"/>
  <c r="I3" i="2" l="1"/>
  <c r="J3" i="2" s="1"/>
  <c r="I4" i="2"/>
  <c r="J4" i="2" s="1"/>
  <c r="I5" i="2"/>
  <c r="J5" i="2" s="1"/>
  <c r="I6" i="2"/>
  <c r="J6" i="2" s="1"/>
  <c r="I7" i="2"/>
  <c r="J7" i="2" s="1"/>
  <c r="I8" i="2"/>
  <c r="J8" i="2" s="1"/>
  <c r="J9" i="2"/>
  <c r="I10" i="2"/>
  <c r="J10" i="2" s="1"/>
  <c r="I12" i="2"/>
  <c r="J12" i="2" s="1"/>
  <c r="I13" i="2"/>
  <c r="J13" i="2" s="1"/>
  <c r="I14" i="2"/>
  <c r="J14" i="2" s="1"/>
  <c r="I15" i="2"/>
  <c r="J15" i="2" s="1"/>
  <c r="I16" i="2"/>
  <c r="L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L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L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L47" i="2" s="1"/>
  <c r="I48" i="2"/>
  <c r="J48" i="2" s="1"/>
  <c r="I2" i="2"/>
  <c r="J2" i="2" s="1"/>
  <c r="K11" i="2" l="1"/>
  <c r="J39" i="2"/>
  <c r="J16" i="2"/>
  <c r="K2" i="2"/>
  <c r="K9" i="2"/>
  <c r="J47" i="2"/>
  <c r="K33" i="2" s="1"/>
  <c r="J32" i="2"/>
  <c r="L46" i="2"/>
  <c r="L42" i="2"/>
  <c r="L38" i="2"/>
  <c r="L34" i="2"/>
  <c r="L31" i="2"/>
  <c r="L27" i="2"/>
  <c r="L23" i="2"/>
  <c r="L2" i="2"/>
  <c r="L45" i="2"/>
  <c r="L37" i="2"/>
  <c r="L18" i="2"/>
  <c r="L14" i="2"/>
  <c r="L26" i="2"/>
  <c r="L5" i="2"/>
  <c r="L21" i="2"/>
  <c r="L36" i="2"/>
  <c r="L15" i="2"/>
  <c r="L3" i="2"/>
  <c r="L9" i="2"/>
  <c r="L25" i="2"/>
  <c r="L40" i="2"/>
  <c r="L8" i="2"/>
  <c r="L41" i="2"/>
  <c r="L33" i="2"/>
  <c r="L30" i="2"/>
  <c r="L22" i="2"/>
  <c r="L43" i="2"/>
  <c r="L35" i="2"/>
  <c r="L28" i="2"/>
  <c r="L20" i="2"/>
  <c r="L12" i="2"/>
  <c r="L7" i="2"/>
  <c r="L13" i="2"/>
  <c r="L29" i="2"/>
  <c r="L44" i="2"/>
  <c r="L6" i="2"/>
  <c r="L10" i="2"/>
  <c r="L24" i="2"/>
  <c r="L17" i="2"/>
  <c r="L48" i="2"/>
  <c r="L19" i="2"/>
  <c r="L4" i="2"/>
  <c r="J49" i="2" l="1"/>
  <c r="M11" i="2"/>
  <c r="L49" i="2"/>
  <c r="M33" i="2"/>
  <c r="M9" i="2"/>
  <c r="K16" i="2"/>
  <c r="M2" i="2"/>
  <c r="M16" i="2"/>
</calcChain>
</file>

<file path=xl/sharedStrings.xml><?xml version="1.0" encoding="utf-8"?>
<sst xmlns="http://schemas.openxmlformats.org/spreadsheetml/2006/main" count="592" uniqueCount="340">
  <si>
    <t>路况因子</t>
  </si>
  <si>
    <t>个性化特征</t>
  </si>
  <si>
    <t>权重</t>
  </si>
  <si>
    <t>(x是过去的数据里a1占总的里程的比例)</t>
  </si>
  <si>
    <t>路况特征</t>
  </si>
  <si>
    <t>cost（取log(1+x)）</t>
  </si>
  <si>
    <t>种别代码</t>
  </si>
  <si>
    <t>道路等级为0的路程占总里程的比例</t>
  </si>
  <si>
    <t>var_1</t>
  </si>
  <si>
    <t>a1</t>
  </si>
  <si>
    <t>1-x</t>
  </si>
  <si>
    <t>道路等级0</t>
  </si>
  <si>
    <t>道路等级为1的路程占总里程的比例</t>
  </si>
  <si>
    <t>var_2</t>
  </si>
  <si>
    <t>a2</t>
  </si>
  <si>
    <t>道路等级1</t>
  </si>
  <si>
    <t>道路等级为2的路程占总里程的比例</t>
  </si>
  <si>
    <t>var_3</t>
  </si>
  <si>
    <t>a3</t>
  </si>
  <si>
    <t>道路等级2</t>
  </si>
  <si>
    <t>道路等级为3的路程占总里程的比例</t>
  </si>
  <si>
    <t>var_4</t>
  </si>
  <si>
    <t>a4</t>
  </si>
  <si>
    <t>道路等级3</t>
  </si>
  <si>
    <t>道路等级为4的路程占总里程的比例</t>
  </si>
  <si>
    <t>var_5</t>
  </si>
  <si>
    <t>a5</t>
  </si>
  <si>
    <t>道路等级4</t>
  </si>
  <si>
    <t>道路等级为6的路程占总里程的比例</t>
  </si>
  <si>
    <t>var_6</t>
  </si>
  <si>
    <t>a6</t>
  </si>
  <si>
    <t>道路等级6</t>
  </si>
  <si>
    <t>道路等级为8的路程占总里程的比例</t>
  </si>
  <si>
    <t>var_7</t>
  </si>
  <si>
    <t>a7</t>
  </si>
  <si>
    <t>道路等级8</t>
  </si>
  <si>
    <t>通行方向</t>
  </si>
  <si>
    <t>通行方向双向的道路总里程</t>
  </si>
  <si>
    <t>var_8</t>
  </si>
  <si>
    <t>a8</t>
  </si>
  <si>
    <t>通行方向双向的道路占总里程的比例</t>
  </si>
  <si>
    <t>var_9</t>
  </si>
  <si>
    <t>a9</t>
  </si>
  <si>
    <t>双向通行</t>
  </si>
  <si>
    <t>a9.1</t>
  </si>
  <si>
    <t>x</t>
  </si>
  <si>
    <t>非双向通行</t>
  </si>
  <si>
    <t>收费设置</t>
  </si>
  <si>
    <t>收费道路总里程</t>
  </si>
  <si>
    <t>var_10</t>
  </si>
  <si>
    <t>a10</t>
  </si>
  <si>
    <t>收费道路占总里程的比例</t>
  </si>
  <si>
    <t>var_11</t>
  </si>
  <si>
    <t>a11</t>
  </si>
  <si>
    <t>功能等级</t>
  </si>
  <si>
    <t>功能等级为1的路程占总里程的比例</t>
  </si>
  <si>
    <t>var_12</t>
  </si>
  <si>
    <t>a12</t>
  </si>
  <si>
    <t>功能等级1</t>
  </si>
  <si>
    <t>功能等级为2的路程占总里程的比例</t>
  </si>
  <si>
    <t>var_13</t>
  </si>
  <si>
    <t>a13</t>
  </si>
  <si>
    <t>功能等级2</t>
  </si>
  <si>
    <t>功能等级为3的路程占总里程的比例</t>
  </si>
  <si>
    <t>var_14</t>
  </si>
  <si>
    <t>a14</t>
  </si>
  <si>
    <t>功能等级3</t>
  </si>
  <si>
    <t>功能等级为4的路程占总里程的比例</t>
  </si>
  <si>
    <t>var_15</t>
  </si>
  <si>
    <t>a15</t>
  </si>
  <si>
    <t>功能等级4</t>
  </si>
  <si>
    <t>功能等级为5的路程占总里程的比例</t>
  </si>
  <si>
    <t>var_16</t>
  </si>
  <si>
    <t>a16</t>
  </si>
  <si>
    <t>a*(1-x)   a取值1-相关系数</t>
  </si>
  <si>
    <t>功能等级5</t>
  </si>
  <si>
    <t>高架路</t>
  </si>
  <si>
    <t>未调查道路占总里程的比例</t>
  </si>
  <si>
    <t>var_17</t>
  </si>
  <si>
    <t>a17</t>
  </si>
  <si>
    <t>高架路道路占总里程的比例</t>
  </si>
  <si>
    <t>var_18</t>
  </si>
  <si>
    <t>a18</t>
  </si>
  <si>
    <t>跨线天桥地道
（不用提取，建模加入）</t>
  </si>
  <si>
    <t>跨线天桥道路占总里程的比例</t>
  </si>
  <si>
    <t>var_19</t>
  </si>
  <si>
    <t>a19</t>
  </si>
  <si>
    <t>跨线地道道路占总里程的比例</t>
  </si>
  <si>
    <t>var_20</t>
  </si>
  <si>
    <t>a20</t>
  </si>
  <si>
    <t>跨线天桥出现的次数</t>
  </si>
  <si>
    <t>var_21</t>
  </si>
  <si>
    <t>a21</t>
  </si>
  <si>
    <t>跨线地道出现的次数</t>
  </si>
  <si>
    <t>var_22</t>
  </si>
  <si>
    <t>a22</t>
  </si>
  <si>
    <t>起点到终点速度限制来源</t>
  </si>
  <si>
    <t>限制来源0的道路占总里程的比例</t>
  </si>
  <si>
    <t>var_23</t>
  </si>
  <si>
    <t>a23</t>
  </si>
  <si>
    <t>StoE限制来源0</t>
  </si>
  <si>
    <t>限制来源1的道路占总里程的比例</t>
  </si>
  <si>
    <t>var_24</t>
  </si>
  <si>
    <t>a24</t>
  </si>
  <si>
    <t>StoE限制来源1</t>
  </si>
  <si>
    <t>限制来源2的道路占总里程的比例</t>
  </si>
  <si>
    <t>var_25</t>
  </si>
  <si>
    <t>a25</t>
  </si>
  <si>
    <t>StoE限制来源2</t>
  </si>
  <si>
    <t>限制来源3的道路占总里程的比例</t>
  </si>
  <si>
    <t>var_26</t>
  </si>
  <si>
    <t>a26</t>
  </si>
  <si>
    <t>StoE限制来源3</t>
  </si>
  <si>
    <t>限制来源4的道路占总里程的比例</t>
  </si>
  <si>
    <t>var_27</t>
  </si>
  <si>
    <t>a27</t>
  </si>
  <si>
    <t>StoE限制来源4</t>
  </si>
  <si>
    <t>终点到起点速度限制来源</t>
  </si>
  <si>
    <t>var_28</t>
  </si>
  <si>
    <t>a28</t>
  </si>
  <si>
    <t>EtoS限制来源0</t>
  </si>
  <si>
    <t>var_29</t>
  </si>
  <si>
    <t>a29</t>
  </si>
  <si>
    <t>EtoS限制来源1</t>
  </si>
  <si>
    <t>var_30</t>
  </si>
  <si>
    <t>a30</t>
  </si>
  <si>
    <t>EtoS限制来源2</t>
  </si>
  <si>
    <t>var_31</t>
  </si>
  <si>
    <t>a31</t>
  </si>
  <si>
    <t>EtoS限制来源3</t>
  </si>
  <si>
    <t>var_32</t>
  </si>
  <si>
    <t>a32</t>
  </si>
  <si>
    <t>EtoS限制来源4</t>
  </si>
  <si>
    <t>禁止超车</t>
  </si>
  <si>
    <t>禁止超车的道路占总里程的比例</t>
  </si>
  <si>
    <t>var_33</t>
  </si>
  <si>
    <t>a33</t>
  </si>
  <si>
    <t>不禁止超车的道路占总里程的比例</t>
  </si>
  <si>
    <t>var_34</t>
  </si>
  <si>
    <t>a34</t>
  </si>
  <si>
    <t>不禁止超车</t>
  </si>
  <si>
    <t>是否包含占道停车场</t>
  </si>
  <si>
    <t>包含占道停车场的道路占总里程的比例</t>
  </si>
  <si>
    <t>var_35</t>
  </si>
  <si>
    <t>a35</t>
  </si>
  <si>
    <t>包含停车场</t>
  </si>
  <si>
    <t>不包含占道停车场的道路占总里程的比例</t>
  </si>
  <si>
    <t>var_36</t>
  </si>
  <si>
    <t>a36</t>
  </si>
  <si>
    <t>不包含停车场</t>
  </si>
  <si>
    <t>速度</t>
  </si>
  <si>
    <t>行程的平均速度</t>
  </si>
  <si>
    <t>var_37</t>
  </si>
  <si>
    <t>a37</t>
  </si>
  <si>
    <t>行程的最大速度</t>
  </si>
  <si>
    <t>var_38</t>
  </si>
  <si>
    <t>a38</t>
  </si>
  <si>
    <t>行程速度的方差</t>
  </si>
  <si>
    <t>var_39</t>
  </si>
  <si>
    <t>a39</t>
  </si>
  <si>
    <t>行程起点到终点的速度限制（限速值里程占比）</t>
  </si>
  <si>
    <t>limit_speed_50比例</t>
  </si>
  <si>
    <t>var_40</t>
  </si>
  <si>
    <t>a40</t>
  </si>
  <si>
    <t>限速50</t>
  </si>
  <si>
    <t>limit_speed_100</t>
  </si>
  <si>
    <t>var_41</t>
  </si>
  <si>
    <t>a41</t>
  </si>
  <si>
    <t>限速100</t>
  </si>
  <si>
    <t>limit_speed_150</t>
  </si>
  <si>
    <t>var_42</t>
  </si>
  <si>
    <t>a42</t>
  </si>
  <si>
    <t>限速150</t>
  </si>
  <si>
    <t>limit_speed_200</t>
  </si>
  <si>
    <t>var_43</t>
  </si>
  <si>
    <t>a43</t>
  </si>
  <si>
    <t>限速200</t>
  </si>
  <si>
    <t>limit_speed_250</t>
  </si>
  <si>
    <t>var_44</t>
  </si>
  <si>
    <t>a44</t>
  </si>
  <si>
    <t>限速250</t>
  </si>
  <si>
    <t>limit_speed_300</t>
  </si>
  <si>
    <t>var_45</t>
  </si>
  <si>
    <t>a45</t>
  </si>
  <si>
    <t>限速300</t>
  </si>
  <si>
    <t>limit_speed_350</t>
  </si>
  <si>
    <t>var_46</t>
  </si>
  <si>
    <t>a46</t>
  </si>
  <si>
    <t>限速350</t>
  </si>
  <si>
    <t>limit_speed_400</t>
  </si>
  <si>
    <t>var_47</t>
  </si>
  <si>
    <t>a47</t>
  </si>
  <si>
    <t>限速400</t>
  </si>
  <si>
    <t>limit_speed_450</t>
  </si>
  <si>
    <t>var_48</t>
  </si>
  <si>
    <t>a48</t>
  </si>
  <si>
    <t>限速450</t>
  </si>
  <si>
    <t>limit_speed_500</t>
  </si>
  <si>
    <t>var_49</t>
  </si>
  <si>
    <t>a49</t>
  </si>
  <si>
    <t>限速500</t>
  </si>
  <si>
    <t>limit_speed_550</t>
  </si>
  <si>
    <t>var_50</t>
  </si>
  <si>
    <t>a50</t>
  </si>
  <si>
    <t>限速550</t>
  </si>
  <si>
    <t>limit_speed_600</t>
  </si>
  <si>
    <t>var_51</t>
  </si>
  <si>
    <t>a51</t>
  </si>
  <si>
    <t>限速600</t>
  </si>
  <si>
    <t>limit_speed_650</t>
  </si>
  <si>
    <t>var_52</t>
  </si>
  <si>
    <t>a52</t>
  </si>
  <si>
    <t>限速650</t>
  </si>
  <si>
    <t>limit_speed_700</t>
  </si>
  <si>
    <t>var_53</t>
  </si>
  <si>
    <t>a53</t>
  </si>
  <si>
    <t>限速700</t>
  </si>
  <si>
    <t>limit_speed_800</t>
  </si>
  <si>
    <t>var_54</t>
  </si>
  <si>
    <t>a54</t>
  </si>
  <si>
    <t>限速800</t>
  </si>
  <si>
    <t>limit_speed_900</t>
  </si>
  <si>
    <t>var_55</t>
  </si>
  <si>
    <t>a55</t>
  </si>
  <si>
    <t>限速900</t>
  </si>
  <si>
    <t>limit_speed_1000</t>
  </si>
  <si>
    <t>var_56</t>
  </si>
  <si>
    <t>a56</t>
  </si>
  <si>
    <t>限速1000</t>
  </si>
  <si>
    <t>limit_speed_1100</t>
  </si>
  <si>
    <t>var_57</t>
  </si>
  <si>
    <t>a57</t>
  </si>
  <si>
    <t>限速1100</t>
  </si>
  <si>
    <t>limit_speed_1200</t>
  </si>
  <si>
    <t>var_58</t>
  </si>
  <si>
    <t>a58</t>
  </si>
  <si>
    <t>限速1200</t>
  </si>
  <si>
    <t>行程车道数里程占比</t>
  </si>
  <si>
    <t>lane_1比例</t>
  </si>
  <si>
    <t>var_59</t>
  </si>
  <si>
    <t>a59</t>
  </si>
  <si>
    <t>车道数1</t>
  </si>
  <si>
    <t>lane_2</t>
  </si>
  <si>
    <t>var_60</t>
  </si>
  <si>
    <t>a60</t>
  </si>
  <si>
    <t>车道数2</t>
  </si>
  <si>
    <t>lane_3</t>
  </si>
  <si>
    <t>var_61</t>
  </si>
  <si>
    <t>a61</t>
  </si>
  <si>
    <t>车道数3</t>
  </si>
  <si>
    <t>lane_4</t>
  </si>
  <si>
    <t>var_62</t>
  </si>
  <si>
    <t>a62</t>
  </si>
  <si>
    <t>车道数4</t>
  </si>
  <si>
    <t>lane_5</t>
  </si>
  <si>
    <t>var_63</t>
  </si>
  <si>
    <t>a63</t>
  </si>
  <si>
    <t>车道数5</t>
  </si>
  <si>
    <t>lane_6</t>
  </si>
  <si>
    <t>var_64</t>
  </si>
  <si>
    <t>a64</t>
  </si>
  <si>
    <t>车道数6</t>
  </si>
  <si>
    <t>lane_7</t>
  </si>
  <si>
    <t>var_65</t>
  </si>
  <si>
    <t>a65</t>
  </si>
  <si>
    <t>车道数7</t>
  </si>
  <si>
    <t>lane_8</t>
  </si>
  <si>
    <t>var_66</t>
  </si>
  <si>
    <t>a66</t>
  </si>
  <si>
    <t>车道数8</t>
  </si>
  <si>
    <t>lane_9</t>
  </si>
  <si>
    <t>var_67</t>
  </si>
  <si>
    <t>a67</t>
  </si>
  <si>
    <t>车道数9</t>
  </si>
  <si>
    <t>lane_10</t>
  </si>
  <si>
    <t>var_68</t>
  </si>
  <si>
    <t>a68</t>
  </si>
  <si>
    <t>车道数10</t>
  </si>
  <si>
    <t>lane_11</t>
  </si>
  <si>
    <t>var_69</t>
  </si>
  <si>
    <t>a69</t>
  </si>
  <si>
    <t>车道数11</t>
  </si>
  <si>
    <t>lane_12</t>
  </si>
  <si>
    <t>var_70</t>
  </si>
  <si>
    <t>a70</t>
  </si>
  <si>
    <t>车道数12</t>
  </si>
  <si>
    <t>lane_13</t>
  </si>
  <si>
    <t>var_71</t>
  </si>
  <si>
    <t>a71</t>
  </si>
  <si>
    <t>车道数13</t>
  </si>
  <si>
    <t>lane_14</t>
  </si>
  <si>
    <t>var_72</t>
  </si>
  <si>
    <t>a72</t>
  </si>
  <si>
    <t>车道数14</t>
  </si>
  <si>
    <t>lane_15</t>
  </si>
  <si>
    <t>var_73</t>
  </si>
  <si>
    <t>a73</t>
  </si>
  <si>
    <t>车道数15</t>
  </si>
  <si>
    <t>lane_16</t>
  </si>
  <si>
    <t>var_74</t>
  </si>
  <si>
    <t>a74</t>
  </si>
  <si>
    <t>车道数16</t>
  </si>
  <si>
    <t>行程红绿灯个数</t>
  </si>
  <si>
    <t>var_75</t>
  </si>
  <si>
    <t>a75</t>
  </si>
  <si>
    <t>log(1+x)</t>
  </si>
  <si>
    <t>红绿灯个数</t>
  </si>
  <si>
    <t>路线长度</t>
  </si>
  <si>
    <t>行程长度</t>
  </si>
  <si>
    <t>var_76</t>
  </si>
  <si>
    <t>a76</t>
  </si>
  <si>
    <t>log(x)</t>
  </si>
  <si>
    <t>红绿灯 长度交叉相</t>
  </si>
  <si>
    <t>行程经过的十字路口个数</t>
  </si>
  <si>
    <t>var_77</t>
  </si>
  <si>
    <t>a77</t>
  </si>
  <si>
    <t>道路类别道路属性</t>
  </si>
  <si>
    <t>行程上下分离占行程里程比</t>
  </si>
  <si>
    <t>var_78</t>
  </si>
  <si>
    <t>a78</t>
  </si>
  <si>
    <t>通行方向不为双向的道路占总里程的比例</t>
  </si>
  <si>
    <t>功能等级3</t>
    <phoneticPr fontId="3" type="noConversion"/>
  </si>
  <si>
    <t>功能等级4</t>
    <phoneticPr fontId="3" type="noConversion"/>
  </si>
  <si>
    <t>功能等级5</t>
    <phoneticPr fontId="3" type="noConversion"/>
  </si>
  <si>
    <t>道路等级8</t>
    <phoneticPr fontId="3" type="noConversion"/>
  </si>
  <si>
    <t>双向通行</t>
    <phoneticPr fontId="3" type="noConversion"/>
  </si>
  <si>
    <t>功能等级为1的路程占总里程的比例</t>
    <phoneticPr fontId="3" type="noConversion"/>
  </si>
  <si>
    <r>
      <t>r</t>
    </r>
    <r>
      <rPr>
        <sz val="11"/>
        <color theme="1"/>
        <rFont val="等线"/>
        <family val="3"/>
        <charset val="134"/>
        <scheme val="minor"/>
      </rPr>
      <t>oad1</t>
    </r>
    <phoneticPr fontId="3" type="noConversion"/>
  </si>
  <si>
    <r>
      <t>r</t>
    </r>
    <r>
      <rPr>
        <sz val="11"/>
        <color theme="1"/>
        <rFont val="等线"/>
        <family val="3"/>
        <charset val="134"/>
        <scheme val="minor"/>
      </rPr>
      <t>oad2</t>
    </r>
    <phoneticPr fontId="3" type="noConversion"/>
  </si>
  <si>
    <t>功能等级2</t>
    <phoneticPr fontId="3" type="noConversion"/>
  </si>
  <si>
    <t>功能等级1</t>
    <phoneticPr fontId="3" type="noConversion"/>
  </si>
  <si>
    <t>1-x</t>
    <phoneticPr fontId="3" type="noConversion"/>
  </si>
  <si>
    <r>
      <t>l</t>
    </r>
    <r>
      <rPr>
        <sz val="11"/>
        <color theme="1"/>
        <rFont val="等线"/>
        <family val="3"/>
        <charset val="134"/>
        <scheme val="minor"/>
      </rPr>
      <t>og的具体值</t>
    </r>
    <phoneticPr fontId="3" type="noConversion"/>
  </si>
  <si>
    <t>road1代价</t>
    <phoneticPr fontId="3" type="noConversion"/>
  </si>
  <si>
    <t>road2代价</t>
    <phoneticPr fontId="3" type="noConversion"/>
  </si>
  <si>
    <t>限速650</t>
    <phoneticPr fontId="3" type="noConversion"/>
  </si>
  <si>
    <t>=</t>
    <phoneticPr fontId="3" type="noConversion"/>
  </si>
  <si>
    <r>
      <t>user</t>
    </r>
    <r>
      <rPr>
        <sz val="11"/>
        <color theme="1"/>
        <rFont val="等线"/>
        <family val="3"/>
        <charset val="134"/>
        <scheme val="minor"/>
      </rPr>
      <t xml:space="preserve"> weight</t>
    </r>
    <phoneticPr fontId="3" type="noConversion"/>
  </si>
  <si>
    <t>r1</t>
    <phoneticPr fontId="3" type="noConversion"/>
  </si>
  <si>
    <r>
      <t>r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</si>
</sst>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\ ???/???"/>
    <numFmt numFmtId="177" formatCode="0.00_);[Red]\(0.00\)"/>
    <numFmt numFmtId="178" formatCode="0.00_ "/>
    <numFmt numFmtId="181" formatCode="#\ ???/133"/>
    <numFmt numFmtId="182" formatCode="#\ ???/103"/>
  </numFmts>
  <fonts count="7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0" xfId="0" applyFill="1" applyAlignment="1">
      <alignment horizontal="center" vertical="center"/>
    </xf>
    <xf numFmtId="0" fontId="2" fillId="0" borderId="1" xfId="0" applyFont="1" applyBorder="1">
      <alignment vertical="center"/>
    </xf>
    <xf numFmtId="0" fontId="0" fillId="4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7" fontId="0" fillId="0" borderId="1" xfId="0" applyNumberFormat="1" applyBorder="1" applyAlignment="1">
      <alignment horizontal="center" vertical="top"/>
    </xf>
    <xf numFmtId="0" fontId="0" fillId="0" borderId="1" xfId="0" applyNumberForma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77" fontId="0" fillId="2" borderId="1" xfId="0" applyNumberForma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177" fontId="0" fillId="4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177" fontId="6" fillId="0" borderId="1" xfId="0" applyNumberFormat="1" applyFont="1" applyBorder="1" applyAlignment="1">
      <alignment horizontal="center" vertical="top"/>
    </xf>
    <xf numFmtId="176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177" fontId="0" fillId="0" borderId="1" xfId="0" applyNumberFormat="1" applyBorder="1" applyAlignment="1">
      <alignment horizontal="center" vertical="top"/>
    </xf>
    <xf numFmtId="178" fontId="0" fillId="0" borderId="1" xfId="0" applyNumberFormat="1" applyBorder="1" applyAlignment="1">
      <alignment horizontal="center" vertical="top"/>
    </xf>
    <xf numFmtId="181" fontId="2" fillId="0" borderId="1" xfId="0" applyNumberFormat="1" applyFont="1" applyBorder="1" applyAlignment="1">
      <alignment horizontal="center" vertical="top"/>
    </xf>
    <xf numFmtId="182" fontId="2" fillId="0" borderId="1" xfId="0" applyNumberFormat="1" applyFont="1" applyBorder="1" applyAlignment="1">
      <alignment horizontal="center" vertical="top"/>
    </xf>
    <xf numFmtId="177" fontId="0" fillId="2" borderId="2" xfId="0" applyNumberFormat="1" applyFill="1" applyBorder="1" applyAlignment="1">
      <alignment horizontal="center" vertical="top"/>
    </xf>
    <xf numFmtId="177" fontId="0" fillId="2" borderId="3" xfId="0" applyNumberFormat="1" applyFill="1" applyBorder="1" applyAlignment="1">
      <alignment horizontal="center" vertical="top"/>
    </xf>
    <xf numFmtId="177" fontId="0" fillId="0" borderId="2" xfId="0" applyNumberFormat="1" applyBorder="1" applyAlignment="1">
      <alignment horizontal="center" vertical="top"/>
    </xf>
    <xf numFmtId="177" fontId="0" fillId="0" borderId="3" xfId="0" applyNumberFormat="1" applyBorder="1" applyAlignment="1">
      <alignment horizontal="center" vertical="top"/>
    </xf>
    <xf numFmtId="177" fontId="6" fillId="2" borderId="1" xfId="0" applyNumberFormat="1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NumberFormat="1" applyFont="1" applyBorder="1" applyAlignment="1">
      <alignment horizontal="center" vertical="top"/>
    </xf>
    <xf numFmtId="181" fontId="2" fillId="0" borderId="0" xfId="0" applyNumberFormat="1" applyFont="1" applyBorder="1" applyAlignment="1">
      <alignment horizontal="center" vertical="top"/>
    </xf>
    <xf numFmtId="0" fontId="0" fillId="0" borderId="0" xfId="0" applyNumberForma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182" fontId="2" fillId="0" borderId="0" xfId="0" applyNumberFormat="1" applyFont="1" applyBorder="1" applyAlignment="1">
      <alignment horizontal="center" vertical="top"/>
    </xf>
    <xf numFmtId="177" fontId="0" fillId="0" borderId="0" xfId="0" applyNumberForma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opLeftCell="B1" zoomScale="115" zoomScaleNormal="115" workbookViewId="0">
      <selection activeCell="I2" sqref="I2"/>
    </sheetView>
  </sheetViews>
  <sheetFormatPr defaultColWidth="8.75" defaultRowHeight="14.25" x14ac:dyDescent="0.2"/>
  <cols>
    <col min="1" max="1" width="44" style="1" customWidth="1"/>
    <col min="2" max="2" width="36.25" style="1" customWidth="1"/>
    <col min="3" max="3" width="6.75" style="1" customWidth="1"/>
    <col min="5" max="5" width="8.75" style="2"/>
    <col min="6" max="6" width="29.5" style="2" customWidth="1"/>
    <col min="8" max="8" width="14" customWidth="1"/>
    <col min="9" max="9" width="16.25" style="2" customWidth="1"/>
  </cols>
  <sheetData>
    <row r="1" spans="1:9" x14ac:dyDescent="0.2">
      <c r="A1" s="4" t="s">
        <v>0</v>
      </c>
      <c r="B1" s="4" t="s">
        <v>1</v>
      </c>
      <c r="C1" s="5"/>
      <c r="E1" s="2" t="s">
        <v>2</v>
      </c>
      <c r="F1" s="2" t="s">
        <v>3</v>
      </c>
      <c r="H1" t="s">
        <v>4</v>
      </c>
      <c r="I1" s="2" t="s">
        <v>5</v>
      </c>
    </row>
    <row r="2" spans="1:9" x14ac:dyDescent="0.2">
      <c r="A2" s="28" t="s">
        <v>6</v>
      </c>
      <c r="B2" s="1" t="s">
        <v>7</v>
      </c>
      <c r="C2" s="5" t="s">
        <v>8</v>
      </c>
      <c r="E2" s="2" t="s">
        <v>9</v>
      </c>
      <c r="F2" s="2" t="s">
        <v>10</v>
      </c>
      <c r="H2" t="s">
        <v>11</v>
      </c>
      <c r="I2" s="2">
        <v>1</v>
      </c>
    </row>
    <row r="3" spans="1:9" x14ac:dyDescent="0.2">
      <c r="A3" s="28"/>
      <c r="B3" s="1" t="s">
        <v>12</v>
      </c>
      <c r="C3" s="5" t="s">
        <v>13</v>
      </c>
      <c r="E3" s="2" t="s">
        <v>14</v>
      </c>
      <c r="F3" s="2" t="s">
        <v>10</v>
      </c>
      <c r="H3" t="s">
        <v>15</v>
      </c>
      <c r="I3" s="2">
        <v>2</v>
      </c>
    </row>
    <row r="4" spans="1:9" x14ac:dyDescent="0.2">
      <c r="A4" s="28"/>
      <c r="B4" s="1" t="s">
        <v>16</v>
      </c>
      <c r="C4" s="5" t="s">
        <v>17</v>
      </c>
      <c r="E4" s="2" t="s">
        <v>18</v>
      </c>
      <c r="F4" s="2" t="s">
        <v>10</v>
      </c>
      <c r="H4" t="s">
        <v>19</v>
      </c>
      <c r="I4" s="2">
        <v>3</v>
      </c>
    </row>
    <row r="5" spans="1:9" x14ac:dyDescent="0.2">
      <c r="A5" s="28"/>
      <c r="B5" s="1" t="s">
        <v>20</v>
      </c>
      <c r="C5" s="5" t="s">
        <v>21</v>
      </c>
      <c r="E5" s="2" t="s">
        <v>22</v>
      </c>
      <c r="F5" s="2" t="s">
        <v>10</v>
      </c>
      <c r="H5" t="s">
        <v>23</v>
      </c>
      <c r="I5" s="2">
        <v>4</v>
      </c>
    </row>
    <row r="6" spans="1:9" x14ac:dyDescent="0.2">
      <c r="A6" s="28"/>
      <c r="B6" s="1" t="s">
        <v>24</v>
      </c>
      <c r="C6" s="5" t="s">
        <v>25</v>
      </c>
      <c r="E6" s="2" t="s">
        <v>26</v>
      </c>
      <c r="F6" s="2" t="s">
        <v>10</v>
      </c>
      <c r="H6" t="s">
        <v>27</v>
      </c>
      <c r="I6" s="2">
        <v>5</v>
      </c>
    </row>
    <row r="7" spans="1:9" x14ac:dyDescent="0.2">
      <c r="A7" s="28"/>
      <c r="B7" s="1" t="s">
        <v>28</v>
      </c>
      <c r="C7" s="5" t="s">
        <v>29</v>
      </c>
      <c r="E7" s="2" t="s">
        <v>30</v>
      </c>
      <c r="F7" s="2" t="s">
        <v>10</v>
      </c>
      <c r="H7" t="s">
        <v>31</v>
      </c>
      <c r="I7" s="2">
        <v>6</v>
      </c>
    </row>
    <row r="8" spans="1:9" x14ac:dyDescent="0.2">
      <c r="A8" s="28"/>
      <c r="B8" s="1" t="s">
        <v>32</v>
      </c>
      <c r="C8" s="5" t="s">
        <v>33</v>
      </c>
      <c r="E8" s="2" t="s">
        <v>34</v>
      </c>
      <c r="F8" s="2" t="s">
        <v>10</v>
      </c>
      <c r="H8" t="s">
        <v>35</v>
      </c>
      <c r="I8" s="2">
        <v>7</v>
      </c>
    </row>
    <row r="9" spans="1:9" x14ac:dyDescent="0.2">
      <c r="A9" s="28" t="s">
        <v>36</v>
      </c>
      <c r="B9" s="5" t="s">
        <v>37</v>
      </c>
      <c r="C9" s="5" t="s">
        <v>38</v>
      </c>
      <c r="E9" s="2" t="s">
        <v>39</v>
      </c>
      <c r="F9" s="2">
        <v>0</v>
      </c>
    </row>
    <row r="10" spans="1:9" x14ac:dyDescent="0.2">
      <c r="A10" s="28"/>
      <c r="B10" s="5" t="s">
        <v>40</v>
      </c>
      <c r="C10" s="5" t="s">
        <v>41</v>
      </c>
      <c r="E10" s="2" t="s">
        <v>42</v>
      </c>
      <c r="F10" s="2" t="s">
        <v>10</v>
      </c>
      <c r="H10" t="s">
        <v>43</v>
      </c>
      <c r="I10" s="2">
        <v>1</v>
      </c>
    </row>
    <row r="11" spans="1:9" s="3" customFormat="1" x14ac:dyDescent="0.2">
      <c r="A11" s="7"/>
      <c r="B11" s="8"/>
      <c r="C11" s="8"/>
      <c r="E11" s="9" t="s">
        <v>44</v>
      </c>
      <c r="F11" s="9" t="s">
        <v>45</v>
      </c>
      <c r="H11" s="3" t="s">
        <v>46</v>
      </c>
      <c r="I11" s="9">
        <v>2</v>
      </c>
    </row>
    <row r="12" spans="1:9" x14ac:dyDescent="0.2">
      <c r="A12" s="28" t="s">
        <v>47</v>
      </c>
      <c r="B12" s="1" t="s">
        <v>48</v>
      </c>
      <c r="C12" s="5" t="s">
        <v>49</v>
      </c>
      <c r="E12" s="2" t="s">
        <v>50</v>
      </c>
      <c r="F12" s="2">
        <v>0</v>
      </c>
    </row>
    <row r="13" spans="1:9" x14ac:dyDescent="0.2">
      <c r="A13" s="28"/>
      <c r="B13" s="10" t="s">
        <v>51</v>
      </c>
      <c r="C13" s="11" t="s">
        <v>52</v>
      </c>
      <c r="E13" s="2" t="s">
        <v>53</v>
      </c>
      <c r="F13" s="2">
        <v>0</v>
      </c>
    </row>
    <row r="14" spans="1:9" x14ac:dyDescent="0.2">
      <c r="A14" s="28" t="s">
        <v>54</v>
      </c>
      <c r="B14" s="1" t="s">
        <v>55</v>
      </c>
      <c r="C14" s="11" t="s">
        <v>56</v>
      </c>
      <c r="E14" s="2" t="s">
        <v>57</v>
      </c>
      <c r="F14" s="2">
        <v>0</v>
      </c>
      <c r="H14" t="s">
        <v>58</v>
      </c>
      <c r="I14" s="2">
        <v>1</v>
      </c>
    </row>
    <row r="15" spans="1:9" x14ac:dyDescent="0.2">
      <c r="A15" s="28"/>
      <c r="B15" s="1" t="s">
        <v>59</v>
      </c>
      <c r="C15" s="5" t="s">
        <v>60</v>
      </c>
      <c r="E15" s="2" t="s">
        <v>61</v>
      </c>
      <c r="F15" s="2" t="s">
        <v>10</v>
      </c>
      <c r="H15" t="s">
        <v>62</v>
      </c>
      <c r="I15" s="2">
        <v>2</v>
      </c>
    </row>
    <row r="16" spans="1:9" x14ac:dyDescent="0.2">
      <c r="A16" s="28"/>
      <c r="B16" s="1" t="s">
        <v>63</v>
      </c>
      <c r="C16" s="5" t="s">
        <v>64</v>
      </c>
      <c r="E16" s="2" t="s">
        <v>65</v>
      </c>
      <c r="F16" s="2" t="s">
        <v>10</v>
      </c>
      <c r="H16" t="s">
        <v>66</v>
      </c>
      <c r="I16" s="2">
        <v>3</v>
      </c>
    </row>
    <row r="17" spans="1:9" x14ac:dyDescent="0.2">
      <c r="A17" s="28"/>
      <c r="B17" s="1" t="s">
        <v>67</v>
      </c>
      <c r="C17" s="5" t="s">
        <v>68</v>
      </c>
      <c r="E17" s="2" t="s">
        <v>69</v>
      </c>
      <c r="F17" s="2" t="s">
        <v>10</v>
      </c>
      <c r="H17" t="s">
        <v>70</v>
      </c>
      <c r="I17" s="2">
        <v>4</v>
      </c>
    </row>
    <row r="18" spans="1:9" x14ac:dyDescent="0.2">
      <c r="A18" s="28"/>
      <c r="B18" s="1" t="s">
        <v>71</v>
      </c>
      <c r="C18" s="5" t="s">
        <v>72</v>
      </c>
      <c r="E18" s="2" t="s">
        <v>73</v>
      </c>
      <c r="F18" s="2" t="s">
        <v>74</v>
      </c>
      <c r="H18" t="s">
        <v>75</v>
      </c>
      <c r="I18" s="2">
        <v>5</v>
      </c>
    </row>
    <row r="19" spans="1:9" x14ac:dyDescent="0.2">
      <c r="A19" s="28" t="s">
        <v>76</v>
      </c>
      <c r="B19" s="1" t="s">
        <v>77</v>
      </c>
      <c r="C19" s="11" t="s">
        <v>78</v>
      </c>
      <c r="E19" s="2" t="s">
        <v>79</v>
      </c>
      <c r="F19" s="2">
        <v>0</v>
      </c>
    </row>
    <row r="20" spans="1:9" x14ac:dyDescent="0.2">
      <c r="A20" s="28"/>
      <c r="B20" s="1" t="s">
        <v>80</v>
      </c>
      <c r="C20" s="11" t="s">
        <v>81</v>
      </c>
      <c r="E20" s="2" t="s">
        <v>82</v>
      </c>
      <c r="F20" s="2">
        <v>0</v>
      </c>
    </row>
    <row r="21" spans="1:9" x14ac:dyDescent="0.2">
      <c r="A21" s="30" t="s">
        <v>83</v>
      </c>
      <c r="B21" s="5" t="s">
        <v>84</v>
      </c>
      <c r="C21" s="5" t="s">
        <v>85</v>
      </c>
      <c r="E21" s="2" t="s">
        <v>86</v>
      </c>
      <c r="F21" s="2">
        <v>0</v>
      </c>
    </row>
    <row r="22" spans="1:9" x14ac:dyDescent="0.2">
      <c r="A22" s="30"/>
      <c r="B22" s="5" t="s">
        <v>87</v>
      </c>
      <c r="C22" s="5" t="s">
        <v>88</v>
      </c>
      <c r="E22" s="2" t="s">
        <v>89</v>
      </c>
      <c r="F22" s="2">
        <v>0</v>
      </c>
    </row>
    <row r="23" spans="1:9" x14ac:dyDescent="0.2">
      <c r="A23" s="30"/>
      <c r="B23" s="5" t="s">
        <v>90</v>
      </c>
      <c r="C23" s="5" t="s">
        <v>91</v>
      </c>
      <c r="E23" s="2" t="s">
        <v>92</v>
      </c>
      <c r="F23" s="2">
        <v>0</v>
      </c>
    </row>
    <row r="24" spans="1:9" x14ac:dyDescent="0.2">
      <c r="A24" s="30"/>
      <c r="B24" s="5" t="s">
        <v>93</v>
      </c>
      <c r="C24" s="5" t="s">
        <v>94</v>
      </c>
      <c r="E24" s="2" t="s">
        <v>95</v>
      </c>
      <c r="F24" s="2">
        <v>0</v>
      </c>
    </row>
    <row r="25" spans="1:9" x14ac:dyDescent="0.2">
      <c r="A25" s="31" t="s">
        <v>96</v>
      </c>
      <c r="B25" s="5" t="s">
        <v>97</v>
      </c>
      <c r="C25" s="5" t="s">
        <v>98</v>
      </c>
      <c r="E25" s="2" t="s">
        <v>99</v>
      </c>
      <c r="F25" s="2">
        <v>0</v>
      </c>
      <c r="H25" t="s">
        <v>100</v>
      </c>
    </row>
    <row r="26" spans="1:9" x14ac:dyDescent="0.2">
      <c r="A26" s="31"/>
      <c r="B26" s="5" t="s">
        <v>101</v>
      </c>
      <c r="C26" s="5" t="s">
        <v>102</v>
      </c>
      <c r="E26" s="2" t="s">
        <v>103</v>
      </c>
      <c r="F26" s="2">
        <v>0</v>
      </c>
      <c r="H26" t="s">
        <v>104</v>
      </c>
    </row>
    <row r="27" spans="1:9" x14ac:dyDescent="0.2">
      <c r="A27" s="31"/>
      <c r="B27" s="5" t="s">
        <v>105</v>
      </c>
      <c r="C27" s="5" t="s">
        <v>106</v>
      </c>
      <c r="E27" s="2" t="s">
        <v>107</v>
      </c>
      <c r="F27" s="2">
        <v>0</v>
      </c>
      <c r="H27" t="s">
        <v>108</v>
      </c>
    </row>
    <row r="28" spans="1:9" x14ac:dyDescent="0.2">
      <c r="A28" s="31"/>
      <c r="B28" s="5" t="s">
        <v>109</v>
      </c>
      <c r="C28" s="5" t="s">
        <v>110</v>
      </c>
      <c r="E28" s="2" t="s">
        <v>111</v>
      </c>
      <c r="F28" s="2">
        <v>0</v>
      </c>
      <c r="H28" t="s">
        <v>112</v>
      </c>
    </row>
    <row r="29" spans="1:9" x14ac:dyDescent="0.2">
      <c r="A29" s="31"/>
      <c r="B29" s="5" t="s">
        <v>113</v>
      </c>
      <c r="C29" s="5" t="s">
        <v>114</v>
      </c>
      <c r="E29" s="2" t="s">
        <v>115</v>
      </c>
      <c r="F29" s="2">
        <v>0</v>
      </c>
      <c r="H29" t="s">
        <v>116</v>
      </c>
    </row>
    <row r="30" spans="1:9" x14ac:dyDescent="0.2">
      <c r="A30" s="31" t="s">
        <v>117</v>
      </c>
      <c r="B30" s="5" t="s">
        <v>97</v>
      </c>
      <c r="C30" s="5" t="s">
        <v>118</v>
      </c>
      <c r="E30" s="2" t="s">
        <v>119</v>
      </c>
      <c r="F30" s="2">
        <v>0</v>
      </c>
      <c r="H30" t="s">
        <v>120</v>
      </c>
    </row>
    <row r="31" spans="1:9" x14ac:dyDescent="0.2">
      <c r="A31" s="31"/>
      <c r="B31" s="5" t="s">
        <v>101</v>
      </c>
      <c r="C31" s="5" t="s">
        <v>121</v>
      </c>
      <c r="E31" s="2" t="s">
        <v>122</v>
      </c>
      <c r="F31" s="2">
        <v>0</v>
      </c>
      <c r="H31" t="s">
        <v>123</v>
      </c>
    </row>
    <row r="32" spans="1:9" x14ac:dyDescent="0.2">
      <c r="A32" s="31"/>
      <c r="B32" s="5" t="s">
        <v>105</v>
      </c>
      <c r="C32" s="5" t="s">
        <v>124</v>
      </c>
      <c r="E32" s="2" t="s">
        <v>125</v>
      </c>
      <c r="F32" s="2">
        <v>0</v>
      </c>
      <c r="H32" t="s">
        <v>126</v>
      </c>
    </row>
    <row r="33" spans="1:9" x14ac:dyDescent="0.2">
      <c r="A33" s="31"/>
      <c r="B33" s="5" t="s">
        <v>109</v>
      </c>
      <c r="C33" s="5" t="s">
        <v>127</v>
      </c>
      <c r="E33" s="2" t="s">
        <v>128</v>
      </c>
      <c r="F33" s="2">
        <v>0</v>
      </c>
      <c r="H33" t="s">
        <v>129</v>
      </c>
    </row>
    <row r="34" spans="1:9" x14ac:dyDescent="0.2">
      <c r="A34" s="31"/>
      <c r="B34" s="5" t="s">
        <v>113</v>
      </c>
      <c r="C34" s="5" t="s">
        <v>130</v>
      </c>
      <c r="E34" s="2" t="s">
        <v>131</v>
      </c>
      <c r="F34" s="2">
        <v>0</v>
      </c>
      <c r="H34" t="s">
        <v>132</v>
      </c>
    </row>
    <row r="35" spans="1:9" x14ac:dyDescent="0.2">
      <c r="A35" s="28" t="s">
        <v>133</v>
      </c>
      <c r="B35" s="1" t="s">
        <v>134</v>
      </c>
      <c r="C35" s="5" t="s">
        <v>135</v>
      </c>
      <c r="E35" s="2" t="s">
        <v>136</v>
      </c>
      <c r="F35" s="2" t="s">
        <v>10</v>
      </c>
      <c r="H35" t="s">
        <v>133</v>
      </c>
      <c r="I35" s="2">
        <v>1</v>
      </c>
    </row>
    <row r="36" spans="1:9" x14ac:dyDescent="0.2">
      <c r="A36" s="28"/>
      <c r="B36" s="1" t="s">
        <v>137</v>
      </c>
      <c r="C36" s="5" t="s">
        <v>138</v>
      </c>
      <c r="E36" s="2" t="s">
        <v>139</v>
      </c>
      <c r="F36" s="2" t="s">
        <v>10</v>
      </c>
      <c r="H36" t="s">
        <v>140</v>
      </c>
      <c r="I36" s="2">
        <v>2</v>
      </c>
    </row>
    <row r="37" spans="1:9" x14ac:dyDescent="0.2">
      <c r="A37" s="28" t="s">
        <v>141</v>
      </c>
      <c r="B37" s="1" t="s">
        <v>142</v>
      </c>
      <c r="C37" s="5" t="s">
        <v>143</v>
      </c>
      <c r="E37" s="2" t="s">
        <v>144</v>
      </c>
      <c r="F37" s="2" t="s">
        <v>10</v>
      </c>
      <c r="H37" t="s">
        <v>145</v>
      </c>
      <c r="I37" s="2">
        <v>1</v>
      </c>
    </row>
    <row r="38" spans="1:9" x14ac:dyDescent="0.2">
      <c r="A38" s="28"/>
      <c r="B38" s="1" t="s">
        <v>146</v>
      </c>
      <c r="C38" s="5" t="s">
        <v>147</v>
      </c>
      <c r="E38" s="2" t="s">
        <v>148</v>
      </c>
      <c r="F38" s="2" t="s">
        <v>10</v>
      </c>
      <c r="H38" t="s">
        <v>149</v>
      </c>
      <c r="I38" s="2">
        <v>2</v>
      </c>
    </row>
    <row r="39" spans="1:9" x14ac:dyDescent="0.2">
      <c r="A39" s="28" t="s">
        <v>150</v>
      </c>
      <c r="B39" s="1" t="s">
        <v>151</v>
      </c>
      <c r="C39" s="12" t="s">
        <v>152</v>
      </c>
      <c r="E39" s="2" t="s">
        <v>153</v>
      </c>
      <c r="F39" s="2">
        <v>0</v>
      </c>
    </row>
    <row r="40" spans="1:9" x14ac:dyDescent="0.2">
      <c r="A40" s="28"/>
      <c r="B40" s="5" t="s">
        <v>154</v>
      </c>
      <c r="C40" s="11" t="s">
        <v>155</v>
      </c>
      <c r="E40" s="2" t="s">
        <v>156</v>
      </c>
      <c r="F40" s="2">
        <v>0</v>
      </c>
    </row>
    <row r="41" spans="1:9" x14ac:dyDescent="0.2">
      <c r="A41" s="28"/>
      <c r="B41" s="1" t="s">
        <v>157</v>
      </c>
      <c r="C41" s="12" t="s">
        <v>158</v>
      </c>
      <c r="E41" s="2" t="s">
        <v>159</v>
      </c>
      <c r="F41" s="2">
        <v>0</v>
      </c>
    </row>
    <row r="42" spans="1:9" x14ac:dyDescent="0.2">
      <c r="A42" s="29" t="s">
        <v>160</v>
      </c>
      <c r="B42" s="1" t="s">
        <v>161</v>
      </c>
      <c r="C42" s="5" t="s">
        <v>162</v>
      </c>
      <c r="E42" s="2" t="s">
        <v>163</v>
      </c>
      <c r="F42" s="2" t="s">
        <v>10</v>
      </c>
      <c r="H42" t="s">
        <v>164</v>
      </c>
      <c r="I42" s="2">
        <v>19</v>
      </c>
    </row>
    <row r="43" spans="1:9" x14ac:dyDescent="0.2">
      <c r="A43" s="29"/>
      <c r="B43" s="5" t="s">
        <v>165</v>
      </c>
      <c r="C43" s="5" t="s">
        <v>166</v>
      </c>
      <c r="E43" s="2" t="s">
        <v>167</v>
      </c>
      <c r="F43" s="2" t="s">
        <v>10</v>
      </c>
      <c r="H43" t="s">
        <v>168</v>
      </c>
      <c r="I43" s="2">
        <v>18</v>
      </c>
    </row>
    <row r="44" spans="1:9" x14ac:dyDescent="0.2">
      <c r="A44" s="29"/>
      <c r="B44" s="1" t="s">
        <v>169</v>
      </c>
      <c r="C44" s="11" t="s">
        <v>170</v>
      </c>
      <c r="E44" s="2" t="s">
        <v>171</v>
      </c>
      <c r="F44" s="2">
        <v>0</v>
      </c>
      <c r="H44" t="s">
        <v>172</v>
      </c>
      <c r="I44" s="2">
        <v>17</v>
      </c>
    </row>
    <row r="45" spans="1:9" x14ac:dyDescent="0.2">
      <c r="A45" s="29"/>
      <c r="B45" s="5" t="s">
        <v>173</v>
      </c>
      <c r="C45" s="5" t="s">
        <v>174</v>
      </c>
      <c r="E45" s="2" t="s">
        <v>175</v>
      </c>
      <c r="F45" s="2" t="s">
        <v>10</v>
      </c>
      <c r="H45" t="s">
        <v>176</v>
      </c>
      <c r="I45" s="2">
        <v>16</v>
      </c>
    </row>
    <row r="46" spans="1:9" x14ac:dyDescent="0.2">
      <c r="A46" s="29"/>
      <c r="B46" s="1" t="s">
        <v>177</v>
      </c>
      <c r="C46" s="5" t="s">
        <v>178</v>
      </c>
      <c r="E46" s="2" t="s">
        <v>179</v>
      </c>
      <c r="F46" s="2" t="s">
        <v>10</v>
      </c>
      <c r="H46" t="s">
        <v>180</v>
      </c>
      <c r="I46" s="2">
        <v>15</v>
      </c>
    </row>
    <row r="47" spans="1:9" x14ac:dyDescent="0.2">
      <c r="A47" s="29"/>
      <c r="B47" s="5" t="s">
        <v>181</v>
      </c>
      <c r="C47" s="5" t="s">
        <v>182</v>
      </c>
      <c r="E47" s="2" t="s">
        <v>183</v>
      </c>
      <c r="F47" s="2" t="s">
        <v>10</v>
      </c>
      <c r="H47" t="s">
        <v>184</v>
      </c>
      <c r="I47" s="2">
        <v>14</v>
      </c>
    </row>
    <row r="48" spans="1:9" x14ac:dyDescent="0.2">
      <c r="A48" s="29"/>
      <c r="B48" s="1" t="s">
        <v>185</v>
      </c>
      <c r="C48" s="5" t="s">
        <v>186</v>
      </c>
      <c r="E48" s="2" t="s">
        <v>187</v>
      </c>
      <c r="F48" s="2" t="s">
        <v>10</v>
      </c>
      <c r="H48" t="s">
        <v>188</v>
      </c>
      <c r="I48" s="2">
        <v>13</v>
      </c>
    </row>
    <row r="49" spans="1:9" x14ac:dyDescent="0.2">
      <c r="A49" s="29"/>
      <c r="B49" s="5" t="s">
        <v>189</v>
      </c>
      <c r="C49" s="5" t="s">
        <v>190</v>
      </c>
      <c r="E49" s="2" t="s">
        <v>191</v>
      </c>
      <c r="F49" s="2" t="s">
        <v>10</v>
      </c>
      <c r="H49" t="s">
        <v>192</v>
      </c>
      <c r="I49" s="2">
        <v>12</v>
      </c>
    </row>
    <row r="50" spans="1:9" x14ac:dyDescent="0.2">
      <c r="A50" s="29"/>
      <c r="B50" s="1" t="s">
        <v>193</v>
      </c>
      <c r="C50" s="5" t="s">
        <v>194</v>
      </c>
      <c r="E50" s="2" t="s">
        <v>195</v>
      </c>
      <c r="F50" s="2" t="s">
        <v>10</v>
      </c>
      <c r="H50" t="s">
        <v>196</v>
      </c>
      <c r="I50" s="2">
        <v>11</v>
      </c>
    </row>
    <row r="51" spans="1:9" x14ac:dyDescent="0.2">
      <c r="A51" s="29"/>
      <c r="B51" s="5" t="s">
        <v>197</v>
      </c>
      <c r="C51" s="5" t="s">
        <v>198</v>
      </c>
      <c r="E51" s="2" t="s">
        <v>199</v>
      </c>
      <c r="F51" s="2" t="s">
        <v>10</v>
      </c>
      <c r="H51" t="s">
        <v>200</v>
      </c>
      <c r="I51" s="2">
        <v>10</v>
      </c>
    </row>
    <row r="52" spans="1:9" x14ac:dyDescent="0.2">
      <c r="A52" s="29"/>
      <c r="B52" s="1" t="s">
        <v>201</v>
      </c>
      <c r="C52" s="5" t="s">
        <v>202</v>
      </c>
      <c r="E52" s="2" t="s">
        <v>203</v>
      </c>
      <c r="F52" s="2" t="s">
        <v>10</v>
      </c>
      <c r="H52" t="s">
        <v>204</v>
      </c>
      <c r="I52" s="2">
        <v>9</v>
      </c>
    </row>
    <row r="53" spans="1:9" x14ac:dyDescent="0.2">
      <c r="A53" s="29"/>
      <c r="B53" s="5" t="s">
        <v>205</v>
      </c>
      <c r="C53" s="5" t="s">
        <v>206</v>
      </c>
      <c r="E53" s="2" t="s">
        <v>207</v>
      </c>
      <c r="F53" s="2" t="s">
        <v>10</v>
      </c>
      <c r="H53" t="s">
        <v>208</v>
      </c>
      <c r="I53" s="2">
        <v>8</v>
      </c>
    </row>
    <row r="54" spans="1:9" x14ac:dyDescent="0.2">
      <c r="A54" s="29"/>
      <c r="B54" s="1" t="s">
        <v>209</v>
      </c>
      <c r="C54" s="5" t="s">
        <v>210</v>
      </c>
      <c r="E54" s="2" t="s">
        <v>211</v>
      </c>
      <c r="F54" s="2" t="s">
        <v>10</v>
      </c>
      <c r="H54" t="s">
        <v>212</v>
      </c>
      <c r="I54" s="2">
        <v>7</v>
      </c>
    </row>
    <row r="55" spans="1:9" x14ac:dyDescent="0.2">
      <c r="A55" s="29"/>
      <c r="B55" s="5" t="s">
        <v>213</v>
      </c>
      <c r="C55" s="5" t="s">
        <v>214</v>
      </c>
      <c r="E55" s="2" t="s">
        <v>215</v>
      </c>
      <c r="F55" s="2" t="s">
        <v>10</v>
      </c>
      <c r="H55" t="s">
        <v>216</v>
      </c>
      <c r="I55" s="2">
        <v>6</v>
      </c>
    </row>
    <row r="56" spans="1:9" x14ac:dyDescent="0.2">
      <c r="A56" s="29"/>
      <c r="B56" s="1" t="s">
        <v>217</v>
      </c>
      <c r="C56" s="5" t="s">
        <v>218</v>
      </c>
      <c r="E56" s="2" t="s">
        <v>219</v>
      </c>
      <c r="F56" s="2" t="s">
        <v>10</v>
      </c>
      <c r="H56" t="s">
        <v>220</v>
      </c>
      <c r="I56" s="2">
        <v>5</v>
      </c>
    </row>
    <row r="57" spans="1:9" x14ac:dyDescent="0.2">
      <c r="A57" s="29"/>
      <c r="B57" s="5" t="s">
        <v>221</v>
      </c>
      <c r="C57" s="5" t="s">
        <v>222</v>
      </c>
      <c r="E57" s="2" t="s">
        <v>223</v>
      </c>
      <c r="F57" s="2" t="s">
        <v>10</v>
      </c>
      <c r="H57" t="s">
        <v>224</v>
      </c>
      <c r="I57" s="2">
        <v>4</v>
      </c>
    </row>
    <row r="58" spans="1:9" x14ac:dyDescent="0.2">
      <c r="A58" s="29"/>
      <c r="B58" s="1" t="s">
        <v>225</v>
      </c>
      <c r="C58" s="5" t="s">
        <v>226</v>
      </c>
      <c r="E58" s="2" t="s">
        <v>227</v>
      </c>
      <c r="F58" s="2" t="s">
        <v>10</v>
      </c>
      <c r="H58" t="s">
        <v>228</v>
      </c>
      <c r="I58" s="2">
        <v>3</v>
      </c>
    </row>
    <row r="59" spans="1:9" x14ac:dyDescent="0.2">
      <c r="A59" s="29"/>
      <c r="B59" s="5" t="s">
        <v>229</v>
      </c>
      <c r="C59" s="5" t="s">
        <v>230</v>
      </c>
      <c r="E59" s="2" t="s">
        <v>231</v>
      </c>
      <c r="F59" s="2" t="s">
        <v>10</v>
      </c>
      <c r="H59" t="s">
        <v>232</v>
      </c>
      <c r="I59" s="2">
        <v>2</v>
      </c>
    </row>
    <row r="60" spans="1:9" x14ac:dyDescent="0.2">
      <c r="A60" s="29"/>
      <c r="B60" s="5" t="s">
        <v>233</v>
      </c>
      <c r="C60" s="11" t="s">
        <v>234</v>
      </c>
      <c r="E60" s="2" t="s">
        <v>235</v>
      </c>
      <c r="F60" s="2">
        <v>0</v>
      </c>
      <c r="H60" t="s">
        <v>236</v>
      </c>
      <c r="I60" s="2">
        <v>1</v>
      </c>
    </row>
    <row r="61" spans="1:9" x14ac:dyDescent="0.2">
      <c r="A61" s="28" t="s">
        <v>237</v>
      </c>
      <c r="B61" s="5" t="s">
        <v>238</v>
      </c>
      <c r="C61" s="5" t="s">
        <v>239</v>
      </c>
      <c r="E61" s="2" t="s">
        <v>240</v>
      </c>
      <c r="F61" s="2" t="s">
        <v>10</v>
      </c>
      <c r="H61" t="s">
        <v>241</v>
      </c>
      <c r="I61" s="2">
        <v>16</v>
      </c>
    </row>
    <row r="62" spans="1:9" x14ac:dyDescent="0.2">
      <c r="A62" s="28"/>
      <c r="B62" s="5" t="s">
        <v>242</v>
      </c>
      <c r="C62" s="5" t="s">
        <v>243</v>
      </c>
      <c r="E62" s="2" t="s">
        <v>244</v>
      </c>
      <c r="F62" s="2" t="s">
        <v>10</v>
      </c>
      <c r="H62" t="s">
        <v>245</v>
      </c>
      <c r="I62" s="2">
        <v>15</v>
      </c>
    </row>
    <row r="63" spans="1:9" x14ac:dyDescent="0.2">
      <c r="A63" s="28"/>
      <c r="B63" s="5" t="s">
        <v>246</v>
      </c>
      <c r="C63" s="5" t="s">
        <v>247</v>
      </c>
      <c r="E63" s="2" t="s">
        <v>248</v>
      </c>
      <c r="F63" s="2" t="s">
        <v>10</v>
      </c>
      <c r="H63" t="s">
        <v>249</v>
      </c>
      <c r="I63" s="2">
        <v>14</v>
      </c>
    </row>
    <row r="64" spans="1:9" x14ac:dyDescent="0.2">
      <c r="A64" s="28"/>
      <c r="B64" s="5" t="s">
        <v>250</v>
      </c>
      <c r="C64" s="5" t="s">
        <v>251</v>
      </c>
      <c r="E64" s="2" t="s">
        <v>252</v>
      </c>
      <c r="F64" s="2" t="s">
        <v>10</v>
      </c>
      <c r="H64" t="s">
        <v>253</v>
      </c>
      <c r="I64" s="2">
        <v>13</v>
      </c>
    </row>
    <row r="65" spans="1:9" x14ac:dyDescent="0.2">
      <c r="A65" s="28"/>
      <c r="B65" s="5" t="s">
        <v>254</v>
      </c>
      <c r="C65" s="5" t="s">
        <v>255</v>
      </c>
      <c r="E65" s="2" t="s">
        <v>256</v>
      </c>
      <c r="F65" s="2" t="s">
        <v>10</v>
      </c>
      <c r="H65" t="s">
        <v>257</v>
      </c>
      <c r="I65" s="2">
        <v>12</v>
      </c>
    </row>
    <row r="66" spans="1:9" x14ac:dyDescent="0.2">
      <c r="A66" s="28"/>
      <c r="B66" s="5" t="s">
        <v>258</v>
      </c>
      <c r="C66" s="5" t="s">
        <v>259</v>
      </c>
      <c r="E66" s="2" t="s">
        <v>260</v>
      </c>
      <c r="F66" s="2" t="s">
        <v>10</v>
      </c>
      <c r="H66" t="s">
        <v>261</v>
      </c>
      <c r="I66" s="2">
        <v>11</v>
      </c>
    </row>
    <row r="67" spans="1:9" x14ac:dyDescent="0.2">
      <c r="A67" s="28"/>
      <c r="B67" s="5" t="s">
        <v>262</v>
      </c>
      <c r="C67" s="5" t="s">
        <v>263</v>
      </c>
      <c r="E67" s="2" t="s">
        <v>264</v>
      </c>
      <c r="F67" s="2" t="s">
        <v>10</v>
      </c>
      <c r="H67" t="s">
        <v>265</v>
      </c>
      <c r="I67" s="2">
        <v>10</v>
      </c>
    </row>
    <row r="68" spans="1:9" x14ac:dyDescent="0.2">
      <c r="A68" s="28"/>
      <c r="B68" s="5" t="s">
        <v>266</v>
      </c>
      <c r="C68" s="5" t="s">
        <v>267</v>
      </c>
      <c r="E68" s="2" t="s">
        <v>268</v>
      </c>
      <c r="F68" s="2" t="s">
        <v>10</v>
      </c>
      <c r="H68" t="s">
        <v>269</v>
      </c>
      <c r="I68" s="2">
        <v>9</v>
      </c>
    </row>
    <row r="69" spans="1:9" x14ac:dyDescent="0.2">
      <c r="A69" s="28"/>
      <c r="B69" s="5" t="s">
        <v>270</v>
      </c>
      <c r="C69" s="5" t="s">
        <v>271</v>
      </c>
      <c r="E69" s="2" t="s">
        <v>272</v>
      </c>
      <c r="F69" s="2" t="s">
        <v>10</v>
      </c>
      <c r="H69" t="s">
        <v>273</v>
      </c>
      <c r="I69" s="2">
        <v>8</v>
      </c>
    </row>
    <row r="70" spans="1:9" x14ac:dyDescent="0.2">
      <c r="A70" s="28"/>
      <c r="B70" s="5" t="s">
        <v>274</v>
      </c>
      <c r="C70" s="5" t="s">
        <v>275</v>
      </c>
      <c r="E70" s="2" t="s">
        <v>276</v>
      </c>
      <c r="F70" s="2" t="s">
        <v>10</v>
      </c>
      <c r="H70" t="s">
        <v>277</v>
      </c>
      <c r="I70" s="2">
        <v>7</v>
      </c>
    </row>
    <row r="71" spans="1:9" x14ac:dyDescent="0.2">
      <c r="A71" s="28"/>
      <c r="B71" s="5" t="s">
        <v>278</v>
      </c>
      <c r="C71" s="5" t="s">
        <v>279</v>
      </c>
      <c r="E71" s="2" t="s">
        <v>280</v>
      </c>
      <c r="F71" s="2" t="s">
        <v>10</v>
      </c>
      <c r="H71" t="s">
        <v>281</v>
      </c>
      <c r="I71" s="2">
        <v>6</v>
      </c>
    </row>
    <row r="72" spans="1:9" x14ac:dyDescent="0.2">
      <c r="A72" s="28"/>
      <c r="B72" s="5" t="s">
        <v>282</v>
      </c>
      <c r="C72" s="5" t="s">
        <v>283</v>
      </c>
      <c r="E72" s="2" t="s">
        <v>284</v>
      </c>
      <c r="F72" s="2" t="s">
        <v>10</v>
      </c>
      <c r="H72" t="s">
        <v>285</v>
      </c>
      <c r="I72" s="2">
        <v>5</v>
      </c>
    </row>
    <row r="73" spans="1:9" x14ac:dyDescent="0.2">
      <c r="A73" s="28"/>
      <c r="B73" s="5" t="s">
        <v>286</v>
      </c>
      <c r="C73" s="5" t="s">
        <v>287</v>
      </c>
      <c r="E73" s="2" t="s">
        <v>288</v>
      </c>
      <c r="F73" s="2" t="s">
        <v>10</v>
      </c>
      <c r="H73" t="s">
        <v>289</v>
      </c>
      <c r="I73" s="2">
        <v>4</v>
      </c>
    </row>
    <row r="74" spans="1:9" x14ac:dyDescent="0.2">
      <c r="A74" s="28"/>
      <c r="B74" s="5" t="s">
        <v>290</v>
      </c>
      <c r="C74" s="5" t="s">
        <v>291</v>
      </c>
      <c r="E74" s="2" t="s">
        <v>292</v>
      </c>
      <c r="F74" s="2" t="s">
        <v>10</v>
      </c>
      <c r="H74" t="s">
        <v>293</v>
      </c>
      <c r="I74" s="2">
        <v>3</v>
      </c>
    </row>
    <row r="75" spans="1:9" x14ac:dyDescent="0.2">
      <c r="A75" s="28"/>
      <c r="B75" s="5" t="s">
        <v>294</v>
      </c>
      <c r="C75" s="5" t="s">
        <v>295</v>
      </c>
      <c r="E75" s="2" t="s">
        <v>296</v>
      </c>
      <c r="F75" s="2" t="s">
        <v>10</v>
      </c>
      <c r="H75" t="s">
        <v>297</v>
      </c>
      <c r="I75" s="2">
        <v>2</v>
      </c>
    </row>
    <row r="76" spans="1:9" x14ac:dyDescent="0.2">
      <c r="A76" s="28"/>
      <c r="B76" s="5" t="s">
        <v>298</v>
      </c>
      <c r="C76" s="5" t="s">
        <v>299</v>
      </c>
      <c r="E76" s="2" t="s">
        <v>300</v>
      </c>
      <c r="F76" s="2" t="s">
        <v>10</v>
      </c>
      <c r="H76" t="s">
        <v>301</v>
      </c>
      <c r="I76" s="2">
        <v>1</v>
      </c>
    </row>
    <row r="77" spans="1:9" ht="22.5" customHeight="1" x14ac:dyDescent="0.2">
      <c r="A77" s="6"/>
      <c r="B77" s="1" t="s">
        <v>302</v>
      </c>
      <c r="C77" s="5" t="s">
        <v>303</v>
      </c>
      <c r="E77" s="2" t="s">
        <v>304</v>
      </c>
      <c r="F77" s="2" t="s">
        <v>305</v>
      </c>
      <c r="H77" t="s">
        <v>306</v>
      </c>
      <c r="I77" s="2" t="s">
        <v>45</v>
      </c>
    </row>
    <row r="78" spans="1:9" ht="19.149999999999999" customHeight="1" x14ac:dyDescent="0.2">
      <c r="A78" s="13" t="s">
        <v>307</v>
      </c>
      <c r="B78" s="1" t="s">
        <v>308</v>
      </c>
      <c r="C78" s="5" t="s">
        <v>309</v>
      </c>
      <c r="E78" s="2" t="s">
        <v>310</v>
      </c>
      <c r="F78" s="2" t="s">
        <v>311</v>
      </c>
      <c r="G78" t="s">
        <v>312</v>
      </c>
      <c r="H78" t="s">
        <v>307</v>
      </c>
      <c r="I78" s="2" t="s">
        <v>45</v>
      </c>
    </row>
    <row r="79" spans="1:9" x14ac:dyDescent="0.2">
      <c r="B79" s="1" t="s">
        <v>313</v>
      </c>
      <c r="C79" s="11" t="s">
        <v>314</v>
      </c>
      <c r="E79" s="2" t="s">
        <v>315</v>
      </c>
      <c r="F79" s="2">
        <v>0</v>
      </c>
    </row>
    <row r="80" spans="1:9" x14ac:dyDescent="0.2">
      <c r="A80" s="13" t="s">
        <v>316</v>
      </c>
      <c r="B80" s="1" t="s">
        <v>317</v>
      </c>
      <c r="C80" s="11" t="s">
        <v>318</v>
      </c>
      <c r="E80" s="2" t="s">
        <v>319</v>
      </c>
      <c r="F80" s="2">
        <v>0</v>
      </c>
    </row>
  </sheetData>
  <mergeCells count="13">
    <mergeCell ref="A2:A8"/>
    <mergeCell ref="A9:A10"/>
    <mergeCell ref="A12:A13"/>
    <mergeCell ref="A14:A18"/>
    <mergeCell ref="A19:A20"/>
    <mergeCell ref="A39:A41"/>
    <mergeCell ref="A42:A60"/>
    <mergeCell ref="A61:A76"/>
    <mergeCell ref="A21:A24"/>
    <mergeCell ref="A25:A29"/>
    <mergeCell ref="A30:A34"/>
    <mergeCell ref="A35:A36"/>
    <mergeCell ref="A37:A38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8"/>
  <sheetViews>
    <sheetView zoomScale="115" zoomScaleNormal="115" workbookViewId="0">
      <selection activeCell="F1" sqref="F1"/>
    </sheetView>
  </sheetViews>
  <sheetFormatPr defaultColWidth="8.75" defaultRowHeight="14.25" x14ac:dyDescent="0.2"/>
  <cols>
    <col min="1" max="1" width="3.875" style="14" customWidth="1"/>
    <col min="2" max="2" width="32" style="14" customWidth="1"/>
    <col min="3" max="3" width="8.125" style="14" customWidth="1"/>
    <col min="4" max="4" width="8.125" style="20" customWidth="1"/>
    <col min="5" max="5" width="9.75" style="20" bestFit="1" customWidth="1"/>
    <col min="6" max="6" width="9.75" style="20" customWidth="1"/>
    <col min="7" max="7" width="10.625" style="14" customWidth="1"/>
    <col min="8" max="8" width="14" style="14" customWidth="1"/>
    <col min="9" max="9" width="13.875" style="14" customWidth="1"/>
    <col min="10" max="10" width="9.75" style="19" bestFit="1" customWidth="1"/>
    <col min="11" max="11" width="9.75" style="19" customWidth="1"/>
    <col min="12" max="12" width="11.75" style="14" customWidth="1"/>
    <col min="13" max="16384" width="8.75" style="14"/>
  </cols>
  <sheetData>
    <row r="1" spans="1:23" x14ac:dyDescent="0.2">
      <c r="A1" s="14" t="s">
        <v>0</v>
      </c>
      <c r="B1" s="14" t="s">
        <v>1</v>
      </c>
      <c r="C1" s="16" t="s">
        <v>327</v>
      </c>
      <c r="D1" s="17" t="s">
        <v>331</v>
      </c>
      <c r="E1" s="17" t="s">
        <v>328</v>
      </c>
      <c r="F1" s="17" t="s">
        <v>331</v>
      </c>
      <c r="G1" s="14" t="s">
        <v>4</v>
      </c>
      <c r="H1" s="14" t="s">
        <v>5</v>
      </c>
      <c r="I1" s="16" t="s">
        <v>332</v>
      </c>
      <c r="J1" s="18" t="s">
        <v>333</v>
      </c>
      <c r="K1" s="18"/>
      <c r="L1" s="16" t="s">
        <v>334</v>
      </c>
    </row>
    <row r="2" spans="1:23" x14ac:dyDescent="0.2">
      <c r="A2" s="32" t="s">
        <v>6</v>
      </c>
      <c r="B2" s="14" t="s">
        <v>7</v>
      </c>
      <c r="C2" s="17">
        <v>0</v>
      </c>
      <c r="D2" s="17">
        <f>1-C2</f>
        <v>1</v>
      </c>
      <c r="E2" s="17">
        <v>0</v>
      </c>
      <c r="F2" s="17">
        <f>1-E2</f>
        <v>1</v>
      </c>
      <c r="G2" s="14" t="s">
        <v>11</v>
      </c>
      <c r="H2" s="14">
        <v>1</v>
      </c>
      <c r="I2" s="14">
        <f>LOG(1+H2)</f>
        <v>0.3010299956639812</v>
      </c>
      <c r="J2" s="19">
        <f>D2*I2</f>
        <v>0.3010299956639812</v>
      </c>
      <c r="K2" s="33">
        <f>J2+J3+J4+J5+J6+J7+J8</f>
        <v>3.8468907124294578</v>
      </c>
      <c r="L2" s="19">
        <f t="shared" ref="L2:L48" si="0">F2*I2</f>
        <v>0.3010299956639812</v>
      </c>
      <c r="M2" s="33">
        <f>L2+L3+L4+L5+L6+L7+L8</f>
        <v>3.815378468111553</v>
      </c>
    </row>
    <row r="3" spans="1:23" x14ac:dyDescent="0.2">
      <c r="A3" s="32"/>
      <c r="B3" s="14" t="s">
        <v>12</v>
      </c>
      <c r="C3" s="35">
        <v>8.2706766917293228E-2</v>
      </c>
      <c r="D3" s="35">
        <f t="shared" ref="D3:D48" si="1">1-C3</f>
        <v>0.91729323308270683</v>
      </c>
      <c r="E3" s="36">
        <v>0.12621359223300971</v>
      </c>
      <c r="F3" s="36">
        <f t="shared" ref="F3:F48" si="2">1-E3</f>
        <v>0.87378640776699035</v>
      </c>
      <c r="G3" s="14" t="s">
        <v>15</v>
      </c>
      <c r="H3" s="14">
        <v>2</v>
      </c>
      <c r="I3" s="14">
        <f t="shared" ref="I3:I48" si="3">LOG(1+H3)</f>
        <v>0.47712125471966244</v>
      </c>
      <c r="J3" s="19">
        <f t="shared" ref="J3:J48" si="4">D3*I3</f>
        <v>0.43766009831427682</v>
      </c>
      <c r="K3" s="33"/>
      <c r="L3" s="19">
        <f t="shared" si="0"/>
        <v>0.41690206723077305</v>
      </c>
      <c r="M3" s="32"/>
    </row>
    <row r="4" spans="1:23" x14ac:dyDescent="0.2">
      <c r="A4" s="32"/>
      <c r="B4" s="14" t="s">
        <v>16</v>
      </c>
      <c r="C4" s="20">
        <v>0</v>
      </c>
      <c r="D4" s="17">
        <f t="shared" si="1"/>
        <v>1</v>
      </c>
      <c r="E4" s="20">
        <v>0</v>
      </c>
      <c r="F4" s="17">
        <f t="shared" si="2"/>
        <v>1</v>
      </c>
      <c r="G4" s="14" t="s">
        <v>19</v>
      </c>
      <c r="H4" s="14">
        <v>3</v>
      </c>
      <c r="I4" s="14">
        <f t="shared" si="3"/>
        <v>0.6020599913279624</v>
      </c>
      <c r="J4" s="19">
        <f t="shared" si="4"/>
        <v>0.6020599913279624</v>
      </c>
      <c r="K4" s="33"/>
      <c r="L4" s="19">
        <f t="shared" si="0"/>
        <v>0.6020599913279624</v>
      </c>
      <c r="M4" s="32"/>
    </row>
    <row r="5" spans="1:23" x14ac:dyDescent="0.2">
      <c r="A5" s="32"/>
      <c r="B5" s="14" t="s">
        <v>20</v>
      </c>
      <c r="C5" s="35">
        <v>0.38345864661654133</v>
      </c>
      <c r="D5" s="35">
        <f t="shared" si="1"/>
        <v>0.61654135338345872</v>
      </c>
      <c r="E5" s="36">
        <v>5.8252427184466021E-2</v>
      </c>
      <c r="F5" s="36">
        <f t="shared" si="2"/>
        <v>0.94174757281553401</v>
      </c>
      <c r="G5" s="14" t="s">
        <v>23</v>
      </c>
      <c r="H5" s="14">
        <v>4</v>
      </c>
      <c r="I5" s="14">
        <f t="shared" si="3"/>
        <v>0.69897000433601886</v>
      </c>
      <c r="J5" s="19">
        <f t="shared" si="4"/>
        <v>0.43094391244777108</v>
      </c>
      <c r="K5" s="33"/>
      <c r="L5" s="19">
        <f t="shared" si="0"/>
        <v>0.65825330505430901</v>
      </c>
      <c r="M5" s="32"/>
    </row>
    <row r="6" spans="1:23" x14ac:dyDescent="0.2">
      <c r="A6" s="32"/>
      <c r="B6" s="14" t="s">
        <v>24</v>
      </c>
      <c r="C6" s="17">
        <v>0</v>
      </c>
      <c r="D6" s="17">
        <f t="shared" si="1"/>
        <v>1</v>
      </c>
      <c r="E6" s="36">
        <v>0</v>
      </c>
      <c r="F6" s="36">
        <f t="shared" si="2"/>
        <v>1</v>
      </c>
      <c r="G6" s="14" t="s">
        <v>27</v>
      </c>
      <c r="H6" s="14">
        <v>5</v>
      </c>
      <c r="I6" s="14">
        <f t="shared" si="3"/>
        <v>0.77815125038364363</v>
      </c>
      <c r="J6" s="19">
        <f t="shared" si="4"/>
        <v>0.77815125038364363</v>
      </c>
      <c r="K6" s="33"/>
      <c r="L6" s="19">
        <f t="shared" si="0"/>
        <v>0.77815125038364363</v>
      </c>
      <c r="M6" s="32"/>
    </row>
    <row r="7" spans="1:23" x14ac:dyDescent="0.2">
      <c r="A7" s="32"/>
      <c r="B7" s="14" t="s">
        <v>28</v>
      </c>
      <c r="C7" s="35">
        <v>0.53383458646616544</v>
      </c>
      <c r="D7" s="35">
        <f t="shared" si="1"/>
        <v>0.46616541353383456</v>
      </c>
      <c r="E7" s="36">
        <v>0.81553398058252424</v>
      </c>
      <c r="F7" s="36">
        <f t="shared" si="2"/>
        <v>0.18446601941747576</v>
      </c>
      <c r="G7" s="14" t="s">
        <v>31</v>
      </c>
      <c r="H7" s="14">
        <v>6</v>
      </c>
      <c r="I7" s="14">
        <f t="shared" si="3"/>
        <v>0.84509804001425681</v>
      </c>
      <c r="J7" s="19">
        <f t="shared" si="4"/>
        <v>0.39395547729987912</v>
      </c>
      <c r="K7" s="33"/>
      <c r="L7" s="19">
        <f t="shared" si="0"/>
        <v>0.1558918714589406</v>
      </c>
      <c r="M7" s="32"/>
    </row>
    <row r="8" spans="1:23" x14ac:dyDescent="0.2">
      <c r="A8" s="32"/>
      <c r="B8" s="14" t="s">
        <v>32</v>
      </c>
      <c r="C8" s="17">
        <v>0</v>
      </c>
      <c r="D8" s="17">
        <f t="shared" si="1"/>
        <v>1</v>
      </c>
      <c r="E8" s="36">
        <v>0</v>
      </c>
      <c r="F8" s="36">
        <f t="shared" si="2"/>
        <v>1</v>
      </c>
      <c r="G8" s="21" t="s">
        <v>324</v>
      </c>
      <c r="H8" s="14">
        <v>7</v>
      </c>
      <c r="I8" s="14">
        <f t="shared" si="3"/>
        <v>0.90308998699194354</v>
      </c>
      <c r="J8" s="19">
        <f t="shared" si="4"/>
        <v>0.90308998699194354</v>
      </c>
      <c r="K8" s="33"/>
      <c r="L8" s="19">
        <f t="shared" si="0"/>
        <v>0.90308998699194354</v>
      </c>
      <c r="M8" s="32"/>
    </row>
    <row r="9" spans="1:23" x14ac:dyDescent="0.2">
      <c r="A9" s="32" t="s">
        <v>36</v>
      </c>
      <c r="B9" s="14" t="s">
        <v>40</v>
      </c>
      <c r="C9" s="35">
        <v>0.43181818181818182</v>
      </c>
      <c r="D9" s="35">
        <f t="shared" si="1"/>
        <v>0.56818181818181812</v>
      </c>
      <c r="E9" s="36">
        <v>9.7087378640776691E-3</v>
      </c>
      <c r="F9" s="36">
        <f t="shared" si="2"/>
        <v>0.99029126213592233</v>
      </c>
      <c r="G9" s="21" t="s">
        <v>325</v>
      </c>
      <c r="H9" s="14">
        <v>1</v>
      </c>
      <c r="I9" s="14">
        <f>LOG(1+H9)</f>
        <v>0.3010299956639812</v>
      </c>
      <c r="J9" s="22">
        <f t="shared" si="4"/>
        <v>0.17103977026362566</v>
      </c>
      <c r="K9" s="37">
        <f>J9+J10</f>
        <v>0.51311931079087703</v>
      </c>
      <c r="L9" s="22">
        <f t="shared" si="0"/>
        <v>0.29810737434685519</v>
      </c>
      <c r="M9" s="39">
        <f>L9+L10</f>
        <v>0.89432212304056558</v>
      </c>
      <c r="N9" s="23"/>
      <c r="O9" s="23"/>
      <c r="P9" s="23"/>
      <c r="Q9" s="23"/>
      <c r="R9" s="23"/>
      <c r="S9" s="23"/>
      <c r="T9" s="23"/>
      <c r="U9" s="23"/>
      <c r="V9" s="23"/>
      <c r="W9" s="23"/>
    </row>
    <row r="10" spans="1:23" s="25" customFormat="1" x14ac:dyDescent="0.2">
      <c r="A10" s="32"/>
      <c r="B10" s="14" t="s">
        <v>320</v>
      </c>
      <c r="C10" s="35">
        <v>0.56818181818181823</v>
      </c>
      <c r="D10" s="35">
        <f>C10</f>
        <v>0.56818181818181823</v>
      </c>
      <c r="E10" s="36">
        <v>0.99029126213592233</v>
      </c>
      <c r="F10" s="36">
        <f>E10</f>
        <v>0.99029126213592233</v>
      </c>
      <c r="G10" s="14" t="s">
        <v>46</v>
      </c>
      <c r="H10" s="14">
        <v>3</v>
      </c>
      <c r="I10" s="14">
        <f t="shared" si="3"/>
        <v>0.6020599913279624</v>
      </c>
      <c r="J10" s="24">
        <f t="shared" si="4"/>
        <v>0.34207954052725137</v>
      </c>
      <c r="K10" s="38"/>
      <c r="L10" s="22">
        <f t="shared" si="0"/>
        <v>0.59621474869371038</v>
      </c>
      <c r="M10" s="40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spans="1:23" s="25" customFormat="1" x14ac:dyDescent="0.2">
      <c r="A11" s="14"/>
      <c r="B11" s="16" t="s">
        <v>326</v>
      </c>
      <c r="C11" s="35">
        <v>3.7593984962406013E-2</v>
      </c>
      <c r="D11" s="35">
        <f t="shared" si="1"/>
        <v>0.96240601503759393</v>
      </c>
      <c r="E11" s="36">
        <f>2/103</f>
        <v>1.9417475728155338E-2</v>
      </c>
      <c r="F11" s="36">
        <f>1-E11</f>
        <v>0.98058252427184467</v>
      </c>
      <c r="G11" s="16" t="s">
        <v>330</v>
      </c>
      <c r="H11" s="14">
        <v>1</v>
      </c>
      <c r="I11" s="14">
        <f t="shared" si="3"/>
        <v>0.3010299956639812</v>
      </c>
      <c r="J11" s="19">
        <f t="shared" si="4"/>
        <v>0.28971307853375633</v>
      </c>
      <c r="K11" s="33">
        <f>J11+J12+J13+J14+J15</f>
        <v>1.8890998875090195</v>
      </c>
      <c r="L11" s="19">
        <f t="shared" si="0"/>
        <v>0.29518475302972913</v>
      </c>
      <c r="M11" s="33">
        <f>L11+L12+L13+L14+L15</f>
        <v>2.3259468130793666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spans="1:23" x14ac:dyDescent="0.2">
      <c r="A12" s="32" t="s">
        <v>54</v>
      </c>
      <c r="B12" s="14" t="s">
        <v>59</v>
      </c>
      <c r="C12" s="35">
        <v>9.0909090909090912E-2</v>
      </c>
      <c r="D12" s="35">
        <f t="shared" si="1"/>
        <v>0.90909090909090906</v>
      </c>
      <c r="E12" s="36">
        <v>0.78640776699029125</v>
      </c>
      <c r="F12" s="36">
        <f t="shared" si="2"/>
        <v>0.21359223300970875</v>
      </c>
      <c r="G12" s="16" t="s">
        <v>329</v>
      </c>
      <c r="H12" s="14">
        <v>2</v>
      </c>
      <c r="I12" s="14">
        <f t="shared" si="3"/>
        <v>0.47712125471966244</v>
      </c>
      <c r="J12" s="26">
        <f t="shared" si="4"/>
        <v>0.43374659519969311</v>
      </c>
      <c r="K12" s="33"/>
      <c r="L12" s="19">
        <f t="shared" si="0"/>
        <v>0.10190939421196674</v>
      </c>
      <c r="M12" s="32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spans="1:23" x14ac:dyDescent="0.2">
      <c r="A13" s="32"/>
      <c r="B13" s="14" t="s">
        <v>63</v>
      </c>
      <c r="C13" s="35">
        <v>0.5714285714285714</v>
      </c>
      <c r="D13" s="35">
        <f t="shared" si="1"/>
        <v>0.4285714285714286</v>
      </c>
      <c r="E13" s="36">
        <v>0</v>
      </c>
      <c r="F13" s="36">
        <f t="shared" si="2"/>
        <v>1</v>
      </c>
      <c r="G13" s="21" t="s">
        <v>321</v>
      </c>
      <c r="H13" s="14">
        <v>3</v>
      </c>
      <c r="I13" s="14">
        <f t="shared" si="3"/>
        <v>0.6020599913279624</v>
      </c>
      <c r="J13" s="24">
        <f t="shared" si="4"/>
        <v>0.25802571056912676</v>
      </c>
      <c r="K13" s="33"/>
      <c r="L13" s="19">
        <f t="shared" si="0"/>
        <v>0.6020599913279624</v>
      </c>
      <c r="M13" s="32"/>
    </row>
    <row r="14" spans="1:23" x14ac:dyDescent="0.2">
      <c r="A14" s="32"/>
      <c r="B14" s="14" t="s">
        <v>67</v>
      </c>
      <c r="C14" s="35">
        <v>0.28030303030303028</v>
      </c>
      <c r="D14" s="35">
        <f t="shared" si="1"/>
        <v>0.71969696969696972</v>
      </c>
      <c r="E14" s="36">
        <v>9.7087378640776691E-3</v>
      </c>
      <c r="F14" s="36">
        <f t="shared" si="2"/>
        <v>0.99029126213592233</v>
      </c>
      <c r="G14" s="21" t="s">
        <v>322</v>
      </c>
      <c r="H14" s="14">
        <v>4</v>
      </c>
      <c r="I14" s="14">
        <f t="shared" si="3"/>
        <v>0.69897000433601886</v>
      </c>
      <c r="J14" s="19">
        <f t="shared" si="4"/>
        <v>0.50304659402971053</v>
      </c>
      <c r="K14" s="33"/>
      <c r="L14" s="19">
        <f t="shared" si="0"/>
        <v>0.69218388778906725</v>
      </c>
      <c r="M14" s="32"/>
    </row>
    <row r="15" spans="1:23" x14ac:dyDescent="0.2">
      <c r="A15" s="32"/>
      <c r="B15" s="14" t="s">
        <v>71</v>
      </c>
      <c r="C15" s="35">
        <v>2.2727272727272728E-2</v>
      </c>
      <c r="D15" s="35">
        <f>0.532*(1-C15)</f>
        <v>0.51990909090909099</v>
      </c>
      <c r="E15" s="36">
        <v>0.18446601941747573</v>
      </c>
      <c r="F15" s="36">
        <f t="shared" si="2"/>
        <v>0.81553398058252424</v>
      </c>
      <c r="G15" s="21" t="s">
        <v>323</v>
      </c>
      <c r="H15" s="14">
        <v>5</v>
      </c>
      <c r="I15" s="14">
        <f t="shared" si="3"/>
        <v>0.77815125038364363</v>
      </c>
      <c r="J15" s="24">
        <f t="shared" si="4"/>
        <v>0.40456790917673258</v>
      </c>
      <c r="K15" s="33"/>
      <c r="L15" s="19">
        <f t="shared" si="0"/>
        <v>0.63460878672064136</v>
      </c>
      <c r="M15" s="32"/>
    </row>
    <row r="16" spans="1:23" x14ac:dyDescent="0.2">
      <c r="A16" s="32" t="s">
        <v>160</v>
      </c>
      <c r="B16" s="14" t="s">
        <v>161</v>
      </c>
      <c r="C16" s="17">
        <v>0</v>
      </c>
      <c r="D16" s="17">
        <f>1-C16</f>
        <v>1</v>
      </c>
      <c r="E16" s="36">
        <v>0</v>
      </c>
      <c r="F16" s="36">
        <f t="shared" si="2"/>
        <v>1</v>
      </c>
      <c r="G16" s="14" t="s">
        <v>164</v>
      </c>
      <c r="H16" s="14">
        <v>19</v>
      </c>
      <c r="I16" s="14">
        <f t="shared" si="3"/>
        <v>1.3010299956639813</v>
      </c>
      <c r="J16" s="19">
        <f t="shared" si="4"/>
        <v>1.3010299956639813</v>
      </c>
      <c r="K16" s="33">
        <f>J16+J17+J18+J19+J20+J21+J22+J23+J24+J25+J26+J27+J28+J29+J30+J31+J32</f>
        <v>15.797491080424976</v>
      </c>
      <c r="L16" s="19">
        <f t="shared" si="0"/>
        <v>1.3010299956639813</v>
      </c>
      <c r="M16" s="33">
        <f>L16+L17+L18+L19+L20+L21+L22+L23+L24+L25+L26+L27+L28+L29+L30+L31+L32</f>
        <v>15.898090472722718</v>
      </c>
    </row>
    <row r="17" spans="1:13" x14ac:dyDescent="0.2">
      <c r="A17" s="32"/>
      <c r="B17" s="14" t="s">
        <v>165</v>
      </c>
      <c r="C17" s="17">
        <v>0</v>
      </c>
      <c r="D17" s="17">
        <f t="shared" si="1"/>
        <v>1</v>
      </c>
      <c r="E17" s="36">
        <v>0</v>
      </c>
      <c r="F17" s="36">
        <f t="shared" si="2"/>
        <v>1</v>
      </c>
      <c r="G17" s="14" t="s">
        <v>168</v>
      </c>
      <c r="H17" s="14">
        <v>18</v>
      </c>
      <c r="I17" s="14">
        <f t="shared" si="3"/>
        <v>1.2787536009528289</v>
      </c>
      <c r="J17" s="19">
        <f t="shared" si="4"/>
        <v>1.2787536009528289</v>
      </c>
      <c r="K17" s="33"/>
      <c r="L17" s="19">
        <f t="shared" si="0"/>
        <v>1.2787536009528289</v>
      </c>
      <c r="M17" s="32"/>
    </row>
    <row r="18" spans="1:13" x14ac:dyDescent="0.2">
      <c r="A18" s="32"/>
      <c r="B18" s="14" t="s">
        <v>173</v>
      </c>
      <c r="C18" s="17">
        <v>0</v>
      </c>
      <c r="D18" s="17">
        <f t="shared" si="1"/>
        <v>1</v>
      </c>
      <c r="E18" s="36">
        <v>0</v>
      </c>
      <c r="F18" s="36">
        <f t="shared" si="2"/>
        <v>1</v>
      </c>
      <c r="G18" s="14" t="s">
        <v>176</v>
      </c>
      <c r="H18" s="14">
        <v>16</v>
      </c>
      <c r="I18" s="14">
        <f t="shared" si="3"/>
        <v>1.2304489213782739</v>
      </c>
      <c r="J18" s="19">
        <f t="shared" si="4"/>
        <v>1.2304489213782739</v>
      </c>
      <c r="K18" s="33"/>
      <c r="L18" s="19">
        <f t="shared" si="0"/>
        <v>1.2304489213782739</v>
      </c>
      <c r="M18" s="32"/>
    </row>
    <row r="19" spans="1:13" x14ac:dyDescent="0.2">
      <c r="A19" s="32"/>
      <c r="B19" s="14" t="s">
        <v>177</v>
      </c>
      <c r="C19" s="17">
        <v>0</v>
      </c>
      <c r="D19" s="17">
        <f t="shared" si="1"/>
        <v>1</v>
      </c>
      <c r="E19" s="36">
        <v>0</v>
      </c>
      <c r="F19" s="36">
        <f t="shared" si="2"/>
        <v>1</v>
      </c>
      <c r="G19" s="14" t="s">
        <v>180</v>
      </c>
      <c r="H19" s="14">
        <v>15</v>
      </c>
      <c r="I19" s="14">
        <f t="shared" si="3"/>
        <v>1.2041199826559248</v>
      </c>
      <c r="J19" s="19">
        <f t="shared" si="4"/>
        <v>1.2041199826559248</v>
      </c>
      <c r="K19" s="33"/>
      <c r="L19" s="19">
        <f t="shared" si="0"/>
        <v>1.2041199826559248</v>
      </c>
      <c r="M19" s="32"/>
    </row>
    <row r="20" spans="1:13" x14ac:dyDescent="0.2">
      <c r="A20" s="32"/>
      <c r="B20" s="14" t="s">
        <v>181</v>
      </c>
      <c r="C20" s="35">
        <v>3.007518796992481E-2</v>
      </c>
      <c r="D20" s="35">
        <f t="shared" si="1"/>
        <v>0.96992481203007519</v>
      </c>
      <c r="E20" s="36">
        <v>0</v>
      </c>
      <c r="F20" s="36">
        <f t="shared" si="2"/>
        <v>1</v>
      </c>
      <c r="G20" s="14" t="s">
        <v>184</v>
      </c>
      <c r="H20" s="14">
        <v>14</v>
      </c>
      <c r="I20" s="14">
        <f t="shared" si="3"/>
        <v>1.1760912590556813</v>
      </c>
      <c r="J20" s="19">
        <f t="shared" si="4"/>
        <v>1.1407200933697963</v>
      </c>
      <c r="K20" s="33"/>
      <c r="L20" s="19">
        <f t="shared" si="0"/>
        <v>1.1760912590556813</v>
      </c>
      <c r="M20" s="32"/>
    </row>
    <row r="21" spans="1:13" x14ac:dyDescent="0.2">
      <c r="A21" s="32"/>
      <c r="B21" s="14" t="s">
        <v>185</v>
      </c>
      <c r="C21" s="17">
        <v>0</v>
      </c>
      <c r="D21" s="17">
        <f t="shared" si="1"/>
        <v>1</v>
      </c>
      <c r="E21" s="36">
        <v>0</v>
      </c>
      <c r="F21" s="36">
        <f t="shared" si="2"/>
        <v>1</v>
      </c>
      <c r="G21" s="14" t="s">
        <v>188</v>
      </c>
      <c r="H21" s="14">
        <v>13</v>
      </c>
      <c r="I21" s="14">
        <f t="shared" si="3"/>
        <v>1.146128035678238</v>
      </c>
      <c r="J21" s="19">
        <f t="shared" si="4"/>
        <v>1.146128035678238</v>
      </c>
      <c r="K21" s="33"/>
      <c r="L21" s="19">
        <f t="shared" si="0"/>
        <v>1.146128035678238</v>
      </c>
      <c r="M21" s="32"/>
    </row>
    <row r="22" spans="1:13" x14ac:dyDescent="0.2">
      <c r="A22" s="32"/>
      <c r="B22" s="14" t="s">
        <v>189</v>
      </c>
      <c r="C22" s="35">
        <v>0.2857142857142857</v>
      </c>
      <c r="D22" s="35">
        <f t="shared" si="1"/>
        <v>0.7142857142857143</v>
      </c>
      <c r="E22" s="36">
        <v>1.5748031496062992E-2</v>
      </c>
      <c r="F22" s="36">
        <f t="shared" si="2"/>
        <v>0.98425196850393704</v>
      </c>
      <c r="G22" s="14" t="s">
        <v>192</v>
      </c>
      <c r="H22" s="14">
        <v>12</v>
      </c>
      <c r="I22" s="14">
        <f t="shared" si="3"/>
        <v>1.1139433523068367</v>
      </c>
      <c r="J22" s="24">
        <f t="shared" si="4"/>
        <v>0.79567382307631196</v>
      </c>
      <c r="K22" s="33"/>
      <c r="L22" s="19">
        <f t="shared" si="0"/>
        <v>1.0964009373098786</v>
      </c>
      <c r="M22" s="32"/>
    </row>
    <row r="23" spans="1:13" x14ac:dyDescent="0.2">
      <c r="A23" s="32"/>
      <c r="B23" s="14" t="s">
        <v>193</v>
      </c>
      <c r="C23" s="17">
        <v>0</v>
      </c>
      <c r="D23" s="17">
        <f t="shared" si="1"/>
        <v>1</v>
      </c>
      <c r="E23" s="36">
        <v>0</v>
      </c>
      <c r="F23" s="36">
        <f t="shared" si="2"/>
        <v>1</v>
      </c>
      <c r="G23" s="14" t="s">
        <v>196</v>
      </c>
      <c r="H23" s="14">
        <v>11</v>
      </c>
      <c r="I23" s="14">
        <f t="shared" si="3"/>
        <v>1.0791812460476249</v>
      </c>
      <c r="J23" s="19">
        <f t="shared" si="4"/>
        <v>1.0791812460476249</v>
      </c>
      <c r="K23" s="33"/>
      <c r="L23" s="19">
        <f t="shared" si="0"/>
        <v>1.0791812460476249</v>
      </c>
      <c r="M23" s="32"/>
    </row>
    <row r="24" spans="1:13" x14ac:dyDescent="0.2">
      <c r="A24" s="32"/>
      <c r="B24" s="14" t="s">
        <v>197</v>
      </c>
      <c r="C24" s="35">
        <v>0.40601503759398494</v>
      </c>
      <c r="D24" s="35">
        <f t="shared" si="1"/>
        <v>0.59398496240601506</v>
      </c>
      <c r="E24" s="36">
        <v>0.22330097087378642</v>
      </c>
      <c r="F24" s="36">
        <f t="shared" si="2"/>
        <v>0.77669902912621358</v>
      </c>
      <c r="G24" s="14" t="s">
        <v>200</v>
      </c>
      <c r="H24" s="14">
        <v>10</v>
      </c>
      <c r="I24" s="14">
        <f t="shared" si="3"/>
        <v>1.0413926851582251</v>
      </c>
      <c r="J24" s="24">
        <f t="shared" si="4"/>
        <v>0.61857159494360747</v>
      </c>
      <c r="K24" s="33"/>
      <c r="L24" s="19">
        <f t="shared" si="0"/>
        <v>0.80884868750153405</v>
      </c>
      <c r="M24" s="32"/>
    </row>
    <row r="25" spans="1:13" x14ac:dyDescent="0.2">
      <c r="A25" s="32"/>
      <c r="B25" s="14" t="s">
        <v>201</v>
      </c>
      <c r="C25" s="17">
        <v>0</v>
      </c>
      <c r="D25" s="17">
        <f t="shared" si="1"/>
        <v>1</v>
      </c>
      <c r="E25" s="36">
        <v>0</v>
      </c>
      <c r="F25" s="36">
        <f t="shared" si="2"/>
        <v>1</v>
      </c>
      <c r="G25" s="14" t="s">
        <v>204</v>
      </c>
      <c r="H25" s="14">
        <v>9</v>
      </c>
      <c r="I25" s="14">
        <f t="shared" si="3"/>
        <v>1</v>
      </c>
      <c r="J25" s="19">
        <f t="shared" si="4"/>
        <v>1</v>
      </c>
      <c r="K25" s="33"/>
      <c r="L25" s="19">
        <f t="shared" si="0"/>
        <v>1</v>
      </c>
      <c r="M25" s="32"/>
    </row>
    <row r="26" spans="1:13" x14ac:dyDescent="0.2">
      <c r="A26" s="32"/>
      <c r="B26" s="14" t="s">
        <v>205</v>
      </c>
      <c r="C26" s="35">
        <v>0.24060150375939848</v>
      </c>
      <c r="D26" s="35">
        <f t="shared" si="1"/>
        <v>0.75939849624060152</v>
      </c>
      <c r="E26" s="36">
        <v>0.40776699029126212</v>
      </c>
      <c r="F26" s="36">
        <f t="shared" si="2"/>
        <v>0.59223300970873782</v>
      </c>
      <c r="G26" s="14" t="s">
        <v>208</v>
      </c>
      <c r="H26" s="14">
        <v>8</v>
      </c>
      <c r="I26" s="14">
        <f t="shared" si="3"/>
        <v>0.95424250943932487</v>
      </c>
      <c r="J26" s="19">
        <f t="shared" si="4"/>
        <v>0.72465032671708129</v>
      </c>
      <c r="K26" s="33"/>
      <c r="L26" s="19">
        <f t="shared" si="0"/>
        <v>0.56513391335727003</v>
      </c>
      <c r="M26" s="32"/>
    </row>
    <row r="27" spans="1:13" x14ac:dyDescent="0.2">
      <c r="A27" s="32"/>
      <c r="B27" s="14" t="s">
        <v>209</v>
      </c>
      <c r="C27" s="17">
        <v>0</v>
      </c>
      <c r="D27" s="17">
        <f t="shared" si="1"/>
        <v>1</v>
      </c>
      <c r="E27" s="36">
        <v>0</v>
      </c>
      <c r="F27" s="36">
        <f t="shared" si="2"/>
        <v>1</v>
      </c>
      <c r="G27" s="16" t="s">
        <v>335</v>
      </c>
      <c r="H27" s="14">
        <v>7</v>
      </c>
      <c r="I27" s="14">
        <f t="shared" si="3"/>
        <v>0.90308998699194354</v>
      </c>
      <c r="J27" s="19">
        <f t="shared" si="4"/>
        <v>0.90308998699194354</v>
      </c>
      <c r="K27" s="33"/>
      <c r="L27" s="19">
        <f t="shared" si="0"/>
        <v>0.90308998699194354</v>
      </c>
      <c r="M27" s="32"/>
    </row>
    <row r="28" spans="1:13" x14ac:dyDescent="0.2">
      <c r="A28" s="32"/>
      <c r="B28" s="14" t="s">
        <v>213</v>
      </c>
      <c r="C28" s="17">
        <v>0</v>
      </c>
      <c r="D28" s="17">
        <f t="shared" si="1"/>
        <v>1</v>
      </c>
      <c r="E28" s="36">
        <v>0.3300970873786408</v>
      </c>
      <c r="F28" s="36">
        <f t="shared" si="2"/>
        <v>0.66990291262135915</v>
      </c>
      <c r="G28" s="14" t="s">
        <v>216</v>
      </c>
      <c r="H28" s="14">
        <v>6</v>
      </c>
      <c r="I28" s="14">
        <f t="shared" si="3"/>
        <v>0.84509804001425681</v>
      </c>
      <c r="J28" s="41">
        <f t="shared" si="4"/>
        <v>0.84509804001425681</v>
      </c>
      <c r="K28" s="33"/>
      <c r="L28" s="19">
        <f t="shared" si="0"/>
        <v>0.56613363845615261</v>
      </c>
      <c r="M28" s="32"/>
    </row>
    <row r="29" spans="1:13" x14ac:dyDescent="0.2">
      <c r="A29" s="32"/>
      <c r="B29" s="14" t="s">
        <v>217</v>
      </c>
      <c r="C29" s="17">
        <v>0</v>
      </c>
      <c r="D29" s="17">
        <f t="shared" si="1"/>
        <v>1</v>
      </c>
      <c r="E29" s="36">
        <v>0</v>
      </c>
      <c r="F29" s="36">
        <f t="shared" si="2"/>
        <v>1</v>
      </c>
      <c r="G29" s="14" t="s">
        <v>220</v>
      </c>
      <c r="H29" s="14">
        <v>5</v>
      </c>
      <c r="I29" s="14">
        <f t="shared" si="3"/>
        <v>0.77815125038364363</v>
      </c>
      <c r="J29" s="19">
        <f t="shared" si="4"/>
        <v>0.77815125038364363</v>
      </c>
      <c r="K29" s="33"/>
      <c r="L29" s="19">
        <f t="shared" si="0"/>
        <v>0.77815125038364363</v>
      </c>
      <c r="M29" s="32"/>
    </row>
    <row r="30" spans="1:13" x14ac:dyDescent="0.2">
      <c r="A30" s="32"/>
      <c r="B30" s="14" t="s">
        <v>221</v>
      </c>
      <c r="C30" s="35">
        <v>3.7593984962406013E-2</v>
      </c>
      <c r="D30" s="35">
        <f t="shared" si="1"/>
        <v>0.96240601503759393</v>
      </c>
      <c r="E30" s="36">
        <v>1.9417475728155338E-2</v>
      </c>
      <c r="F30" s="36">
        <f t="shared" si="2"/>
        <v>0.98058252427184467</v>
      </c>
      <c r="G30" s="14" t="s">
        <v>224</v>
      </c>
      <c r="H30" s="14">
        <v>4</v>
      </c>
      <c r="I30" s="14">
        <f t="shared" si="3"/>
        <v>0.69897000433601886</v>
      </c>
      <c r="J30" s="19">
        <f t="shared" si="4"/>
        <v>0.67269293650383766</v>
      </c>
      <c r="K30" s="33"/>
      <c r="L30" s="19">
        <f t="shared" si="0"/>
        <v>0.68539777124211554</v>
      </c>
      <c r="M30" s="32"/>
    </row>
    <row r="31" spans="1:13" x14ac:dyDescent="0.2">
      <c r="A31" s="32"/>
      <c r="B31" s="14" t="s">
        <v>225</v>
      </c>
      <c r="C31" s="17">
        <v>0</v>
      </c>
      <c r="D31" s="17">
        <f t="shared" si="1"/>
        <v>1</v>
      </c>
      <c r="E31" s="36">
        <v>0</v>
      </c>
      <c r="F31" s="36">
        <f t="shared" si="2"/>
        <v>1</v>
      </c>
      <c r="G31" s="14" t="s">
        <v>228</v>
      </c>
      <c r="H31" s="14">
        <v>3</v>
      </c>
      <c r="I31" s="14">
        <f t="shared" si="3"/>
        <v>0.6020599913279624</v>
      </c>
      <c r="J31" s="19">
        <f t="shared" si="4"/>
        <v>0.6020599913279624</v>
      </c>
      <c r="K31" s="33"/>
      <c r="L31" s="19">
        <f t="shared" si="0"/>
        <v>0.6020599913279624</v>
      </c>
      <c r="M31" s="32"/>
    </row>
    <row r="32" spans="1:13" x14ac:dyDescent="0.2">
      <c r="A32" s="32"/>
      <c r="B32" s="14" t="s">
        <v>229</v>
      </c>
      <c r="C32" s="17">
        <v>0</v>
      </c>
      <c r="D32" s="17">
        <f t="shared" si="1"/>
        <v>1</v>
      </c>
      <c r="E32" s="36">
        <v>0</v>
      </c>
      <c r="F32" s="36">
        <f t="shared" si="2"/>
        <v>1</v>
      </c>
      <c r="G32" s="14" t="s">
        <v>232</v>
      </c>
      <c r="H32" s="14">
        <v>2</v>
      </c>
      <c r="I32" s="14">
        <f t="shared" si="3"/>
        <v>0.47712125471966244</v>
      </c>
      <c r="J32" s="19">
        <f t="shared" si="4"/>
        <v>0.47712125471966244</v>
      </c>
      <c r="K32" s="33"/>
      <c r="L32" s="19">
        <f t="shared" si="0"/>
        <v>0.47712125471966244</v>
      </c>
      <c r="M32" s="32"/>
    </row>
    <row r="33" spans="1:14" x14ac:dyDescent="0.2">
      <c r="A33" s="32" t="s">
        <v>237</v>
      </c>
      <c r="B33" s="14" t="s">
        <v>238</v>
      </c>
      <c r="C33" s="35">
        <v>0.6992481203007519</v>
      </c>
      <c r="D33" s="35">
        <f t="shared" si="1"/>
        <v>0.3007518796992481</v>
      </c>
      <c r="E33" s="36">
        <v>0.28155339805825241</v>
      </c>
      <c r="F33" s="36">
        <f t="shared" si="2"/>
        <v>0.71844660194174759</v>
      </c>
      <c r="G33" s="14" t="s">
        <v>241</v>
      </c>
      <c r="H33" s="14">
        <v>16</v>
      </c>
      <c r="I33" s="14">
        <f t="shared" si="3"/>
        <v>1.2304489213782739</v>
      </c>
      <c r="J33" s="24">
        <f>D33*I33</f>
        <v>0.37005982597842824</v>
      </c>
      <c r="K33" s="34">
        <f>J33+J34+J35+J36+J37+J38+J39+J40+J41+J42+J43+J44+J45+J46+J47+J48</f>
        <v>13.333725138555186</v>
      </c>
      <c r="L33" s="19">
        <f t="shared" si="0"/>
        <v>0.88401184642710939</v>
      </c>
      <c r="M33" s="33">
        <f>L33+L34+L35+L36+L37+L38+L39+L40+L41+L42+L43+L44+L45+L46+L47+L48</f>
        <v>13.37232337629348</v>
      </c>
      <c r="N33" s="16" t="s">
        <v>336</v>
      </c>
    </row>
    <row r="34" spans="1:14" ht="12.95" customHeight="1" x14ac:dyDescent="0.2">
      <c r="A34" s="32"/>
      <c r="B34" s="14" t="s">
        <v>242</v>
      </c>
      <c r="C34" s="35">
        <v>0.21052631578947367</v>
      </c>
      <c r="D34" s="35">
        <f t="shared" si="1"/>
        <v>0.78947368421052633</v>
      </c>
      <c r="E34" s="36">
        <v>1.9417475728155338E-2</v>
      </c>
      <c r="F34" s="36">
        <f t="shared" si="2"/>
        <v>0.98058252427184467</v>
      </c>
      <c r="G34" s="14" t="s">
        <v>245</v>
      </c>
      <c r="H34" s="14">
        <v>15</v>
      </c>
      <c r="I34" s="14">
        <f t="shared" si="3"/>
        <v>1.2041199826559248</v>
      </c>
      <c r="J34" s="19">
        <f>D34*I34</f>
        <v>0.95062103893888805</v>
      </c>
      <c r="K34" s="34"/>
      <c r="L34" s="19">
        <f t="shared" si="0"/>
        <v>1.1807390121189165</v>
      </c>
      <c r="M34" s="32"/>
    </row>
    <row r="35" spans="1:14" x14ac:dyDescent="0.2">
      <c r="A35" s="32"/>
      <c r="B35" s="14" t="s">
        <v>246</v>
      </c>
      <c r="C35" s="35">
        <v>6.7669172932330823E-2</v>
      </c>
      <c r="D35" s="35">
        <f t="shared" si="1"/>
        <v>0.93233082706766912</v>
      </c>
      <c r="E35" s="36">
        <v>0.42718446601941745</v>
      </c>
      <c r="F35" s="36">
        <f t="shared" si="2"/>
        <v>0.57281553398058249</v>
      </c>
      <c r="G35" s="14" t="s">
        <v>249</v>
      </c>
      <c r="H35" s="14">
        <v>14</v>
      </c>
      <c r="I35" s="14">
        <f t="shared" si="3"/>
        <v>1.1760912590556813</v>
      </c>
      <c r="J35" s="26">
        <f t="shared" si="4"/>
        <v>1.0965061362624398</v>
      </c>
      <c r="K35" s="34"/>
      <c r="L35" s="19">
        <f t="shared" si="0"/>
        <v>0.6736833425658757</v>
      </c>
      <c r="M35" s="32"/>
    </row>
    <row r="36" spans="1:14" x14ac:dyDescent="0.2">
      <c r="A36" s="32"/>
      <c r="B36" s="14" t="s">
        <v>250</v>
      </c>
      <c r="C36" s="17">
        <v>0</v>
      </c>
      <c r="D36" s="17">
        <f t="shared" si="1"/>
        <v>1</v>
      </c>
      <c r="E36" s="36">
        <v>0.13592233009708737</v>
      </c>
      <c r="F36" s="36">
        <f t="shared" si="2"/>
        <v>0.86407766990291268</v>
      </c>
      <c r="G36" s="14" t="s">
        <v>253</v>
      </c>
      <c r="H36" s="14">
        <v>13</v>
      </c>
      <c r="I36" s="14">
        <f t="shared" si="3"/>
        <v>1.146128035678238</v>
      </c>
      <c r="J36" s="19">
        <f t="shared" si="4"/>
        <v>1.146128035678238</v>
      </c>
      <c r="K36" s="34"/>
      <c r="L36" s="19">
        <f t="shared" si="0"/>
        <v>0.99034364247925422</v>
      </c>
      <c r="M36" s="32"/>
    </row>
    <row r="37" spans="1:14" x14ac:dyDescent="0.2">
      <c r="A37" s="32"/>
      <c r="B37" s="14" t="s">
        <v>254</v>
      </c>
      <c r="C37" s="35">
        <v>2.1428571428571429E-2</v>
      </c>
      <c r="D37" s="35">
        <f t="shared" si="1"/>
        <v>0.97857142857142854</v>
      </c>
      <c r="E37" s="36">
        <v>0.11650485436893204</v>
      </c>
      <c r="F37" s="36">
        <f t="shared" si="2"/>
        <v>0.88349514563106801</v>
      </c>
      <c r="G37" s="14" t="s">
        <v>257</v>
      </c>
      <c r="H37" s="14">
        <v>12</v>
      </c>
      <c r="I37" s="14">
        <f t="shared" si="3"/>
        <v>1.1139433523068367</v>
      </c>
      <c r="J37" s="19">
        <f t="shared" si="4"/>
        <v>1.0900731376145474</v>
      </c>
      <c r="K37" s="34"/>
      <c r="L37" s="19">
        <f t="shared" si="0"/>
        <v>0.98416354427108876</v>
      </c>
      <c r="M37" s="32"/>
    </row>
    <row r="38" spans="1:14" x14ac:dyDescent="0.2">
      <c r="A38" s="32"/>
      <c r="B38" s="14" t="s">
        <v>258</v>
      </c>
      <c r="C38" s="20">
        <v>0</v>
      </c>
      <c r="D38" s="17">
        <f t="shared" si="1"/>
        <v>1</v>
      </c>
      <c r="E38" s="36">
        <v>1.9417475728155338E-2</v>
      </c>
      <c r="F38" s="36">
        <f t="shared" si="2"/>
        <v>0.98058252427184467</v>
      </c>
      <c r="G38" s="14" t="s">
        <v>261</v>
      </c>
      <c r="H38" s="14">
        <v>11</v>
      </c>
      <c r="I38" s="14">
        <f t="shared" si="3"/>
        <v>1.0791812460476249</v>
      </c>
      <c r="J38" s="19">
        <f t="shared" si="4"/>
        <v>1.0791812460476249</v>
      </c>
      <c r="K38" s="34"/>
      <c r="L38" s="19">
        <f t="shared" si="0"/>
        <v>1.0582262703962146</v>
      </c>
      <c r="M38" s="32"/>
    </row>
    <row r="39" spans="1:14" x14ac:dyDescent="0.2">
      <c r="A39" s="32"/>
      <c r="B39" s="14" t="s">
        <v>262</v>
      </c>
      <c r="C39" s="20">
        <v>0</v>
      </c>
      <c r="D39" s="17">
        <f t="shared" si="1"/>
        <v>1</v>
      </c>
      <c r="E39" s="20">
        <v>0</v>
      </c>
      <c r="F39" s="17">
        <f t="shared" si="2"/>
        <v>1</v>
      </c>
      <c r="G39" s="14" t="s">
        <v>265</v>
      </c>
      <c r="H39" s="14">
        <v>10</v>
      </c>
      <c r="I39" s="14">
        <f t="shared" si="3"/>
        <v>1.0413926851582251</v>
      </c>
      <c r="J39" s="19">
        <f t="shared" si="4"/>
        <v>1.0413926851582251</v>
      </c>
      <c r="K39" s="34"/>
      <c r="L39" s="19">
        <f t="shared" si="0"/>
        <v>1.0413926851582251</v>
      </c>
      <c r="M39" s="32"/>
    </row>
    <row r="40" spans="1:14" x14ac:dyDescent="0.2">
      <c r="A40" s="32"/>
      <c r="B40" s="14" t="s">
        <v>266</v>
      </c>
      <c r="C40" s="20">
        <v>0</v>
      </c>
      <c r="D40" s="17">
        <f t="shared" si="1"/>
        <v>1</v>
      </c>
      <c r="E40" s="20">
        <v>0</v>
      </c>
      <c r="F40" s="17">
        <f t="shared" si="2"/>
        <v>1</v>
      </c>
      <c r="G40" s="14" t="s">
        <v>269</v>
      </c>
      <c r="H40" s="14">
        <v>9</v>
      </c>
      <c r="I40" s="14">
        <f t="shared" si="3"/>
        <v>1</v>
      </c>
      <c r="J40" s="19">
        <f t="shared" si="4"/>
        <v>1</v>
      </c>
      <c r="K40" s="34"/>
      <c r="L40" s="19">
        <f t="shared" si="0"/>
        <v>1</v>
      </c>
      <c r="M40" s="32"/>
    </row>
    <row r="41" spans="1:14" x14ac:dyDescent="0.2">
      <c r="A41" s="32"/>
      <c r="B41" s="14" t="s">
        <v>270</v>
      </c>
      <c r="C41" s="20">
        <v>0</v>
      </c>
      <c r="D41" s="17">
        <f t="shared" si="1"/>
        <v>1</v>
      </c>
      <c r="E41" s="20">
        <v>0</v>
      </c>
      <c r="F41" s="17">
        <f t="shared" si="2"/>
        <v>1</v>
      </c>
      <c r="G41" s="14" t="s">
        <v>273</v>
      </c>
      <c r="H41" s="14">
        <v>8</v>
      </c>
      <c r="I41" s="14">
        <f t="shared" si="3"/>
        <v>0.95424250943932487</v>
      </c>
      <c r="J41" s="19">
        <f t="shared" si="4"/>
        <v>0.95424250943932487</v>
      </c>
      <c r="K41" s="34"/>
      <c r="L41" s="19">
        <f t="shared" si="0"/>
        <v>0.95424250943932487</v>
      </c>
      <c r="M41" s="32"/>
    </row>
    <row r="42" spans="1:14" x14ac:dyDescent="0.2">
      <c r="A42" s="32"/>
      <c r="B42" s="14" t="s">
        <v>274</v>
      </c>
      <c r="C42" s="20">
        <v>0</v>
      </c>
      <c r="D42" s="17">
        <f t="shared" si="1"/>
        <v>1</v>
      </c>
      <c r="E42" s="20">
        <v>0</v>
      </c>
      <c r="F42" s="17">
        <f t="shared" si="2"/>
        <v>1</v>
      </c>
      <c r="G42" s="14" t="s">
        <v>277</v>
      </c>
      <c r="H42" s="14">
        <v>7</v>
      </c>
      <c r="I42" s="14">
        <f t="shared" si="3"/>
        <v>0.90308998699194354</v>
      </c>
      <c r="J42" s="19">
        <f t="shared" si="4"/>
        <v>0.90308998699194354</v>
      </c>
      <c r="K42" s="34"/>
      <c r="L42" s="19">
        <f t="shared" si="0"/>
        <v>0.90308998699194354</v>
      </c>
      <c r="M42" s="32"/>
    </row>
    <row r="43" spans="1:14" x14ac:dyDescent="0.2">
      <c r="A43" s="32"/>
      <c r="B43" s="14" t="s">
        <v>278</v>
      </c>
      <c r="C43" s="20">
        <v>0</v>
      </c>
      <c r="D43" s="17">
        <f t="shared" si="1"/>
        <v>1</v>
      </c>
      <c r="E43" s="20">
        <v>0</v>
      </c>
      <c r="F43" s="17">
        <f t="shared" si="2"/>
        <v>1</v>
      </c>
      <c r="G43" s="14" t="s">
        <v>281</v>
      </c>
      <c r="H43" s="14">
        <v>6</v>
      </c>
      <c r="I43" s="14">
        <f t="shared" si="3"/>
        <v>0.84509804001425681</v>
      </c>
      <c r="J43" s="19">
        <f t="shared" si="4"/>
        <v>0.84509804001425681</v>
      </c>
      <c r="K43" s="34"/>
      <c r="L43" s="19">
        <f t="shared" si="0"/>
        <v>0.84509804001425681</v>
      </c>
      <c r="M43" s="32"/>
    </row>
    <row r="44" spans="1:14" x14ac:dyDescent="0.2">
      <c r="A44" s="32"/>
      <c r="B44" s="14" t="s">
        <v>282</v>
      </c>
      <c r="C44" s="20">
        <v>0</v>
      </c>
      <c r="D44" s="17">
        <f t="shared" si="1"/>
        <v>1</v>
      </c>
      <c r="E44" s="20">
        <v>0</v>
      </c>
      <c r="F44" s="17">
        <f t="shared" si="2"/>
        <v>1</v>
      </c>
      <c r="G44" s="14" t="s">
        <v>285</v>
      </c>
      <c r="H44" s="14">
        <v>5</v>
      </c>
      <c r="I44" s="14">
        <f t="shared" si="3"/>
        <v>0.77815125038364363</v>
      </c>
      <c r="J44" s="19">
        <f t="shared" si="4"/>
        <v>0.77815125038364363</v>
      </c>
      <c r="K44" s="34"/>
      <c r="L44" s="19">
        <f t="shared" si="0"/>
        <v>0.77815125038364363</v>
      </c>
      <c r="M44" s="32"/>
    </row>
    <row r="45" spans="1:14" x14ac:dyDescent="0.2">
      <c r="A45" s="32"/>
      <c r="B45" s="14" t="s">
        <v>286</v>
      </c>
      <c r="C45" s="20">
        <v>0</v>
      </c>
      <c r="D45" s="17">
        <f t="shared" si="1"/>
        <v>1</v>
      </c>
      <c r="E45" s="20">
        <v>0</v>
      </c>
      <c r="F45" s="17">
        <f t="shared" si="2"/>
        <v>1</v>
      </c>
      <c r="G45" s="14" t="s">
        <v>289</v>
      </c>
      <c r="H45" s="14">
        <v>4</v>
      </c>
      <c r="I45" s="14">
        <f t="shared" si="3"/>
        <v>0.69897000433601886</v>
      </c>
      <c r="J45" s="19">
        <f t="shared" si="4"/>
        <v>0.69897000433601886</v>
      </c>
      <c r="K45" s="34"/>
      <c r="L45" s="19">
        <f t="shared" si="0"/>
        <v>0.69897000433601886</v>
      </c>
      <c r="M45" s="32"/>
    </row>
    <row r="46" spans="1:14" x14ac:dyDescent="0.2">
      <c r="A46" s="32"/>
      <c r="B46" s="14" t="s">
        <v>290</v>
      </c>
      <c r="C46" s="20">
        <v>0</v>
      </c>
      <c r="D46" s="17">
        <f t="shared" si="1"/>
        <v>1</v>
      </c>
      <c r="E46" s="20">
        <v>0</v>
      </c>
      <c r="F46" s="17">
        <f t="shared" si="2"/>
        <v>1</v>
      </c>
      <c r="G46" s="14" t="s">
        <v>293</v>
      </c>
      <c r="H46" s="14">
        <v>3</v>
      </c>
      <c r="I46" s="14">
        <f t="shared" si="3"/>
        <v>0.6020599913279624</v>
      </c>
      <c r="J46" s="19">
        <f t="shared" si="4"/>
        <v>0.6020599913279624</v>
      </c>
      <c r="K46" s="34"/>
      <c r="L46" s="19">
        <f t="shared" si="0"/>
        <v>0.6020599913279624</v>
      </c>
      <c r="M46" s="32"/>
    </row>
    <row r="47" spans="1:14" x14ac:dyDescent="0.2">
      <c r="A47" s="32"/>
      <c r="B47" s="14" t="s">
        <v>294</v>
      </c>
      <c r="C47" s="20">
        <v>0</v>
      </c>
      <c r="D47" s="17">
        <f t="shared" si="1"/>
        <v>1</v>
      </c>
      <c r="E47" s="20">
        <v>0</v>
      </c>
      <c r="F47" s="17">
        <f t="shared" si="2"/>
        <v>1</v>
      </c>
      <c r="G47" s="14" t="s">
        <v>297</v>
      </c>
      <c r="H47" s="14">
        <v>2</v>
      </c>
      <c r="I47" s="14">
        <f t="shared" si="3"/>
        <v>0.47712125471966244</v>
      </c>
      <c r="J47" s="19">
        <f t="shared" si="4"/>
        <v>0.47712125471966244</v>
      </c>
      <c r="K47" s="34"/>
      <c r="L47" s="19">
        <f t="shared" si="0"/>
        <v>0.47712125471966244</v>
      </c>
      <c r="M47" s="32"/>
    </row>
    <row r="48" spans="1:14" x14ac:dyDescent="0.2">
      <c r="A48" s="32"/>
      <c r="B48" s="14" t="s">
        <v>298</v>
      </c>
      <c r="C48" s="20">
        <v>0</v>
      </c>
      <c r="D48" s="17">
        <f t="shared" si="1"/>
        <v>1</v>
      </c>
      <c r="E48" s="20">
        <v>0</v>
      </c>
      <c r="F48" s="17">
        <f t="shared" si="2"/>
        <v>1</v>
      </c>
      <c r="G48" s="14" t="s">
        <v>301</v>
      </c>
      <c r="H48" s="14">
        <v>1</v>
      </c>
      <c r="I48" s="14">
        <f t="shared" si="3"/>
        <v>0.3010299956639812</v>
      </c>
      <c r="J48" s="19">
        <f t="shared" si="4"/>
        <v>0.3010299956639812</v>
      </c>
      <c r="K48" s="34"/>
      <c r="L48" s="19">
        <f t="shared" si="0"/>
        <v>0.3010299956639812</v>
      </c>
      <c r="M48" s="32"/>
    </row>
    <row r="49" spans="4:12" x14ac:dyDescent="0.2">
      <c r="D49" s="27"/>
      <c r="E49" s="14"/>
      <c r="F49" s="14"/>
      <c r="J49" s="19">
        <f>SUM(J2:J48)</f>
        <v>35.380326129709523</v>
      </c>
      <c r="L49" s="19">
        <f>SUM(L2:L48)</f>
        <v>36.306061253247684</v>
      </c>
    </row>
    <row r="50" spans="4:12" x14ac:dyDescent="0.2">
      <c r="D50" s="27"/>
      <c r="E50" s="14"/>
      <c r="F50" s="14"/>
    </row>
    <row r="51" spans="4:12" x14ac:dyDescent="0.2">
      <c r="D51" s="27"/>
      <c r="E51" s="14"/>
      <c r="F51" s="14"/>
    </row>
    <row r="52" spans="4:12" x14ac:dyDescent="0.2">
      <c r="D52" s="27"/>
      <c r="E52" s="19"/>
      <c r="F52" s="19"/>
    </row>
    <row r="53" spans="4:12" x14ac:dyDescent="0.2">
      <c r="D53" s="27"/>
      <c r="E53" s="14"/>
      <c r="F53" s="14"/>
    </row>
    <row r="54" spans="4:12" x14ac:dyDescent="0.2">
      <c r="D54" s="27"/>
      <c r="E54" s="14"/>
      <c r="F54" s="14"/>
    </row>
    <row r="55" spans="4:12" x14ac:dyDescent="0.2">
      <c r="D55" s="27"/>
      <c r="E55" s="14"/>
      <c r="F55" s="14"/>
    </row>
    <row r="56" spans="4:12" x14ac:dyDescent="0.2">
      <c r="D56" s="27"/>
      <c r="E56" s="14"/>
      <c r="F56" s="14"/>
    </row>
    <row r="57" spans="4:12" x14ac:dyDescent="0.2">
      <c r="D57" s="27"/>
      <c r="E57" s="14"/>
      <c r="F57" s="14"/>
    </row>
    <row r="58" spans="4:12" x14ac:dyDescent="0.2">
      <c r="D58" s="27"/>
      <c r="E58" s="14"/>
      <c r="F58" s="14"/>
    </row>
    <row r="59" spans="4:12" x14ac:dyDescent="0.2">
      <c r="D59" s="27"/>
      <c r="E59" s="14"/>
      <c r="F59" s="14"/>
    </row>
    <row r="60" spans="4:12" x14ac:dyDescent="0.2">
      <c r="D60" s="27"/>
      <c r="E60" s="14"/>
      <c r="F60" s="14"/>
    </row>
    <row r="61" spans="4:12" x14ac:dyDescent="0.2">
      <c r="D61" s="27"/>
      <c r="E61" s="14"/>
      <c r="F61" s="14"/>
    </row>
    <row r="62" spans="4:12" x14ac:dyDescent="0.2">
      <c r="D62" s="27"/>
      <c r="E62" s="14"/>
      <c r="F62" s="14"/>
    </row>
    <row r="63" spans="4:12" x14ac:dyDescent="0.2">
      <c r="D63" s="27"/>
      <c r="E63" s="14"/>
      <c r="F63" s="14"/>
    </row>
    <row r="64" spans="4:12" x14ac:dyDescent="0.2">
      <c r="D64" s="27"/>
      <c r="E64" s="14"/>
      <c r="F64" s="14"/>
    </row>
    <row r="65" spans="4:6" x14ac:dyDescent="0.2">
      <c r="D65" s="27"/>
      <c r="E65" s="14"/>
      <c r="F65" s="14"/>
    </row>
    <row r="66" spans="4:6" x14ac:dyDescent="0.2">
      <c r="D66" s="27"/>
      <c r="E66" s="14"/>
      <c r="F66" s="14"/>
    </row>
    <row r="67" spans="4:6" x14ac:dyDescent="0.2">
      <c r="D67" s="27"/>
      <c r="E67" s="14"/>
      <c r="F67" s="14"/>
    </row>
    <row r="68" spans="4:6" x14ac:dyDescent="0.2">
      <c r="D68" s="27"/>
      <c r="E68" s="14"/>
      <c r="F68" s="14"/>
    </row>
    <row r="69" spans="4:6" x14ac:dyDescent="0.2">
      <c r="D69" s="27"/>
      <c r="E69" s="14"/>
      <c r="F69" s="14"/>
    </row>
    <row r="70" spans="4:6" x14ac:dyDescent="0.2">
      <c r="D70" s="27"/>
      <c r="E70" s="14"/>
      <c r="F70" s="14"/>
    </row>
    <row r="71" spans="4:6" x14ac:dyDescent="0.2">
      <c r="D71" s="27"/>
      <c r="E71" s="14"/>
      <c r="F71" s="14"/>
    </row>
    <row r="72" spans="4:6" x14ac:dyDescent="0.2">
      <c r="D72" s="27"/>
      <c r="E72" s="14"/>
      <c r="F72" s="14"/>
    </row>
    <row r="73" spans="4:6" x14ac:dyDescent="0.2">
      <c r="D73" s="27"/>
      <c r="E73" s="14"/>
      <c r="F73" s="14"/>
    </row>
    <row r="74" spans="4:6" x14ac:dyDescent="0.2">
      <c r="D74" s="27"/>
      <c r="E74" s="14"/>
      <c r="F74" s="14"/>
    </row>
    <row r="75" spans="4:6" x14ac:dyDescent="0.2">
      <c r="D75" s="27"/>
      <c r="E75" s="14"/>
      <c r="F75" s="14"/>
    </row>
    <row r="76" spans="4:6" x14ac:dyDescent="0.2">
      <c r="D76" s="27"/>
      <c r="E76" s="14"/>
      <c r="F76" s="14"/>
    </row>
    <row r="77" spans="4:6" x14ac:dyDescent="0.2">
      <c r="D77" s="27"/>
      <c r="E77" s="14"/>
      <c r="F77" s="14"/>
    </row>
    <row r="78" spans="4:6" x14ac:dyDescent="0.2">
      <c r="D78" s="27"/>
      <c r="E78" s="14"/>
      <c r="F78" s="14"/>
    </row>
  </sheetData>
  <autoFilter ref="E1:E78" xr:uid="{A95F75A4-FC27-4C7D-A4C9-F5715CBC3D6C}"/>
  <mergeCells count="15">
    <mergeCell ref="K16:K32"/>
    <mergeCell ref="K33:K48"/>
    <mergeCell ref="M2:M8"/>
    <mergeCell ref="M11:M15"/>
    <mergeCell ref="M16:M32"/>
    <mergeCell ref="M33:M48"/>
    <mergeCell ref="K2:K8"/>
    <mergeCell ref="K11:K15"/>
    <mergeCell ref="K9:K10"/>
    <mergeCell ref="M9:M10"/>
    <mergeCell ref="A16:A32"/>
    <mergeCell ref="A33:A48"/>
    <mergeCell ref="A2:A8"/>
    <mergeCell ref="A9:A10"/>
    <mergeCell ref="A12:A15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35B2-F86B-414B-8773-B211361F822E}">
  <dimension ref="A1:F125"/>
  <sheetViews>
    <sheetView topLeftCell="A4" workbookViewId="0">
      <selection activeCell="B47" sqref="B47"/>
    </sheetView>
  </sheetViews>
  <sheetFormatPr defaultRowHeight="14.25" x14ac:dyDescent="0.2"/>
  <cols>
    <col min="1" max="1" width="36.25" style="15" customWidth="1"/>
    <col min="2" max="2" width="27.25" style="2" customWidth="1"/>
    <col min="3" max="3" width="8.125" style="47" customWidth="1"/>
    <col min="4" max="4" width="9.75" style="46" bestFit="1" customWidth="1"/>
    <col min="5" max="16384" width="9" style="2"/>
  </cols>
  <sheetData>
    <row r="1" spans="1:6" x14ac:dyDescent="0.2">
      <c r="A1" s="2" t="s">
        <v>1</v>
      </c>
      <c r="B1" s="50" t="s">
        <v>337</v>
      </c>
      <c r="C1" s="43" t="s">
        <v>327</v>
      </c>
      <c r="D1" s="44" t="s">
        <v>328</v>
      </c>
      <c r="E1" s="50" t="s">
        <v>338</v>
      </c>
      <c r="F1" s="50" t="s">
        <v>339</v>
      </c>
    </row>
    <row r="2" spans="1:6" x14ac:dyDescent="0.2">
      <c r="A2" s="2" t="s">
        <v>7</v>
      </c>
      <c r="B2" s="2">
        <v>0.97637607897220802</v>
      </c>
      <c r="C2" s="44">
        <v>0</v>
      </c>
      <c r="D2" s="44">
        <v>0</v>
      </c>
      <c r="E2" s="2">
        <v>0</v>
      </c>
      <c r="F2" s="2">
        <v>0</v>
      </c>
    </row>
    <row r="3" spans="1:6" x14ac:dyDescent="0.2">
      <c r="A3" s="2" t="s">
        <v>12</v>
      </c>
      <c r="B3" s="2">
        <v>0.998206911466757</v>
      </c>
      <c r="C3" s="45">
        <v>8.2706766917293228E-2</v>
      </c>
      <c r="D3" s="48">
        <v>0.12621359223300971</v>
      </c>
      <c r="E3" s="2">
        <f t="shared" ref="E3:E47" si="0">B3*C3</f>
        <v>8.2558466361912233E-2</v>
      </c>
      <c r="F3" s="2">
        <f t="shared" ref="F3:F47" si="1">B3*D3</f>
        <v>0.12598728008803728</v>
      </c>
    </row>
    <row r="4" spans="1:6" x14ac:dyDescent="0.2">
      <c r="A4" s="2" t="s">
        <v>16</v>
      </c>
      <c r="B4" s="2">
        <v>0.99184035134163795</v>
      </c>
      <c r="C4" s="46">
        <v>0</v>
      </c>
      <c r="D4" s="46">
        <v>0</v>
      </c>
      <c r="E4" s="2">
        <f t="shared" si="0"/>
        <v>0</v>
      </c>
      <c r="F4" s="2">
        <f t="shared" si="1"/>
        <v>0</v>
      </c>
    </row>
    <row r="5" spans="1:6" x14ac:dyDescent="0.2">
      <c r="A5" s="2" t="s">
        <v>20</v>
      </c>
      <c r="B5" s="2">
        <v>0.87990501026446699</v>
      </c>
      <c r="C5" s="45">
        <v>0.38345864661654133</v>
      </c>
      <c r="D5" s="48">
        <v>5.8252427184466021E-2</v>
      </c>
      <c r="E5" s="2">
        <f t="shared" si="0"/>
        <v>0.33740718438712641</v>
      </c>
      <c r="F5" s="2">
        <f t="shared" si="1"/>
        <v>5.125660253967769E-2</v>
      </c>
    </row>
    <row r="6" spans="1:6" x14ac:dyDescent="0.2">
      <c r="A6" s="2" t="s">
        <v>24</v>
      </c>
      <c r="B6" s="2">
        <v>0.89236341695749399</v>
      </c>
      <c r="C6" s="44">
        <v>0</v>
      </c>
      <c r="D6" s="48">
        <v>0</v>
      </c>
      <c r="E6" s="2">
        <f t="shared" si="0"/>
        <v>0</v>
      </c>
      <c r="F6" s="2">
        <f t="shared" si="1"/>
        <v>0</v>
      </c>
    </row>
    <row r="7" spans="1:6" x14ac:dyDescent="0.2">
      <c r="A7" s="2" t="s">
        <v>28</v>
      </c>
      <c r="B7" s="2">
        <v>0.32572396169043999</v>
      </c>
      <c r="C7" s="45">
        <v>0.53383458646616544</v>
      </c>
      <c r="D7" s="48">
        <v>0.81553398058252424</v>
      </c>
      <c r="E7" s="2">
        <f t="shared" si="0"/>
        <v>0.17388271639113714</v>
      </c>
      <c r="F7" s="2">
        <f t="shared" si="1"/>
        <v>0.26563895904851414</v>
      </c>
    </row>
    <row r="8" spans="1:6" x14ac:dyDescent="0.2">
      <c r="A8" s="2" t="s">
        <v>32</v>
      </c>
      <c r="B8" s="2">
        <v>0.95646877228723803</v>
      </c>
      <c r="C8" s="44">
        <v>0</v>
      </c>
      <c r="D8" s="48">
        <v>0</v>
      </c>
      <c r="E8" s="2">
        <f t="shared" si="0"/>
        <v>0</v>
      </c>
      <c r="F8" s="2">
        <f t="shared" si="1"/>
        <v>0</v>
      </c>
    </row>
    <row r="9" spans="1:6" x14ac:dyDescent="0.2">
      <c r="A9" s="2" t="s">
        <v>40</v>
      </c>
      <c r="B9" s="2">
        <v>0.22898711420256099</v>
      </c>
      <c r="C9" s="45">
        <v>0.43181818181818182</v>
      </c>
      <c r="D9" s="48">
        <v>9.7087378640776691E-3</v>
      </c>
      <c r="E9" s="2">
        <f t="shared" si="0"/>
        <v>9.8880799314742251E-2</v>
      </c>
      <c r="F9" s="2">
        <f t="shared" si="1"/>
        <v>2.2231758660442814E-3</v>
      </c>
    </row>
    <row r="10" spans="1:6" x14ac:dyDescent="0.2">
      <c r="A10" s="2" t="s">
        <v>320</v>
      </c>
      <c r="B10" s="2">
        <v>0.77101288579743799</v>
      </c>
      <c r="C10" s="45">
        <v>0.56818181818181823</v>
      </c>
      <c r="D10" s="48">
        <v>0.99029126213592233</v>
      </c>
      <c r="E10" s="2">
        <f t="shared" si="0"/>
        <v>0.43807550329399891</v>
      </c>
      <c r="F10" s="2">
        <f t="shared" si="1"/>
        <v>0.76352732379940458</v>
      </c>
    </row>
    <row r="11" spans="1:6" x14ac:dyDescent="0.2">
      <c r="A11" s="2" t="s">
        <v>59</v>
      </c>
      <c r="B11" s="2">
        <v>0.84418697763408201</v>
      </c>
      <c r="C11" s="45">
        <v>9.0909090909090912E-2</v>
      </c>
      <c r="D11" s="48">
        <v>0.78640776699029125</v>
      </c>
      <c r="E11" s="2">
        <f t="shared" si="0"/>
        <v>7.6744270694007452E-2</v>
      </c>
      <c r="F11" s="2">
        <f t="shared" si="1"/>
        <v>0.66387519600350142</v>
      </c>
    </row>
    <row r="12" spans="1:6" x14ac:dyDescent="0.2">
      <c r="A12" s="2" t="s">
        <v>63</v>
      </c>
      <c r="B12" s="2">
        <v>0.81657487293352404</v>
      </c>
      <c r="C12" s="45">
        <v>0.5714285714285714</v>
      </c>
      <c r="D12" s="48">
        <v>0</v>
      </c>
      <c r="E12" s="2">
        <f t="shared" si="0"/>
        <v>0.46661421310487083</v>
      </c>
      <c r="F12" s="2">
        <f t="shared" si="1"/>
        <v>0</v>
      </c>
    </row>
    <row r="13" spans="1:6" x14ac:dyDescent="0.2">
      <c r="A13" s="2" t="s">
        <v>67</v>
      </c>
      <c r="B13" s="2">
        <v>0.63602583579274696</v>
      </c>
      <c r="C13" s="45">
        <v>0.28030303030303028</v>
      </c>
      <c r="D13" s="48">
        <v>9.7087378640776691E-3</v>
      </c>
      <c r="E13" s="2">
        <f t="shared" si="0"/>
        <v>0.17827996912372451</v>
      </c>
      <c r="F13" s="2">
        <f t="shared" si="1"/>
        <v>6.1750081144926888E-3</v>
      </c>
    </row>
    <row r="14" spans="1:6" x14ac:dyDescent="0.2">
      <c r="A14" s="2" t="s">
        <v>71</v>
      </c>
      <c r="B14" s="2">
        <v>0.38362817015447098</v>
      </c>
      <c r="C14" s="45">
        <v>2.2727272727272728E-2</v>
      </c>
      <c r="D14" s="48">
        <v>0.18446601941747573</v>
      </c>
      <c r="E14" s="2">
        <f t="shared" si="0"/>
        <v>8.7188220489652496E-3</v>
      </c>
      <c r="F14" s="2">
        <f t="shared" si="1"/>
        <v>7.0766361484805321E-2</v>
      </c>
    </row>
    <row r="15" spans="1:6" x14ac:dyDescent="0.2">
      <c r="A15" s="2" t="s">
        <v>161</v>
      </c>
      <c r="B15" s="2">
        <v>0.99993520123807</v>
      </c>
      <c r="C15" s="44">
        <v>0</v>
      </c>
      <c r="D15" s="48">
        <v>0</v>
      </c>
      <c r="E15" s="2">
        <f t="shared" si="0"/>
        <v>0</v>
      </c>
      <c r="F15" s="2">
        <f t="shared" si="1"/>
        <v>0</v>
      </c>
    </row>
    <row r="16" spans="1:6" x14ac:dyDescent="0.2">
      <c r="A16" s="2" t="s">
        <v>165</v>
      </c>
      <c r="B16" s="2">
        <v>0.99607241691563697</v>
      </c>
      <c r="C16" s="44">
        <v>0</v>
      </c>
      <c r="D16" s="48">
        <v>0</v>
      </c>
      <c r="E16" s="2">
        <f t="shared" si="0"/>
        <v>0</v>
      </c>
      <c r="F16" s="2">
        <f t="shared" si="1"/>
        <v>0</v>
      </c>
    </row>
    <row r="17" spans="1:6" x14ac:dyDescent="0.2">
      <c r="A17" s="2" t="s">
        <v>173</v>
      </c>
      <c r="B17" s="2">
        <v>0.99821604913891004</v>
      </c>
      <c r="C17" s="44">
        <v>0</v>
      </c>
      <c r="D17" s="48">
        <v>0</v>
      </c>
      <c r="E17" s="2">
        <f t="shared" si="0"/>
        <v>0</v>
      </c>
      <c r="F17" s="2">
        <f t="shared" si="1"/>
        <v>0</v>
      </c>
    </row>
    <row r="18" spans="1:6" x14ac:dyDescent="0.2">
      <c r="A18" s="2" t="s">
        <v>177</v>
      </c>
      <c r="B18" s="2">
        <v>1</v>
      </c>
      <c r="C18" s="44">
        <v>0</v>
      </c>
      <c r="D18" s="48">
        <v>0</v>
      </c>
      <c r="E18" s="2">
        <f t="shared" si="0"/>
        <v>0</v>
      </c>
      <c r="F18" s="2">
        <f t="shared" si="1"/>
        <v>0</v>
      </c>
    </row>
    <row r="19" spans="1:6" x14ac:dyDescent="0.2">
      <c r="A19" s="2" t="s">
        <v>181</v>
      </c>
      <c r="B19" s="2">
        <v>0.98322395453491895</v>
      </c>
      <c r="C19" s="45">
        <v>3.007518796992481E-2</v>
      </c>
      <c r="D19" s="48">
        <v>0</v>
      </c>
      <c r="E19" s="2">
        <f t="shared" si="0"/>
        <v>2.9570645249170493E-2</v>
      </c>
      <c r="F19" s="2">
        <f t="shared" si="1"/>
        <v>0</v>
      </c>
    </row>
    <row r="20" spans="1:6" x14ac:dyDescent="0.2">
      <c r="A20" s="2" t="s">
        <v>185</v>
      </c>
      <c r="B20" s="2">
        <v>1</v>
      </c>
      <c r="C20" s="44">
        <v>0</v>
      </c>
      <c r="D20" s="48">
        <v>0</v>
      </c>
      <c r="E20" s="2">
        <f t="shared" si="0"/>
        <v>0</v>
      </c>
      <c r="F20" s="2">
        <f t="shared" si="1"/>
        <v>0</v>
      </c>
    </row>
    <row r="21" spans="1:6" x14ac:dyDescent="0.2">
      <c r="A21" s="2" t="s">
        <v>189</v>
      </c>
      <c r="B21" s="2">
        <v>0.85240130738784703</v>
      </c>
      <c r="C21" s="45">
        <v>0.2857142857142857</v>
      </c>
      <c r="D21" s="48">
        <v>1.5748031496062992E-2</v>
      </c>
      <c r="E21" s="2">
        <f t="shared" si="0"/>
        <v>0.24354323068224198</v>
      </c>
      <c r="F21" s="2">
        <f t="shared" si="1"/>
        <v>1.3423642636029087E-2</v>
      </c>
    </row>
    <row r="22" spans="1:6" x14ac:dyDescent="0.2">
      <c r="A22" s="2" t="s">
        <v>193</v>
      </c>
      <c r="B22" s="2">
        <v>1</v>
      </c>
      <c r="C22" s="44">
        <v>0</v>
      </c>
      <c r="D22" s="48">
        <v>0</v>
      </c>
      <c r="E22" s="2">
        <f t="shared" si="0"/>
        <v>0</v>
      </c>
      <c r="F22" s="2">
        <f t="shared" si="1"/>
        <v>0</v>
      </c>
    </row>
    <row r="23" spans="1:6" x14ac:dyDescent="0.2">
      <c r="A23" s="2" t="s">
        <v>197</v>
      </c>
      <c r="B23" s="2">
        <v>0.893480404396232</v>
      </c>
      <c r="C23" s="45">
        <v>0.40601503759398494</v>
      </c>
      <c r="D23" s="48">
        <v>0.22330097087378642</v>
      </c>
      <c r="E23" s="2">
        <f t="shared" si="0"/>
        <v>0.36276647998042499</v>
      </c>
      <c r="F23" s="2">
        <f t="shared" si="1"/>
        <v>0.19951504175838192</v>
      </c>
    </row>
    <row r="24" spans="1:6" x14ac:dyDescent="0.2">
      <c r="A24" s="2" t="s">
        <v>201</v>
      </c>
      <c r="B24" s="2">
        <v>1</v>
      </c>
      <c r="C24" s="44">
        <v>0</v>
      </c>
      <c r="D24" s="48">
        <v>0</v>
      </c>
      <c r="E24" s="2">
        <f t="shared" si="0"/>
        <v>0</v>
      </c>
      <c r="F24" s="2">
        <f t="shared" si="1"/>
        <v>0</v>
      </c>
    </row>
    <row r="25" spans="1:6" x14ac:dyDescent="0.2">
      <c r="A25" s="2" t="s">
        <v>205</v>
      </c>
      <c r="B25" s="2">
        <v>0.71841483540555595</v>
      </c>
      <c r="C25" s="45">
        <v>0.24060150375939848</v>
      </c>
      <c r="D25" s="48">
        <v>0.40776699029126212</v>
      </c>
      <c r="E25" s="2">
        <f t="shared" si="0"/>
        <v>0.1728516897216375</v>
      </c>
      <c r="F25" s="2">
        <f t="shared" si="1"/>
        <v>0.29294585521391603</v>
      </c>
    </row>
    <row r="26" spans="1:6" x14ac:dyDescent="0.2">
      <c r="A26" s="2" t="s">
        <v>209</v>
      </c>
      <c r="B26" s="2">
        <v>1</v>
      </c>
      <c r="C26" s="44">
        <v>0</v>
      </c>
      <c r="D26" s="48">
        <v>0</v>
      </c>
      <c r="E26" s="2">
        <f t="shared" si="0"/>
        <v>0</v>
      </c>
      <c r="F26" s="2">
        <f t="shared" si="1"/>
        <v>0</v>
      </c>
    </row>
    <row r="27" spans="1:6" x14ac:dyDescent="0.2">
      <c r="A27" s="2" t="s">
        <v>213</v>
      </c>
      <c r="B27" s="2">
        <v>0.70339281586515301</v>
      </c>
      <c r="C27" s="44">
        <v>0</v>
      </c>
      <c r="D27" s="48">
        <v>0.3300970873786408</v>
      </c>
      <c r="E27" s="2">
        <f t="shared" si="0"/>
        <v>0</v>
      </c>
      <c r="F27" s="2">
        <f t="shared" si="1"/>
        <v>0.23218791980014761</v>
      </c>
    </row>
    <row r="28" spans="1:6" x14ac:dyDescent="0.2">
      <c r="A28" s="2" t="s">
        <v>217</v>
      </c>
      <c r="B28" s="2">
        <v>0.94929511218728002</v>
      </c>
      <c r="C28" s="44">
        <v>0</v>
      </c>
      <c r="D28" s="48">
        <v>0</v>
      </c>
      <c r="E28" s="2">
        <f t="shared" si="0"/>
        <v>0</v>
      </c>
      <c r="F28" s="2">
        <f t="shared" si="1"/>
        <v>0</v>
      </c>
    </row>
    <row r="29" spans="1:6" x14ac:dyDescent="0.2">
      <c r="A29" s="2" t="s">
        <v>221</v>
      </c>
      <c r="B29" s="2">
        <v>1</v>
      </c>
      <c r="C29" s="45">
        <v>3.7593984962406013E-2</v>
      </c>
      <c r="D29" s="48">
        <v>1.9417475728155338E-2</v>
      </c>
      <c r="E29" s="2">
        <f t="shared" si="0"/>
        <v>3.7593984962406013E-2</v>
      </c>
      <c r="F29" s="2">
        <f t="shared" si="1"/>
        <v>1.9417475728155338E-2</v>
      </c>
    </row>
    <row r="30" spans="1:6" x14ac:dyDescent="0.2">
      <c r="A30" s="2" t="s">
        <v>225</v>
      </c>
      <c r="B30" s="2">
        <v>0.985189979404404</v>
      </c>
      <c r="C30" s="44">
        <v>0</v>
      </c>
      <c r="D30" s="48">
        <v>0</v>
      </c>
      <c r="E30" s="2">
        <f t="shared" si="0"/>
        <v>0</v>
      </c>
      <c r="F30" s="2">
        <f t="shared" si="1"/>
        <v>0</v>
      </c>
    </row>
    <row r="31" spans="1:6" x14ac:dyDescent="0.2">
      <c r="A31" s="2" t="s">
        <v>229</v>
      </c>
      <c r="B31" s="2">
        <v>0.99995510496671702</v>
      </c>
      <c r="C31" s="44">
        <v>0</v>
      </c>
      <c r="D31" s="48">
        <v>0</v>
      </c>
      <c r="E31" s="2">
        <f t="shared" si="0"/>
        <v>0</v>
      </c>
      <c r="F31" s="2">
        <f t="shared" si="1"/>
        <v>0</v>
      </c>
    </row>
    <row r="32" spans="1:6" x14ac:dyDescent="0.2">
      <c r="A32" s="2" t="s">
        <v>238</v>
      </c>
      <c r="B32" s="2">
        <v>0.91549026839867498</v>
      </c>
      <c r="C32" s="45">
        <v>0.6992481203007519</v>
      </c>
      <c r="D32" s="48">
        <v>0.28155339805825241</v>
      </c>
      <c r="E32" s="2">
        <f t="shared" si="0"/>
        <v>0.64015484933140432</v>
      </c>
      <c r="F32" s="2">
        <f t="shared" si="1"/>
        <v>0.2577593959569085</v>
      </c>
    </row>
    <row r="33" spans="1:6" x14ac:dyDescent="0.2">
      <c r="A33" s="2" t="s">
        <v>242</v>
      </c>
      <c r="B33" s="2">
        <v>0.84645553627647596</v>
      </c>
      <c r="C33" s="45">
        <v>0.21052631578947367</v>
      </c>
      <c r="D33" s="48">
        <v>1.9417475728155338E-2</v>
      </c>
      <c r="E33" s="2">
        <f t="shared" si="0"/>
        <v>0.17820116553188967</v>
      </c>
      <c r="F33" s="2">
        <f t="shared" si="1"/>
        <v>1.6436029830611182E-2</v>
      </c>
    </row>
    <row r="34" spans="1:6" x14ac:dyDescent="0.2">
      <c r="A34" s="2" t="s">
        <v>246</v>
      </c>
      <c r="B34" s="2">
        <v>0.86978362088823402</v>
      </c>
      <c r="C34" s="45">
        <v>6.7669172932330823E-2</v>
      </c>
      <c r="D34" s="48">
        <v>0.42718446601941745</v>
      </c>
      <c r="E34" s="2">
        <f t="shared" si="0"/>
        <v>5.8857538255594782E-2</v>
      </c>
      <c r="F34" s="2">
        <f t="shared" si="1"/>
        <v>0.37155805164157568</v>
      </c>
    </row>
    <row r="35" spans="1:6" x14ac:dyDescent="0.2">
      <c r="A35" s="2" t="s">
        <v>250</v>
      </c>
      <c r="B35" s="2">
        <v>0.94959542079255299</v>
      </c>
      <c r="C35" s="44">
        <v>0</v>
      </c>
      <c r="D35" s="48">
        <v>0.13592233009708737</v>
      </c>
      <c r="E35" s="2">
        <f t="shared" si="0"/>
        <v>0</v>
      </c>
      <c r="F35" s="2">
        <f t="shared" si="1"/>
        <v>0.12907122224364798</v>
      </c>
    </row>
    <row r="36" spans="1:6" x14ac:dyDescent="0.2">
      <c r="A36" s="2" t="s">
        <v>254</v>
      </c>
      <c r="B36" s="2">
        <v>0.98725076490728403</v>
      </c>
      <c r="C36" s="45">
        <v>2.1428571428571429E-2</v>
      </c>
      <c r="D36" s="48">
        <v>0.11650485436893204</v>
      </c>
      <c r="E36" s="2">
        <f t="shared" si="0"/>
        <v>2.1155373533727515E-2</v>
      </c>
      <c r="F36" s="2">
        <f t="shared" si="1"/>
        <v>0.11501950659113989</v>
      </c>
    </row>
    <row r="37" spans="1:6" x14ac:dyDescent="0.2">
      <c r="A37" s="2" t="s">
        <v>258</v>
      </c>
      <c r="B37" s="2">
        <v>0.998344444498102</v>
      </c>
      <c r="C37" s="46">
        <v>0</v>
      </c>
      <c r="D37" s="48">
        <v>1.9417475728155338E-2</v>
      </c>
      <c r="E37" s="2">
        <f t="shared" si="0"/>
        <v>0</v>
      </c>
      <c r="F37" s="2">
        <f t="shared" si="1"/>
        <v>1.9385329019380618E-2</v>
      </c>
    </row>
    <row r="38" spans="1:6" x14ac:dyDescent="0.2">
      <c r="A38" s="2" t="s">
        <v>262</v>
      </c>
      <c r="B38" s="2">
        <v>0.99975923836913205</v>
      </c>
      <c r="C38" s="46">
        <v>0</v>
      </c>
      <c r="D38" s="46">
        <v>0</v>
      </c>
      <c r="E38" s="2">
        <f t="shared" si="0"/>
        <v>0</v>
      </c>
      <c r="F38" s="2">
        <f t="shared" si="1"/>
        <v>0</v>
      </c>
    </row>
    <row r="39" spans="1:6" x14ac:dyDescent="0.2">
      <c r="A39" s="2" t="s">
        <v>266</v>
      </c>
      <c r="B39" s="2">
        <v>0.99997465677742403</v>
      </c>
      <c r="C39" s="46">
        <v>0</v>
      </c>
      <c r="D39" s="46">
        <v>0</v>
      </c>
      <c r="E39" s="2">
        <f t="shared" si="0"/>
        <v>0</v>
      </c>
      <c r="F39" s="2">
        <f t="shared" si="1"/>
        <v>0</v>
      </c>
    </row>
    <row r="40" spans="1:6" x14ac:dyDescent="0.2">
      <c r="A40" s="2" t="s">
        <v>270</v>
      </c>
      <c r="B40" s="2">
        <v>1</v>
      </c>
      <c r="C40" s="46">
        <v>0</v>
      </c>
      <c r="D40" s="46">
        <v>0</v>
      </c>
      <c r="E40" s="2">
        <f t="shared" si="0"/>
        <v>0</v>
      </c>
      <c r="F40" s="2">
        <f t="shared" si="1"/>
        <v>0</v>
      </c>
    </row>
    <row r="41" spans="1:6" x14ac:dyDescent="0.2">
      <c r="A41" s="2" t="s">
        <v>274</v>
      </c>
      <c r="B41" s="2">
        <v>0.99998266472126296</v>
      </c>
      <c r="C41" s="46">
        <v>0</v>
      </c>
      <c r="D41" s="46">
        <v>0</v>
      </c>
      <c r="E41" s="2">
        <f t="shared" si="0"/>
        <v>0</v>
      </c>
      <c r="F41" s="2">
        <f t="shared" si="1"/>
        <v>0</v>
      </c>
    </row>
    <row r="42" spans="1:6" x14ac:dyDescent="0.2">
      <c r="A42" s="2" t="s">
        <v>278</v>
      </c>
      <c r="B42" s="2">
        <v>0.99992827282009</v>
      </c>
      <c r="C42" s="46">
        <v>0</v>
      </c>
      <c r="D42" s="46">
        <v>0</v>
      </c>
      <c r="E42" s="2">
        <f t="shared" si="0"/>
        <v>0</v>
      </c>
      <c r="F42" s="2">
        <f t="shared" si="1"/>
        <v>0</v>
      </c>
    </row>
    <row r="43" spans="1:6" x14ac:dyDescent="0.2">
      <c r="A43" s="2" t="s">
        <v>282</v>
      </c>
      <c r="B43" s="2">
        <v>1</v>
      </c>
      <c r="C43" s="46">
        <v>0</v>
      </c>
      <c r="D43" s="46">
        <v>0</v>
      </c>
      <c r="E43" s="2">
        <f t="shared" si="0"/>
        <v>0</v>
      </c>
      <c r="F43" s="2">
        <f t="shared" si="1"/>
        <v>0</v>
      </c>
    </row>
    <row r="44" spans="1:6" x14ac:dyDescent="0.2">
      <c r="A44" s="2" t="s">
        <v>286</v>
      </c>
      <c r="B44" s="2">
        <v>1</v>
      </c>
      <c r="C44" s="46">
        <v>0</v>
      </c>
      <c r="D44" s="46">
        <v>0</v>
      </c>
      <c r="E44" s="2">
        <f t="shared" si="0"/>
        <v>0</v>
      </c>
      <c r="F44" s="2">
        <f t="shared" si="1"/>
        <v>0</v>
      </c>
    </row>
    <row r="45" spans="1:6" x14ac:dyDescent="0.2">
      <c r="A45" s="2" t="s">
        <v>290</v>
      </c>
      <c r="B45" s="2">
        <v>1</v>
      </c>
      <c r="C45" s="46">
        <v>0</v>
      </c>
      <c r="D45" s="46">
        <v>0</v>
      </c>
      <c r="E45" s="2">
        <f t="shared" si="0"/>
        <v>0</v>
      </c>
      <c r="F45" s="2">
        <f t="shared" si="1"/>
        <v>0</v>
      </c>
    </row>
    <row r="46" spans="1:6" x14ac:dyDescent="0.2">
      <c r="A46" s="2" t="s">
        <v>294</v>
      </c>
      <c r="B46" s="2">
        <v>1</v>
      </c>
      <c r="C46" s="46">
        <v>0</v>
      </c>
      <c r="D46" s="46">
        <v>0</v>
      </c>
      <c r="E46" s="2">
        <f t="shared" si="0"/>
        <v>0</v>
      </c>
      <c r="F46" s="2">
        <f t="shared" si="1"/>
        <v>0</v>
      </c>
    </row>
    <row r="47" spans="1:6" x14ac:dyDescent="0.2">
      <c r="A47" s="2" t="s">
        <v>298</v>
      </c>
      <c r="B47" s="2">
        <v>1</v>
      </c>
      <c r="C47" s="46">
        <v>0</v>
      </c>
      <c r="D47" s="46">
        <v>0</v>
      </c>
      <c r="E47" s="51">
        <v>0</v>
      </c>
      <c r="F47" s="2">
        <v>0</v>
      </c>
    </row>
    <row r="48" spans="1:6" x14ac:dyDescent="0.2">
      <c r="A48" s="2"/>
      <c r="C48" s="42"/>
      <c r="D48" s="42"/>
      <c r="E48" s="2">
        <f>SUM(E2:E47)</f>
        <v>3.6058569019689819</v>
      </c>
      <c r="F48" s="2">
        <f>SUM(F2:F47)</f>
        <v>3.6161693773643715</v>
      </c>
    </row>
    <row r="49" spans="1:4" x14ac:dyDescent="0.2">
      <c r="A49" s="2"/>
      <c r="C49" s="42"/>
      <c r="D49" s="42"/>
    </row>
    <row r="50" spans="1:4" x14ac:dyDescent="0.2">
      <c r="A50" s="2"/>
      <c r="C50" s="42"/>
      <c r="D50" s="42"/>
    </row>
    <row r="51" spans="1:4" x14ac:dyDescent="0.2">
      <c r="A51" s="2"/>
      <c r="C51" s="42"/>
      <c r="D51" s="49"/>
    </row>
    <row r="52" spans="1:4" x14ac:dyDescent="0.2">
      <c r="A52" s="2"/>
      <c r="C52" s="42"/>
      <c r="D52" s="42"/>
    </row>
    <row r="53" spans="1:4" x14ac:dyDescent="0.2">
      <c r="A53" s="2"/>
      <c r="C53" s="42"/>
      <c r="D53" s="42"/>
    </row>
    <row r="54" spans="1:4" x14ac:dyDescent="0.2">
      <c r="A54" s="2"/>
      <c r="C54" s="42"/>
      <c r="D54" s="42"/>
    </row>
    <row r="55" spans="1:4" x14ac:dyDescent="0.2">
      <c r="A55" s="2"/>
      <c r="C55" s="42"/>
      <c r="D55" s="42"/>
    </row>
    <row r="56" spans="1:4" x14ac:dyDescent="0.2">
      <c r="A56" s="2"/>
      <c r="C56" s="42"/>
      <c r="D56" s="42"/>
    </row>
    <row r="57" spans="1:4" x14ac:dyDescent="0.2">
      <c r="A57" s="2"/>
      <c r="C57" s="42"/>
      <c r="D57" s="42"/>
    </row>
    <row r="58" spans="1:4" x14ac:dyDescent="0.2">
      <c r="A58" s="2"/>
      <c r="C58" s="42"/>
      <c r="D58" s="42"/>
    </row>
    <row r="59" spans="1:4" x14ac:dyDescent="0.2">
      <c r="A59" s="2"/>
      <c r="C59" s="42"/>
      <c r="D59" s="42"/>
    </row>
    <row r="60" spans="1:4" x14ac:dyDescent="0.2">
      <c r="A60" s="2"/>
      <c r="C60" s="42"/>
      <c r="D60" s="42"/>
    </row>
    <row r="61" spans="1:4" x14ac:dyDescent="0.2">
      <c r="A61" s="2"/>
      <c r="C61" s="42"/>
      <c r="D61" s="42"/>
    </row>
    <row r="62" spans="1:4" x14ac:dyDescent="0.2">
      <c r="A62" s="2"/>
      <c r="C62" s="42"/>
      <c r="D62" s="42"/>
    </row>
    <row r="63" spans="1:4" x14ac:dyDescent="0.2">
      <c r="A63" s="2"/>
      <c r="C63" s="42"/>
      <c r="D63" s="42"/>
    </row>
    <row r="64" spans="1:4" x14ac:dyDescent="0.2">
      <c r="A64" s="2"/>
      <c r="C64" s="42"/>
      <c r="D64" s="42"/>
    </row>
    <row r="65" spans="1:4" x14ac:dyDescent="0.2">
      <c r="A65" s="2"/>
      <c r="C65" s="42"/>
      <c r="D65" s="42"/>
    </row>
    <row r="66" spans="1:4" x14ac:dyDescent="0.2">
      <c r="A66" s="2"/>
      <c r="C66" s="42"/>
      <c r="D66" s="42"/>
    </row>
    <row r="67" spans="1:4" x14ac:dyDescent="0.2">
      <c r="A67" s="2"/>
      <c r="C67" s="42"/>
      <c r="D67" s="42"/>
    </row>
    <row r="68" spans="1:4" x14ac:dyDescent="0.2">
      <c r="A68" s="2"/>
      <c r="C68" s="42"/>
      <c r="D68" s="42"/>
    </row>
    <row r="69" spans="1:4" x14ac:dyDescent="0.2">
      <c r="A69" s="2"/>
      <c r="C69" s="42"/>
      <c r="D69" s="42"/>
    </row>
    <row r="70" spans="1:4" x14ac:dyDescent="0.2">
      <c r="A70" s="2"/>
      <c r="C70" s="42"/>
      <c r="D70" s="42"/>
    </row>
    <row r="71" spans="1:4" x14ac:dyDescent="0.2">
      <c r="A71" s="2"/>
      <c r="C71" s="42"/>
      <c r="D71" s="42"/>
    </row>
    <row r="72" spans="1:4" x14ac:dyDescent="0.2">
      <c r="A72" s="2"/>
      <c r="C72" s="42"/>
      <c r="D72" s="42"/>
    </row>
    <row r="73" spans="1:4" x14ac:dyDescent="0.2">
      <c r="A73" s="2"/>
      <c r="C73" s="42"/>
      <c r="D73" s="42"/>
    </row>
    <row r="74" spans="1:4" x14ac:dyDescent="0.2">
      <c r="A74" s="2"/>
      <c r="C74" s="42"/>
      <c r="D74" s="42"/>
    </row>
    <row r="75" spans="1:4" x14ac:dyDescent="0.2">
      <c r="A75" s="2"/>
      <c r="C75" s="42"/>
      <c r="D75" s="42"/>
    </row>
    <row r="76" spans="1:4" x14ac:dyDescent="0.2">
      <c r="A76" s="2"/>
      <c r="C76" s="42"/>
      <c r="D76" s="42"/>
    </row>
    <row r="77" spans="1:4" x14ac:dyDescent="0.2">
      <c r="A77" s="2"/>
      <c r="C77" s="42"/>
      <c r="D77" s="42"/>
    </row>
    <row r="78" spans="1:4" x14ac:dyDescent="0.2">
      <c r="C78" s="42"/>
    </row>
    <row r="79" spans="1:4" x14ac:dyDescent="0.2">
      <c r="C79" s="42"/>
    </row>
    <row r="80" spans="1:4" x14ac:dyDescent="0.2">
      <c r="C80" s="42"/>
    </row>
    <row r="81" spans="3:3" x14ac:dyDescent="0.2">
      <c r="C81" s="42"/>
    </row>
    <row r="82" spans="3:3" x14ac:dyDescent="0.2">
      <c r="C82" s="42"/>
    </row>
    <row r="83" spans="3:3" x14ac:dyDescent="0.2">
      <c r="C83" s="42"/>
    </row>
    <row r="84" spans="3:3" x14ac:dyDescent="0.2">
      <c r="C84" s="42"/>
    </row>
    <row r="85" spans="3:3" x14ac:dyDescent="0.2">
      <c r="C85" s="42"/>
    </row>
    <row r="86" spans="3:3" x14ac:dyDescent="0.2">
      <c r="C86" s="42"/>
    </row>
    <row r="87" spans="3:3" x14ac:dyDescent="0.2">
      <c r="C87" s="42"/>
    </row>
    <row r="88" spans="3:3" x14ac:dyDescent="0.2">
      <c r="C88" s="42"/>
    </row>
    <row r="89" spans="3:3" x14ac:dyDescent="0.2">
      <c r="C89" s="42"/>
    </row>
    <row r="90" spans="3:3" x14ac:dyDescent="0.2">
      <c r="C90" s="42"/>
    </row>
    <row r="91" spans="3:3" x14ac:dyDescent="0.2">
      <c r="C91" s="42"/>
    </row>
    <row r="92" spans="3:3" x14ac:dyDescent="0.2">
      <c r="C92" s="42"/>
    </row>
    <row r="93" spans="3:3" x14ac:dyDescent="0.2">
      <c r="C93" s="42"/>
    </row>
    <row r="94" spans="3:3" x14ac:dyDescent="0.2">
      <c r="C94" s="42"/>
    </row>
    <row r="95" spans="3:3" x14ac:dyDescent="0.2">
      <c r="C95" s="42"/>
    </row>
    <row r="96" spans="3:3" x14ac:dyDescent="0.2">
      <c r="C96" s="42"/>
    </row>
    <row r="97" spans="3:3" x14ac:dyDescent="0.2">
      <c r="C97" s="42"/>
    </row>
    <row r="98" spans="3:3" x14ac:dyDescent="0.2">
      <c r="C98" s="42"/>
    </row>
    <row r="99" spans="3:3" x14ac:dyDescent="0.2">
      <c r="C99" s="42"/>
    </row>
    <row r="100" spans="3:3" x14ac:dyDescent="0.2">
      <c r="C100" s="42"/>
    </row>
    <row r="101" spans="3:3" x14ac:dyDescent="0.2">
      <c r="C101" s="42"/>
    </row>
    <row r="102" spans="3:3" x14ac:dyDescent="0.2">
      <c r="C102" s="42"/>
    </row>
    <row r="103" spans="3:3" x14ac:dyDescent="0.2">
      <c r="C103" s="42"/>
    </row>
    <row r="104" spans="3:3" x14ac:dyDescent="0.2">
      <c r="C104" s="42"/>
    </row>
    <row r="105" spans="3:3" x14ac:dyDescent="0.2">
      <c r="C105" s="42"/>
    </row>
    <row r="106" spans="3:3" x14ac:dyDescent="0.2">
      <c r="C106" s="42"/>
    </row>
    <row r="107" spans="3:3" x14ac:dyDescent="0.2">
      <c r="C107" s="42"/>
    </row>
    <row r="108" spans="3:3" x14ac:dyDescent="0.2">
      <c r="C108" s="42"/>
    </row>
    <row r="109" spans="3:3" x14ac:dyDescent="0.2">
      <c r="C109" s="42"/>
    </row>
    <row r="110" spans="3:3" x14ac:dyDescent="0.2">
      <c r="C110" s="42"/>
    </row>
    <row r="111" spans="3:3" x14ac:dyDescent="0.2">
      <c r="C111" s="42"/>
    </row>
    <row r="112" spans="3:3" x14ac:dyDescent="0.2">
      <c r="C112" s="42"/>
    </row>
    <row r="113" spans="3:3" x14ac:dyDescent="0.2">
      <c r="C113" s="42"/>
    </row>
    <row r="114" spans="3:3" x14ac:dyDescent="0.2">
      <c r="C114" s="42"/>
    </row>
    <row r="115" spans="3:3" x14ac:dyDescent="0.2">
      <c r="C115" s="42"/>
    </row>
    <row r="116" spans="3:3" x14ac:dyDescent="0.2">
      <c r="C116" s="42"/>
    </row>
    <row r="117" spans="3:3" x14ac:dyDescent="0.2">
      <c r="C117" s="42"/>
    </row>
    <row r="118" spans="3:3" x14ac:dyDescent="0.2">
      <c r="C118" s="42"/>
    </row>
    <row r="119" spans="3:3" x14ac:dyDescent="0.2">
      <c r="C119" s="42"/>
    </row>
    <row r="120" spans="3:3" x14ac:dyDescent="0.2">
      <c r="C120" s="42"/>
    </row>
    <row r="121" spans="3:3" x14ac:dyDescent="0.2">
      <c r="C121" s="42"/>
    </row>
    <row r="122" spans="3:3" x14ac:dyDescent="0.2">
      <c r="C122" s="42"/>
    </row>
    <row r="123" spans="3:3" x14ac:dyDescent="0.2">
      <c r="C123" s="42"/>
    </row>
    <row r="124" spans="3:3" x14ac:dyDescent="0.2">
      <c r="C124" s="42"/>
    </row>
    <row r="125" spans="3:3" x14ac:dyDescent="0.2">
      <c r="C125" s="4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A98D-9048-4F0B-AE18-11B94AA1E298}">
  <dimension ref="A1:F126"/>
  <sheetViews>
    <sheetView tabSelected="1" workbookViewId="0">
      <selection activeCell="A10" sqref="A10"/>
    </sheetView>
  </sheetViews>
  <sheetFormatPr defaultRowHeight="14.25" x14ac:dyDescent="0.2"/>
  <cols>
    <col min="1" max="1" width="36.25" style="15" customWidth="1"/>
    <col min="2" max="2" width="27.25" style="2" customWidth="1"/>
    <col min="3" max="3" width="8.125" style="47" customWidth="1"/>
    <col min="4" max="4" width="9.75" style="46" bestFit="1" customWidth="1"/>
    <col min="5" max="16384" width="9" style="2"/>
  </cols>
  <sheetData>
    <row r="1" spans="1:6" x14ac:dyDescent="0.2">
      <c r="A1" s="2" t="s">
        <v>1</v>
      </c>
      <c r="B1" s="50" t="s">
        <v>337</v>
      </c>
      <c r="C1" s="43" t="s">
        <v>327</v>
      </c>
      <c r="D1" s="44" t="s">
        <v>328</v>
      </c>
      <c r="E1" s="50" t="s">
        <v>338</v>
      </c>
      <c r="F1" s="50" t="s">
        <v>339</v>
      </c>
    </row>
    <row r="2" spans="1:6" x14ac:dyDescent="0.2">
      <c r="A2" s="2" t="s">
        <v>7</v>
      </c>
      <c r="B2" s="2">
        <v>0.97637607897220802</v>
      </c>
      <c r="C2" s="44">
        <v>0</v>
      </c>
      <c r="D2" s="44">
        <v>0</v>
      </c>
      <c r="E2" s="2">
        <v>0</v>
      </c>
      <c r="F2" s="2">
        <v>0</v>
      </c>
    </row>
    <row r="3" spans="1:6" x14ac:dyDescent="0.2">
      <c r="A3" s="2" t="s">
        <v>12</v>
      </c>
      <c r="B3" s="2">
        <v>0.998206911466757</v>
      </c>
      <c r="C3" s="45">
        <v>8.2706766917293228E-2</v>
      </c>
      <c r="D3" s="48">
        <v>0.12621359223300971</v>
      </c>
      <c r="E3" s="2">
        <f t="shared" ref="E3:E48" si="0">B3*C3</f>
        <v>8.2558466361912233E-2</v>
      </c>
      <c r="F3" s="2">
        <f t="shared" ref="F3:F48" si="1">B3*D3</f>
        <v>0.12598728008803728</v>
      </c>
    </row>
    <row r="4" spans="1:6" x14ac:dyDescent="0.2">
      <c r="A4" s="2" t="s">
        <v>16</v>
      </c>
      <c r="B4" s="2">
        <v>0.99184035134163795</v>
      </c>
      <c r="C4" s="46">
        <v>0</v>
      </c>
      <c r="D4" s="46">
        <v>0</v>
      </c>
      <c r="E4" s="2">
        <f t="shared" si="0"/>
        <v>0</v>
      </c>
      <c r="F4" s="2">
        <f t="shared" si="1"/>
        <v>0</v>
      </c>
    </row>
    <row r="5" spans="1:6" x14ac:dyDescent="0.2">
      <c r="A5" s="2" t="s">
        <v>20</v>
      </c>
      <c r="B5" s="2">
        <v>0.87990501026446699</v>
      </c>
      <c r="C5" s="45">
        <v>0.38345864661654133</v>
      </c>
      <c r="D5" s="48">
        <v>5.8252427184466021E-2</v>
      </c>
      <c r="E5" s="2">
        <f t="shared" si="0"/>
        <v>0.33740718438712641</v>
      </c>
      <c r="F5" s="2">
        <f t="shared" si="1"/>
        <v>5.125660253967769E-2</v>
      </c>
    </row>
    <row r="6" spans="1:6" x14ac:dyDescent="0.2">
      <c r="A6" s="2" t="s">
        <v>24</v>
      </c>
      <c r="B6" s="2">
        <v>0.89236341695749399</v>
      </c>
      <c r="C6" s="44">
        <v>0</v>
      </c>
      <c r="D6" s="48">
        <v>0</v>
      </c>
      <c r="E6" s="2">
        <f t="shared" si="0"/>
        <v>0</v>
      </c>
      <c r="F6" s="2">
        <f t="shared" si="1"/>
        <v>0</v>
      </c>
    </row>
    <row r="7" spans="1:6" x14ac:dyDescent="0.2">
      <c r="A7" s="2" t="s">
        <v>28</v>
      </c>
      <c r="B7" s="2">
        <v>0.32572396169043999</v>
      </c>
      <c r="C7" s="45">
        <v>0.53383458646616544</v>
      </c>
      <c r="D7" s="48">
        <v>0.81553398058252424</v>
      </c>
      <c r="E7" s="2">
        <f t="shared" si="0"/>
        <v>0.17388271639113714</v>
      </c>
      <c r="F7" s="2">
        <f t="shared" si="1"/>
        <v>0.26563895904851414</v>
      </c>
    </row>
    <row r="8" spans="1:6" x14ac:dyDescent="0.2">
      <c r="A8" s="2" t="s">
        <v>32</v>
      </c>
      <c r="B8" s="2">
        <v>0.95646877228723803</v>
      </c>
      <c r="C8" s="44">
        <v>0</v>
      </c>
      <c r="D8" s="48">
        <v>0</v>
      </c>
      <c r="E8" s="2">
        <f t="shared" si="0"/>
        <v>0</v>
      </c>
      <c r="F8" s="2">
        <f t="shared" si="1"/>
        <v>0</v>
      </c>
    </row>
    <row r="9" spans="1:6" x14ac:dyDescent="0.2">
      <c r="A9" s="2" t="s">
        <v>40</v>
      </c>
      <c r="B9" s="2">
        <v>0.22898711420256099</v>
      </c>
      <c r="C9" s="45">
        <v>0.43181818181818182</v>
      </c>
      <c r="D9" s="48">
        <v>9.7087378640776691E-3</v>
      </c>
      <c r="E9" s="2">
        <f t="shared" si="0"/>
        <v>9.8880799314742251E-2</v>
      </c>
      <c r="F9" s="2">
        <f t="shared" si="1"/>
        <v>2.2231758660442814E-3</v>
      </c>
    </row>
    <row r="10" spans="1:6" x14ac:dyDescent="0.2">
      <c r="A10" s="2" t="s">
        <v>320</v>
      </c>
      <c r="B10" s="2">
        <v>0.77101288579743799</v>
      </c>
      <c r="C10" s="45">
        <v>0.56818181818181823</v>
      </c>
      <c r="D10" s="48">
        <v>0.99029126213592233</v>
      </c>
      <c r="E10" s="2">
        <f t="shared" si="0"/>
        <v>0.43807550329399891</v>
      </c>
      <c r="F10" s="2">
        <f t="shared" si="1"/>
        <v>0.76352732379940458</v>
      </c>
    </row>
    <row r="11" spans="1:6" x14ac:dyDescent="0.2">
      <c r="A11" s="50" t="s">
        <v>326</v>
      </c>
      <c r="B11" s="2">
        <v>0.98210673064251897</v>
      </c>
      <c r="C11" s="45">
        <f>5/133</f>
        <v>3.7593984962406013E-2</v>
      </c>
      <c r="D11" s="48">
        <f>2/103</f>
        <v>1.9417475728155338E-2</v>
      </c>
      <c r="E11" s="2">
        <f t="shared" si="0"/>
        <v>3.6921305663252593E-2</v>
      </c>
      <c r="F11" s="2">
        <f t="shared" si="1"/>
        <v>1.9070033604709106E-2</v>
      </c>
    </row>
    <row r="12" spans="1:6" x14ac:dyDescent="0.2">
      <c r="A12" s="2" t="s">
        <v>59</v>
      </c>
      <c r="B12" s="2">
        <v>0.84418697763408201</v>
      </c>
      <c r="C12" s="45">
        <v>9.0909090909090912E-2</v>
      </c>
      <c r="D12" s="48">
        <v>0.78640776699029125</v>
      </c>
      <c r="E12" s="2">
        <f t="shared" si="0"/>
        <v>7.6744270694007452E-2</v>
      </c>
      <c r="F12" s="2">
        <f t="shared" si="1"/>
        <v>0.66387519600350142</v>
      </c>
    </row>
    <row r="13" spans="1:6" x14ac:dyDescent="0.2">
      <c r="A13" s="2" t="s">
        <v>63</v>
      </c>
      <c r="B13" s="2">
        <v>0.81657487293352404</v>
      </c>
      <c r="C13" s="45">
        <v>0.5714285714285714</v>
      </c>
      <c r="D13" s="48">
        <v>0</v>
      </c>
      <c r="E13" s="2">
        <f t="shared" si="0"/>
        <v>0.46661421310487083</v>
      </c>
      <c r="F13" s="2">
        <f t="shared" si="1"/>
        <v>0</v>
      </c>
    </row>
    <row r="14" spans="1:6" x14ac:dyDescent="0.2">
      <c r="A14" s="2" t="s">
        <v>67</v>
      </c>
      <c r="B14" s="2">
        <v>0.63602583579274696</v>
      </c>
      <c r="C14" s="45">
        <v>0.28030303030303028</v>
      </c>
      <c r="D14" s="48">
        <v>9.7087378640776691E-3</v>
      </c>
      <c r="E14" s="2">
        <f t="shared" si="0"/>
        <v>0.17827996912372451</v>
      </c>
      <c r="F14" s="2">
        <f t="shared" si="1"/>
        <v>6.1750081144926888E-3</v>
      </c>
    </row>
    <row r="15" spans="1:6" x14ac:dyDescent="0.2">
      <c r="A15" s="2" t="s">
        <v>71</v>
      </c>
      <c r="B15" s="2">
        <v>0.38362817015447098</v>
      </c>
      <c r="C15" s="45">
        <v>2.2727272727272728E-2</v>
      </c>
      <c r="D15" s="48">
        <v>0.18446601941747573</v>
      </c>
      <c r="E15" s="2">
        <f t="shared" si="0"/>
        <v>8.7188220489652496E-3</v>
      </c>
      <c r="F15" s="2">
        <f t="shared" si="1"/>
        <v>7.0766361484805321E-2</v>
      </c>
    </row>
    <row r="16" spans="1:6" x14ac:dyDescent="0.2">
      <c r="A16" s="2" t="s">
        <v>161</v>
      </c>
      <c r="B16" s="2">
        <v>0.99993520123807</v>
      </c>
      <c r="C16" s="44">
        <v>0</v>
      </c>
      <c r="D16" s="48">
        <v>0</v>
      </c>
      <c r="E16" s="2">
        <f t="shared" si="0"/>
        <v>0</v>
      </c>
      <c r="F16" s="2">
        <f t="shared" si="1"/>
        <v>0</v>
      </c>
    </row>
    <row r="17" spans="1:6" x14ac:dyDescent="0.2">
      <c r="A17" s="2" t="s">
        <v>165</v>
      </c>
      <c r="B17" s="2">
        <v>0.99607241691563697</v>
      </c>
      <c r="C17" s="44">
        <v>0</v>
      </c>
      <c r="D17" s="48">
        <v>0</v>
      </c>
      <c r="E17" s="2">
        <f t="shared" si="0"/>
        <v>0</v>
      </c>
      <c r="F17" s="2">
        <f t="shared" si="1"/>
        <v>0</v>
      </c>
    </row>
    <row r="18" spans="1:6" x14ac:dyDescent="0.2">
      <c r="A18" s="2" t="s">
        <v>173</v>
      </c>
      <c r="B18" s="2">
        <v>0.99821604913891004</v>
      </c>
      <c r="C18" s="44">
        <v>0</v>
      </c>
      <c r="D18" s="48">
        <v>0</v>
      </c>
      <c r="E18" s="2">
        <f t="shared" si="0"/>
        <v>0</v>
      </c>
      <c r="F18" s="2">
        <f t="shared" si="1"/>
        <v>0</v>
      </c>
    </row>
    <row r="19" spans="1:6" x14ac:dyDescent="0.2">
      <c r="A19" s="2" t="s">
        <v>177</v>
      </c>
      <c r="B19" s="2">
        <v>1</v>
      </c>
      <c r="C19" s="44">
        <v>0</v>
      </c>
      <c r="D19" s="48">
        <v>0</v>
      </c>
      <c r="E19" s="2">
        <f t="shared" si="0"/>
        <v>0</v>
      </c>
      <c r="F19" s="2">
        <f t="shared" si="1"/>
        <v>0</v>
      </c>
    </row>
    <row r="20" spans="1:6" x14ac:dyDescent="0.2">
      <c r="A20" s="2" t="s">
        <v>181</v>
      </c>
      <c r="B20" s="2">
        <v>0.98322395453491895</v>
      </c>
      <c r="C20" s="45">
        <v>3.007518796992481E-2</v>
      </c>
      <c r="D20" s="48">
        <v>0</v>
      </c>
      <c r="E20" s="2">
        <f t="shared" si="0"/>
        <v>2.9570645249170493E-2</v>
      </c>
      <c r="F20" s="2">
        <f t="shared" si="1"/>
        <v>0</v>
      </c>
    </row>
    <row r="21" spans="1:6" x14ac:dyDescent="0.2">
      <c r="A21" s="2" t="s">
        <v>185</v>
      </c>
      <c r="B21" s="2">
        <v>1</v>
      </c>
      <c r="C21" s="44">
        <v>0</v>
      </c>
      <c r="D21" s="48">
        <v>0</v>
      </c>
      <c r="E21" s="2">
        <f t="shared" si="0"/>
        <v>0</v>
      </c>
      <c r="F21" s="2">
        <f t="shared" si="1"/>
        <v>0</v>
      </c>
    </row>
    <row r="22" spans="1:6" x14ac:dyDescent="0.2">
      <c r="A22" s="2" t="s">
        <v>189</v>
      </c>
      <c r="B22" s="2">
        <v>0.85240130738784703</v>
      </c>
      <c r="C22" s="45">
        <v>0.2857142857142857</v>
      </c>
      <c r="D22" s="48">
        <v>1.5748031496062992E-2</v>
      </c>
      <c r="E22" s="2">
        <f t="shared" si="0"/>
        <v>0.24354323068224198</v>
      </c>
      <c r="F22" s="2">
        <f t="shared" si="1"/>
        <v>1.3423642636029087E-2</v>
      </c>
    </row>
    <row r="23" spans="1:6" x14ac:dyDescent="0.2">
      <c r="A23" s="2" t="s">
        <v>193</v>
      </c>
      <c r="B23" s="2">
        <v>1</v>
      </c>
      <c r="C23" s="44">
        <v>0</v>
      </c>
      <c r="D23" s="48">
        <v>0</v>
      </c>
      <c r="E23" s="2">
        <f t="shared" si="0"/>
        <v>0</v>
      </c>
      <c r="F23" s="2">
        <f t="shared" si="1"/>
        <v>0</v>
      </c>
    </row>
    <row r="24" spans="1:6" x14ac:dyDescent="0.2">
      <c r="A24" s="2" t="s">
        <v>197</v>
      </c>
      <c r="B24" s="2">
        <v>0.893480404396232</v>
      </c>
      <c r="C24" s="45">
        <v>0.40601503759398494</v>
      </c>
      <c r="D24" s="48">
        <v>0.22330097087378642</v>
      </c>
      <c r="E24" s="2">
        <f t="shared" si="0"/>
        <v>0.36276647998042499</v>
      </c>
      <c r="F24" s="2">
        <f t="shared" si="1"/>
        <v>0.19951504175838192</v>
      </c>
    </row>
    <row r="25" spans="1:6" x14ac:dyDescent="0.2">
      <c r="A25" s="2" t="s">
        <v>201</v>
      </c>
      <c r="B25" s="2">
        <v>1</v>
      </c>
      <c r="C25" s="44">
        <v>0</v>
      </c>
      <c r="D25" s="48">
        <v>0</v>
      </c>
      <c r="E25" s="2">
        <f t="shared" si="0"/>
        <v>0</v>
      </c>
      <c r="F25" s="2">
        <f t="shared" si="1"/>
        <v>0</v>
      </c>
    </row>
    <row r="26" spans="1:6" x14ac:dyDescent="0.2">
      <c r="A26" s="2" t="s">
        <v>205</v>
      </c>
      <c r="B26" s="2">
        <v>0.71841483540555595</v>
      </c>
      <c r="C26" s="45">
        <v>0.24060150375939848</v>
      </c>
      <c r="D26" s="48">
        <v>0.40776699029126212</v>
      </c>
      <c r="E26" s="2">
        <f t="shared" si="0"/>
        <v>0.1728516897216375</v>
      </c>
      <c r="F26" s="2">
        <f t="shared" si="1"/>
        <v>0.29294585521391603</v>
      </c>
    </row>
    <row r="27" spans="1:6" x14ac:dyDescent="0.2">
      <c r="A27" s="2" t="s">
        <v>209</v>
      </c>
      <c r="B27" s="2">
        <v>1</v>
      </c>
      <c r="C27" s="44">
        <v>0</v>
      </c>
      <c r="D27" s="48">
        <v>0</v>
      </c>
      <c r="E27" s="2">
        <f t="shared" si="0"/>
        <v>0</v>
      </c>
      <c r="F27" s="2">
        <f t="shared" si="1"/>
        <v>0</v>
      </c>
    </row>
    <row r="28" spans="1:6" x14ac:dyDescent="0.2">
      <c r="A28" s="2" t="s">
        <v>213</v>
      </c>
      <c r="B28" s="2">
        <v>0.70339281586515301</v>
      </c>
      <c r="C28" s="44">
        <v>0</v>
      </c>
      <c r="D28" s="48">
        <v>0.3300970873786408</v>
      </c>
      <c r="E28" s="2">
        <f t="shared" si="0"/>
        <v>0</v>
      </c>
      <c r="F28" s="2">
        <f t="shared" si="1"/>
        <v>0.23218791980014761</v>
      </c>
    </row>
    <row r="29" spans="1:6" x14ac:dyDescent="0.2">
      <c r="A29" s="2" t="s">
        <v>217</v>
      </c>
      <c r="B29" s="2">
        <v>0.94929511218728002</v>
      </c>
      <c r="C29" s="44">
        <v>0</v>
      </c>
      <c r="D29" s="48">
        <v>0</v>
      </c>
      <c r="E29" s="2">
        <f t="shared" si="0"/>
        <v>0</v>
      </c>
      <c r="F29" s="2">
        <f t="shared" si="1"/>
        <v>0</v>
      </c>
    </row>
    <row r="30" spans="1:6" x14ac:dyDescent="0.2">
      <c r="A30" s="2" t="s">
        <v>221</v>
      </c>
      <c r="B30" s="2">
        <v>1</v>
      </c>
      <c r="C30" s="45">
        <v>3.7593984962406013E-2</v>
      </c>
      <c r="D30" s="48">
        <v>1.9417475728155338E-2</v>
      </c>
      <c r="E30" s="2">
        <f t="shared" si="0"/>
        <v>3.7593984962406013E-2</v>
      </c>
      <c r="F30" s="2">
        <f t="shared" si="1"/>
        <v>1.9417475728155338E-2</v>
      </c>
    </row>
    <row r="31" spans="1:6" x14ac:dyDescent="0.2">
      <c r="A31" s="2" t="s">
        <v>225</v>
      </c>
      <c r="B31" s="2">
        <v>0.985189979404404</v>
      </c>
      <c r="C31" s="44">
        <v>0</v>
      </c>
      <c r="D31" s="48">
        <v>0</v>
      </c>
      <c r="E31" s="2">
        <f t="shared" si="0"/>
        <v>0</v>
      </c>
      <c r="F31" s="2">
        <f t="shared" si="1"/>
        <v>0</v>
      </c>
    </row>
    <row r="32" spans="1:6" x14ac:dyDescent="0.2">
      <c r="A32" s="2" t="s">
        <v>229</v>
      </c>
      <c r="B32" s="2">
        <v>0.99995510496671702</v>
      </c>
      <c r="C32" s="44">
        <v>0</v>
      </c>
      <c r="D32" s="48">
        <v>0</v>
      </c>
      <c r="E32" s="2">
        <f t="shared" si="0"/>
        <v>0</v>
      </c>
      <c r="F32" s="2">
        <f t="shared" si="1"/>
        <v>0</v>
      </c>
    </row>
    <row r="33" spans="1:6" x14ac:dyDescent="0.2">
      <c r="A33" s="2" t="s">
        <v>238</v>
      </c>
      <c r="B33" s="2">
        <v>0.91549026839867498</v>
      </c>
      <c r="C33" s="45">
        <v>0.6992481203007519</v>
      </c>
      <c r="D33" s="48">
        <v>0.28155339805825241</v>
      </c>
      <c r="E33" s="2">
        <f t="shared" si="0"/>
        <v>0.64015484933140432</v>
      </c>
      <c r="F33" s="2">
        <f t="shared" si="1"/>
        <v>0.2577593959569085</v>
      </c>
    </row>
    <row r="34" spans="1:6" x14ac:dyDescent="0.2">
      <c r="A34" s="2" t="s">
        <v>242</v>
      </c>
      <c r="B34" s="2">
        <v>0.84645553627647596</v>
      </c>
      <c r="C34" s="45">
        <v>0.21052631578947367</v>
      </c>
      <c r="D34" s="48">
        <v>1.9417475728155338E-2</v>
      </c>
      <c r="E34" s="2">
        <f t="shared" si="0"/>
        <v>0.17820116553188967</v>
      </c>
      <c r="F34" s="2">
        <f t="shared" si="1"/>
        <v>1.6436029830611182E-2</v>
      </c>
    </row>
    <row r="35" spans="1:6" x14ac:dyDescent="0.2">
      <c r="A35" s="2" t="s">
        <v>246</v>
      </c>
      <c r="B35" s="2">
        <v>0.86978362088823402</v>
      </c>
      <c r="C35" s="45">
        <v>6.7669172932330823E-2</v>
      </c>
      <c r="D35" s="48">
        <v>0.42718446601941745</v>
      </c>
      <c r="E35" s="2">
        <f t="shared" si="0"/>
        <v>5.8857538255594782E-2</v>
      </c>
      <c r="F35" s="2">
        <f t="shared" si="1"/>
        <v>0.37155805164157568</v>
      </c>
    </row>
    <row r="36" spans="1:6" x14ac:dyDescent="0.2">
      <c r="A36" s="2" t="s">
        <v>250</v>
      </c>
      <c r="B36" s="2">
        <v>0.94959542079255299</v>
      </c>
      <c r="C36" s="44">
        <v>0</v>
      </c>
      <c r="D36" s="48">
        <v>0.13592233009708737</v>
      </c>
      <c r="E36" s="2">
        <f t="shared" si="0"/>
        <v>0</v>
      </c>
      <c r="F36" s="2">
        <f t="shared" si="1"/>
        <v>0.12907122224364798</v>
      </c>
    </row>
    <row r="37" spans="1:6" x14ac:dyDescent="0.2">
      <c r="A37" s="2" t="s">
        <v>254</v>
      </c>
      <c r="B37" s="2">
        <v>0.98725076490728403</v>
      </c>
      <c r="C37" s="45">
        <v>2.1428571428571429E-2</v>
      </c>
      <c r="D37" s="48">
        <v>0.11650485436893204</v>
      </c>
      <c r="E37" s="2">
        <f t="shared" si="0"/>
        <v>2.1155373533727515E-2</v>
      </c>
      <c r="F37" s="2">
        <f t="shared" si="1"/>
        <v>0.11501950659113989</v>
      </c>
    </row>
    <row r="38" spans="1:6" x14ac:dyDescent="0.2">
      <c r="A38" s="2" t="s">
        <v>258</v>
      </c>
      <c r="B38" s="2">
        <v>0.998344444498102</v>
      </c>
      <c r="C38" s="46">
        <v>0</v>
      </c>
      <c r="D38" s="48">
        <v>1.9417475728155338E-2</v>
      </c>
      <c r="E38" s="2">
        <f t="shared" si="0"/>
        <v>0</v>
      </c>
      <c r="F38" s="2">
        <f t="shared" si="1"/>
        <v>1.9385329019380618E-2</v>
      </c>
    </row>
    <row r="39" spans="1:6" x14ac:dyDescent="0.2">
      <c r="A39" s="2" t="s">
        <v>262</v>
      </c>
      <c r="B39" s="2">
        <v>0.99975923836913205</v>
      </c>
      <c r="C39" s="46">
        <v>0</v>
      </c>
      <c r="D39" s="46">
        <v>0</v>
      </c>
      <c r="E39" s="2">
        <f t="shared" si="0"/>
        <v>0</v>
      </c>
      <c r="F39" s="2">
        <f t="shared" si="1"/>
        <v>0</v>
      </c>
    </row>
    <row r="40" spans="1:6" x14ac:dyDescent="0.2">
      <c r="A40" s="2" t="s">
        <v>266</v>
      </c>
      <c r="B40" s="2">
        <v>0.99997465677742403</v>
      </c>
      <c r="C40" s="46">
        <v>0</v>
      </c>
      <c r="D40" s="46">
        <v>0</v>
      </c>
      <c r="E40" s="2">
        <f t="shared" si="0"/>
        <v>0</v>
      </c>
      <c r="F40" s="2">
        <f t="shared" si="1"/>
        <v>0</v>
      </c>
    </row>
    <row r="41" spans="1:6" x14ac:dyDescent="0.2">
      <c r="A41" s="2" t="s">
        <v>270</v>
      </c>
      <c r="B41" s="2">
        <v>1</v>
      </c>
      <c r="C41" s="46">
        <v>0</v>
      </c>
      <c r="D41" s="46">
        <v>0</v>
      </c>
      <c r="E41" s="2">
        <f t="shared" si="0"/>
        <v>0</v>
      </c>
      <c r="F41" s="2">
        <f t="shared" si="1"/>
        <v>0</v>
      </c>
    </row>
    <row r="42" spans="1:6" x14ac:dyDescent="0.2">
      <c r="A42" s="2" t="s">
        <v>274</v>
      </c>
      <c r="B42" s="2">
        <v>0.99998266472126296</v>
      </c>
      <c r="C42" s="46">
        <v>0</v>
      </c>
      <c r="D42" s="46">
        <v>0</v>
      </c>
      <c r="E42" s="2">
        <f t="shared" si="0"/>
        <v>0</v>
      </c>
      <c r="F42" s="2">
        <f t="shared" si="1"/>
        <v>0</v>
      </c>
    </row>
    <row r="43" spans="1:6" x14ac:dyDescent="0.2">
      <c r="A43" s="2" t="s">
        <v>278</v>
      </c>
      <c r="B43" s="2">
        <v>0.99992827282009</v>
      </c>
      <c r="C43" s="46">
        <v>0</v>
      </c>
      <c r="D43" s="46">
        <v>0</v>
      </c>
      <c r="E43" s="2">
        <f t="shared" si="0"/>
        <v>0</v>
      </c>
      <c r="F43" s="2">
        <f t="shared" si="1"/>
        <v>0</v>
      </c>
    </row>
    <row r="44" spans="1:6" x14ac:dyDescent="0.2">
      <c r="A44" s="2" t="s">
        <v>282</v>
      </c>
      <c r="B44" s="2">
        <v>1</v>
      </c>
      <c r="C44" s="46">
        <v>0</v>
      </c>
      <c r="D44" s="46">
        <v>0</v>
      </c>
      <c r="E44" s="2">
        <f t="shared" si="0"/>
        <v>0</v>
      </c>
      <c r="F44" s="2">
        <f t="shared" si="1"/>
        <v>0</v>
      </c>
    </row>
    <row r="45" spans="1:6" x14ac:dyDescent="0.2">
      <c r="A45" s="2" t="s">
        <v>286</v>
      </c>
      <c r="B45" s="2">
        <v>1</v>
      </c>
      <c r="C45" s="46">
        <v>0</v>
      </c>
      <c r="D45" s="46">
        <v>0</v>
      </c>
      <c r="E45" s="2">
        <f t="shared" si="0"/>
        <v>0</v>
      </c>
      <c r="F45" s="2">
        <f t="shared" si="1"/>
        <v>0</v>
      </c>
    </row>
    <row r="46" spans="1:6" x14ac:dyDescent="0.2">
      <c r="A46" s="2" t="s">
        <v>290</v>
      </c>
      <c r="B46" s="2">
        <v>1</v>
      </c>
      <c r="C46" s="46">
        <v>0</v>
      </c>
      <c r="D46" s="46">
        <v>0</v>
      </c>
      <c r="E46" s="2">
        <f t="shared" si="0"/>
        <v>0</v>
      </c>
      <c r="F46" s="2">
        <f t="shared" si="1"/>
        <v>0</v>
      </c>
    </row>
    <row r="47" spans="1:6" x14ac:dyDescent="0.2">
      <c r="A47" s="2" t="s">
        <v>294</v>
      </c>
      <c r="B47" s="2">
        <v>1</v>
      </c>
      <c r="C47" s="46">
        <v>0</v>
      </c>
      <c r="D47" s="46">
        <v>0</v>
      </c>
      <c r="E47" s="2">
        <f t="shared" si="0"/>
        <v>0</v>
      </c>
      <c r="F47" s="2">
        <f t="shared" si="1"/>
        <v>0</v>
      </c>
    </row>
    <row r="48" spans="1:6" x14ac:dyDescent="0.2">
      <c r="A48" s="2" t="s">
        <v>298</v>
      </c>
      <c r="B48" s="2">
        <v>1</v>
      </c>
      <c r="C48" s="46">
        <v>0</v>
      </c>
      <c r="D48" s="46">
        <v>0</v>
      </c>
      <c r="E48" s="51">
        <v>0</v>
      </c>
      <c r="F48" s="2">
        <v>0</v>
      </c>
    </row>
    <row r="49" spans="1:6" x14ac:dyDescent="0.2">
      <c r="A49" s="2"/>
      <c r="C49" s="42"/>
      <c r="D49" s="42"/>
      <c r="E49" s="2">
        <f>SUM(E2:E48)</f>
        <v>3.6427782076322348</v>
      </c>
      <c r="F49" s="2">
        <f>SUM(F2:F48)</f>
        <v>3.6352394109690809</v>
      </c>
    </row>
    <row r="50" spans="1:6" x14ac:dyDescent="0.2">
      <c r="A50" s="2"/>
      <c r="C50" s="42"/>
      <c r="D50" s="42"/>
    </row>
    <row r="51" spans="1:6" x14ac:dyDescent="0.2">
      <c r="A51" s="2"/>
      <c r="C51" s="42"/>
      <c r="D51" s="42"/>
    </row>
    <row r="52" spans="1:6" x14ac:dyDescent="0.2">
      <c r="A52" s="2"/>
      <c r="C52" s="42"/>
      <c r="D52" s="49"/>
    </row>
    <row r="53" spans="1:6" x14ac:dyDescent="0.2">
      <c r="A53" s="2"/>
      <c r="C53" s="42"/>
      <c r="D53" s="42"/>
    </row>
    <row r="54" spans="1:6" x14ac:dyDescent="0.2">
      <c r="A54" s="2"/>
      <c r="C54" s="42"/>
      <c r="D54" s="42"/>
    </row>
    <row r="55" spans="1:6" x14ac:dyDescent="0.2">
      <c r="A55" s="2"/>
      <c r="C55" s="42"/>
      <c r="D55" s="42"/>
    </row>
    <row r="56" spans="1:6" x14ac:dyDescent="0.2">
      <c r="A56" s="2"/>
      <c r="C56" s="42"/>
      <c r="D56" s="42"/>
    </row>
    <row r="57" spans="1:6" x14ac:dyDescent="0.2">
      <c r="A57" s="2"/>
      <c r="C57" s="42"/>
      <c r="D57" s="42"/>
    </row>
    <row r="58" spans="1:6" x14ac:dyDescent="0.2">
      <c r="A58" s="2"/>
      <c r="C58" s="42"/>
      <c r="D58" s="42"/>
    </row>
    <row r="59" spans="1:6" x14ac:dyDescent="0.2">
      <c r="A59" s="2"/>
      <c r="C59" s="42"/>
      <c r="D59" s="42"/>
    </row>
    <row r="60" spans="1:6" x14ac:dyDescent="0.2">
      <c r="A60" s="2"/>
      <c r="C60" s="42"/>
      <c r="D60" s="42"/>
    </row>
    <row r="61" spans="1:6" x14ac:dyDescent="0.2">
      <c r="A61" s="2"/>
      <c r="C61" s="42"/>
      <c r="D61" s="42"/>
    </row>
    <row r="62" spans="1:6" x14ac:dyDescent="0.2">
      <c r="A62" s="2"/>
      <c r="C62" s="42"/>
      <c r="D62" s="42"/>
    </row>
    <row r="63" spans="1:6" x14ac:dyDescent="0.2">
      <c r="A63" s="2"/>
      <c r="C63" s="42"/>
      <c r="D63" s="42"/>
    </row>
    <row r="64" spans="1:6" x14ac:dyDescent="0.2">
      <c r="A64" s="2"/>
      <c r="C64" s="42"/>
      <c r="D64" s="42"/>
    </row>
    <row r="65" spans="1:4" x14ac:dyDescent="0.2">
      <c r="A65" s="2"/>
      <c r="C65" s="42"/>
      <c r="D65" s="42"/>
    </row>
    <row r="66" spans="1:4" x14ac:dyDescent="0.2">
      <c r="A66" s="2"/>
      <c r="C66" s="42"/>
      <c r="D66" s="42"/>
    </row>
    <row r="67" spans="1:4" x14ac:dyDescent="0.2">
      <c r="A67" s="2"/>
      <c r="C67" s="42"/>
      <c r="D67" s="42"/>
    </row>
    <row r="68" spans="1:4" x14ac:dyDescent="0.2">
      <c r="A68" s="2"/>
      <c r="C68" s="42"/>
      <c r="D68" s="42"/>
    </row>
    <row r="69" spans="1:4" x14ac:dyDescent="0.2">
      <c r="A69" s="2"/>
      <c r="C69" s="42"/>
      <c r="D69" s="42"/>
    </row>
    <row r="70" spans="1:4" x14ac:dyDescent="0.2">
      <c r="A70" s="2"/>
      <c r="C70" s="42"/>
      <c r="D70" s="42"/>
    </row>
    <row r="71" spans="1:4" x14ac:dyDescent="0.2">
      <c r="A71" s="2"/>
      <c r="C71" s="42"/>
      <c r="D71" s="42"/>
    </row>
    <row r="72" spans="1:4" x14ac:dyDescent="0.2">
      <c r="A72" s="2"/>
      <c r="C72" s="42"/>
      <c r="D72" s="42"/>
    </row>
    <row r="73" spans="1:4" x14ac:dyDescent="0.2">
      <c r="A73" s="2"/>
      <c r="C73" s="42"/>
      <c r="D73" s="42"/>
    </row>
    <row r="74" spans="1:4" x14ac:dyDescent="0.2">
      <c r="A74" s="2"/>
      <c r="C74" s="42"/>
      <c r="D74" s="42"/>
    </row>
    <row r="75" spans="1:4" x14ac:dyDescent="0.2">
      <c r="A75" s="2"/>
      <c r="C75" s="42"/>
      <c r="D75" s="42"/>
    </row>
    <row r="76" spans="1:4" x14ac:dyDescent="0.2">
      <c r="A76" s="2"/>
      <c r="C76" s="42"/>
      <c r="D76" s="42"/>
    </row>
    <row r="77" spans="1:4" x14ac:dyDescent="0.2">
      <c r="A77" s="2"/>
      <c r="C77" s="42"/>
      <c r="D77" s="42"/>
    </row>
    <row r="78" spans="1:4" x14ac:dyDescent="0.2">
      <c r="A78" s="2"/>
      <c r="C78" s="42"/>
      <c r="D78" s="42"/>
    </row>
    <row r="79" spans="1:4" x14ac:dyDescent="0.2">
      <c r="C79" s="42"/>
    </row>
    <row r="80" spans="1:4" x14ac:dyDescent="0.2">
      <c r="C80" s="42"/>
    </row>
    <row r="81" spans="3:3" x14ac:dyDescent="0.2">
      <c r="C81" s="42"/>
    </row>
    <row r="82" spans="3:3" x14ac:dyDescent="0.2">
      <c r="C82" s="42"/>
    </row>
    <row r="83" spans="3:3" x14ac:dyDescent="0.2">
      <c r="C83" s="42"/>
    </row>
    <row r="84" spans="3:3" x14ac:dyDescent="0.2">
      <c r="C84" s="42"/>
    </row>
    <row r="85" spans="3:3" x14ac:dyDescent="0.2">
      <c r="C85" s="42"/>
    </row>
    <row r="86" spans="3:3" x14ac:dyDescent="0.2">
      <c r="C86" s="42"/>
    </row>
    <row r="87" spans="3:3" x14ac:dyDescent="0.2">
      <c r="C87" s="42"/>
    </row>
    <row r="88" spans="3:3" x14ac:dyDescent="0.2">
      <c r="C88" s="42"/>
    </row>
    <row r="89" spans="3:3" x14ac:dyDescent="0.2">
      <c r="C89" s="42"/>
    </row>
    <row r="90" spans="3:3" x14ac:dyDescent="0.2">
      <c r="C90" s="42"/>
    </row>
    <row r="91" spans="3:3" x14ac:dyDescent="0.2">
      <c r="C91" s="42"/>
    </row>
    <row r="92" spans="3:3" x14ac:dyDescent="0.2">
      <c r="C92" s="42"/>
    </row>
    <row r="93" spans="3:3" x14ac:dyDescent="0.2">
      <c r="C93" s="42"/>
    </row>
    <row r="94" spans="3:3" x14ac:dyDescent="0.2">
      <c r="C94" s="42"/>
    </row>
    <row r="95" spans="3:3" x14ac:dyDescent="0.2">
      <c r="C95" s="42"/>
    </row>
    <row r="96" spans="3:3" x14ac:dyDescent="0.2">
      <c r="C96" s="42"/>
    </row>
    <row r="97" spans="3:3" x14ac:dyDescent="0.2">
      <c r="C97" s="42"/>
    </row>
    <row r="98" spans="3:3" x14ac:dyDescent="0.2">
      <c r="C98" s="42"/>
    </row>
    <row r="99" spans="3:3" x14ac:dyDescent="0.2">
      <c r="C99" s="42"/>
    </row>
    <row r="100" spans="3:3" x14ac:dyDescent="0.2">
      <c r="C100" s="42"/>
    </row>
    <row r="101" spans="3:3" x14ac:dyDescent="0.2">
      <c r="C101" s="42"/>
    </row>
    <row r="102" spans="3:3" x14ac:dyDescent="0.2">
      <c r="C102" s="42"/>
    </row>
    <row r="103" spans="3:3" x14ac:dyDescent="0.2">
      <c r="C103" s="42"/>
    </row>
    <row r="104" spans="3:3" x14ac:dyDescent="0.2">
      <c r="C104" s="42"/>
    </row>
    <row r="105" spans="3:3" x14ac:dyDescent="0.2">
      <c r="C105" s="42"/>
    </row>
    <row r="106" spans="3:3" x14ac:dyDescent="0.2">
      <c r="C106" s="42"/>
    </row>
    <row r="107" spans="3:3" x14ac:dyDescent="0.2">
      <c r="C107" s="42"/>
    </row>
    <row r="108" spans="3:3" x14ac:dyDescent="0.2">
      <c r="C108" s="42"/>
    </row>
    <row r="109" spans="3:3" x14ac:dyDescent="0.2">
      <c r="C109" s="42"/>
    </row>
    <row r="110" spans="3:3" x14ac:dyDescent="0.2">
      <c r="C110" s="42"/>
    </row>
    <row r="111" spans="3:3" x14ac:dyDescent="0.2">
      <c r="C111" s="42"/>
    </row>
    <row r="112" spans="3:3" x14ac:dyDescent="0.2">
      <c r="C112" s="42"/>
    </row>
    <row r="113" spans="3:3" x14ac:dyDescent="0.2">
      <c r="C113" s="42"/>
    </row>
    <row r="114" spans="3:3" x14ac:dyDescent="0.2">
      <c r="C114" s="42"/>
    </row>
    <row r="115" spans="3:3" x14ac:dyDescent="0.2">
      <c r="C115" s="42"/>
    </row>
    <row r="116" spans="3:3" x14ac:dyDescent="0.2">
      <c r="C116" s="42"/>
    </row>
    <row r="117" spans="3:3" x14ac:dyDescent="0.2">
      <c r="C117" s="42"/>
    </row>
    <row r="118" spans="3:3" x14ac:dyDescent="0.2">
      <c r="C118" s="42"/>
    </row>
    <row r="119" spans="3:3" x14ac:dyDescent="0.2">
      <c r="C119" s="42"/>
    </row>
    <row r="120" spans="3:3" x14ac:dyDescent="0.2">
      <c r="C120" s="42"/>
    </row>
    <row r="121" spans="3:3" x14ac:dyDescent="0.2">
      <c r="C121" s="42"/>
    </row>
    <row r="122" spans="3:3" x14ac:dyDescent="0.2">
      <c r="C122" s="42"/>
    </row>
    <row r="123" spans="3:3" x14ac:dyDescent="0.2">
      <c r="C123" s="42"/>
    </row>
    <row r="124" spans="3:3" x14ac:dyDescent="0.2">
      <c r="C124" s="42"/>
    </row>
    <row r="125" spans="3:3" x14ac:dyDescent="0.2">
      <c r="C125" s="42"/>
    </row>
    <row r="126" spans="3:3" x14ac:dyDescent="0.2">
      <c r="C126" s="4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模型0919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yan_ruc</dc:creator>
  <cp:lastModifiedBy>simeng wan</cp:lastModifiedBy>
  <dcterms:created xsi:type="dcterms:W3CDTF">2019-09-05T13:51:00Z</dcterms:created>
  <dcterms:modified xsi:type="dcterms:W3CDTF">2019-10-22T06:44:22Z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