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a\Downloads\"/>
    </mc:Choice>
  </mc:AlternateContent>
  <bookViews>
    <workbookView xWindow="0" yWindow="0" windowWidth="23040" windowHeight="9012" activeTab="4"/>
  </bookViews>
  <sheets>
    <sheet name="Общая информация" sheetId="1" r:id="rId1"/>
    <sheet name="План работы" sheetId="2" r:id="rId2"/>
    <sheet name="Проект" sheetId="3" r:id="rId3"/>
    <sheet name="Данные" sheetId="9" r:id="rId4"/>
    <sheet name="Панель управления (Dashboar (2)" sheetId="10" r:id="rId5"/>
    <sheet name="Глоссарий" sheetId="6" r:id="rId6"/>
    <sheet name="_helper_dashboard" sheetId="7" state="hidden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C10" i="6" l="1"/>
  <c r="C5" i="6"/>
  <c r="B5" i="3"/>
  <c r="E3" i="10" l="1"/>
  <c r="G3" i="10" s="1"/>
  <c r="J56" i="9"/>
  <c r="H56" i="9"/>
  <c r="F56" i="9"/>
  <c r="D56" i="9"/>
  <c r="J55" i="9"/>
  <c r="J59" i="9" s="1"/>
  <c r="H55" i="9"/>
  <c r="H59" i="9" s="1"/>
  <c r="F55" i="9"/>
  <c r="F59" i="9" s="1"/>
  <c r="D55" i="9"/>
  <c r="D59" i="9" s="1"/>
  <c r="J47" i="9"/>
  <c r="H47" i="9"/>
  <c r="J44" i="9"/>
  <c r="H44" i="9"/>
  <c r="F44" i="9"/>
  <c r="D44" i="9"/>
  <c r="J43" i="9"/>
  <c r="H43" i="9"/>
  <c r="F43" i="9"/>
  <c r="F47" i="9" s="1"/>
  <c r="D43" i="9"/>
  <c r="D47" i="9" s="1"/>
  <c r="J35" i="9"/>
  <c r="H35" i="9"/>
  <c r="F35" i="9"/>
  <c r="D35" i="9"/>
  <c r="AA8" i="9" s="1"/>
  <c r="AA9" i="9" s="1"/>
  <c r="J32" i="9"/>
  <c r="H32" i="9"/>
  <c r="F32" i="9"/>
  <c r="D32" i="9"/>
  <c r="J31" i="9"/>
  <c r="H31" i="9"/>
  <c r="F31" i="9"/>
  <c r="D31" i="9"/>
  <c r="F23" i="9"/>
  <c r="J20" i="9"/>
  <c r="H20" i="9"/>
  <c r="F20" i="9"/>
  <c r="D20" i="9"/>
  <c r="D23" i="9" s="1"/>
  <c r="J19" i="9"/>
  <c r="J23" i="9" s="1"/>
  <c r="H19" i="9"/>
  <c r="H23" i="9" s="1"/>
  <c r="F19" i="9"/>
  <c r="D19" i="9"/>
  <c r="T12" i="9"/>
  <c r="S12" i="9"/>
  <c r="T11" i="9"/>
  <c r="S11" i="9"/>
  <c r="F11" i="9"/>
  <c r="T10" i="9"/>
  <c r="S10" i="9"/>
  <c r="T9" i="9"/>
  <c r="S9" i="9"/>
  <c r="T8" i="9"/>
  <c r="S8" i="9"/>
  <c r="J8" i="9"/>
  <c r="H8" i="9"/>
  <c r="F8" i="9"/>
  <c r="D8" i="9"/>
  <c r="AI7" i="9"/>
  <c r="AH7" i="9"/>
  <c r="AE7" i="9"/>
  <c r="AD7" i="9"/>
  <c r="AA7" i="9"/>
  <c r="Z7" i="9"/>
  <c r="X7" i="9"/>
  <c r="W7" i="9"/>
  <c r="U7" i="9"/>
  <c r="T7" i="9"/>
  <c r="J7" i="9"/>
  <c r="J11" i="9" s="1"/>
  <c r="H7" i="9"/>
  <c r="H11" i="9" s="1"/>
  <c r="F7" i="9"/>
  <c r="D7" i="9"/>
  <c r="D11" i="9" s="1"/>
  <c r="V6" i="9"/>
  <c r="U6" i="9"/>
  <c r="W4" i="9"/>
  <c r="V4" i="9"/>
  <c r="V5" i="9" s="1"/>
  <c r="U4" i="9"/>
  <c r="U5" i="9" s="1"/>
  <c r="T4" i="9"/>
  <c r="AK5" i="9" s="1"/>
  <c r="W3" i="9"/>
  <c r="W5" i="9" s="1"/>
  <c r="V3" i="9"/>
  <c r="U3" i="9"/>
  <c r="T3" i="9"/>
  <c r="T6" i="9" s="1"/>
  <c r="W2" i="9"/>
  <c r="V2" i="9"/>
  <c r="U2" i="9"/>
  <c r="AK2" i="9" s="1"/>
  <c r="T2" i="9"/>
  <c r="AJ1" i="9"/>
  <c r="AK6" i="9"/>
  <c r="AI8" i="9" l="1"/>
  <c r="AI9" i="9" s="1"/>
  <c r="AL5" i="9"/>
  <c r="U8" i="9"/>
  <c r="AL1" i="9"/>
  <c r="AL2" i="9"/>
  <c r="X8" i="9"/>
  <c r="X9" i="9" s="1"/>
  <c r="AE8" i="9"/>
  <c r="AE9" i="9" s="1"/>
  <c r="AL4" i="9"/>
  <c r="AK3" i="9"/>
  <c r="W6" i="9"/>
  <c r="AK1" i="9"/>
  <c r="AL3" i="9"/>
  <c r="T5" i="9"/>
  <c r="U9" i="9" l="1"/>
  <c r="AJ2" i="9"/>
  <c r="AK4" i="9" s="1"/>
  <c r="C14" i="6"/>
  <c r="C13" i="6"/>
  <c r="C11" i="6"/>
  <c r="C9" i="6"/>
  <c r="C7" i="6"/>
  <c r="C6" i="6"/>
  <c r="C4" i="6"/>
</calcChain>
</file>

<file path=xl/sharedStrings.xml><?xml version="1.0" encoding="utf-8"?>
<sst xmlns="http://schemas.openxmlformats.org/spreadsheetml/2006/main" count="300" uniqueCount="86">
  <si>
    <t>Рабочая тетрадь для выполнения практических заданий</t>
  </si>
  <si>
    <t>Роли в команде</t>
  </si>
  <si>
    <t>Информация о команде</t>
  </si>
  <si>
    <t>Лидер команды +  backend-разработчик</t>
  </si>
  <si>
    <t>Крипак Ксения</t>
  </si>
  <si>
    <t>Общее количество участников</t>
  </si>
  <si>
    <t>Марущак Анастасия</t>
  </si>
  <si>
    <t>Фактическая дата начала работы команды</t>
  </si>
  <si>
    <t>Frontend-разработчик</t>
  </si>
  <si>
    <t>Кузнецов Никита</t>
  </si>
  <si>
    <t>Планируемая дата завершения работы</t>
  </si>
  <si>
    <t>Технический писатель</t>
  </si>
  <si>
    <t>Усанов Владислав</t>
  </si>
  <si>
    <t>Фактическая дата завершения работы</t>
  </si>
  <si>
    <t>Бизнес-аналитик</t>
  </si>
  <si>
    <t>Пащенко Анастасия</t>
  </si>
  <si>
    <t>Диаграмма Ганта</t>
  </si>
  <si>
    <t>Ответственный</t>
  </si>
  <si>
    <t>Работа над формированием команды</t>
  </si>
  <si>
    <t>Распределение обязанностей внутри команды</t>
  </si>
  <si>
    <t>Разработка устава команды</t>
  </si>
  <si>
    <t>Работа над макетом сайта</t>
  </si>
  <si>
    <t>Организация git-репозиториев команды</t>
  </si>
  <si>
    <t>Работа над серверной частью сайта</t>
  </si>
  <si>
    <t>Работа над клиентской частью сайта и его вёрстка</t>
  </si>
  <si>
    <t xml:space="preserve">Документальное сопровождение </t>
  </si>
  <si>
    <t>Составление глоссария</t>
  </si>
  <si>
    <t>Работа над презентациями</t>
  </si>
  <si>
    <t>Сбор и обновление метрик вкладки "Данные"</t>
  </si>
  <si>
    <t>Заполнение метрик вкладки "Данные"</t>
  </si>
  <si>
    <t>Работа над панелью управления</t>
  </si>
  <si>
    <t>Составление диаграммы Ганта</t>
  </si>
  <si>
    <t>Заполнение диаграммы Ганта</t>
  </si>
  <si>
    <t>Тестирование продукта</t>
  </si>
  <si>
    <t>Команда</t>
  </si>
  <si>
    <t>Представление готового продукта</t>
  </si>
  <si>
    <t>Неделя 1</t>
  </si>
  <si>
    <t>Неделя 2</t>
  </si>
  <si>
    <t>Неделя 3</t>
  </si>
  <si>
    <t>Неделя 4</t>
  </si>
  <si>
    <t>количество задач план</t>
  </si>
  <si>
    <t>количество задач факт</t>
  </si>
  <si>
    <t>количество задач выполненных вовремя</t>
  </si>
  <si>
    <t>% выполнения задач</t>
  </si>
  <si>
    <t>% соблюдения сроков</t>
  </si>
  <si>
    <t>качество выполненных задач (1-5)</t>
  </si>
  <si>
    <t>обратная связь (1/5)</t>
  </si>
  <si>
    <t>участие в работе команды (%)</t>
  </si>
  <si>
    <t>Глоссарий</t>
  </si>
  <si>
    <t>Термин</t>
  </si>
  <si>
    <t>Определение</t>
  </si>
  <si>
    <t>Источник</t>
  </si>
  <si>
    <t>Концепция 4«П»</t>
  </si>
  <si>
    <t>Подход к разработке ПО: Процесс, Продукт, Проект, Персонал.</t>
  </si>
  <si>
    <t>Жизненный цикл проекта</t>
  </si>
  <si>
    <t>Совокупность стадий от начала работы команды до завершения проекта.</t>
  </si>
  <si>
    <t>Модель Белбина</t>
  </si>
  <si>
    <t>Метод распределения ролей в команде (координатор, исполнитель, генератор идей и др.).</t>
  </si>
  <si>
    <t>Модель RACI</t>
  </si>
  <si>
    <t>Матрица распределения ролей: Responsible (исполнитель), Accountable (ответственный), Consulted (консультант), Informed (проинформированный).</t>
  </si>
  <si>
    <t>KPI</t>
  </si>
  <si>
    <t>КПИ (KPI, Key Performance Indicator) — это ключевой показатель эффективности: числовой индикатор, который показывает, насколько вы приближаетесь к цели за заданный период.</t>
  </si>
  <si>
    <t>Группа специалистов с взаимодополняющими навыками, совместно отвечающих за цели проекта/продукта; роли и ответственность распределены.</t>
  </si>
  <si>
    <t>Метрики</t>
  </si>
  <si>
    <t>Количественные показатели для измерения свойств процесса/продукта/проекта и поддержки принятия решений.</t>
  </si>
  <si>
    <t>Мониторинг</t>
  </si>
  <si>
    <t>Систематическое отслеживание хода работ: сравнение факта с планом и инициирование корректирующих действий.</t>
  </si>
  <si>
    <t>Групповая динамика</t>
  </si>
  <si>
    <t>Процессы и изменения внутри группы, влияющие на коммуникацию, нормы, роли, конфликты и решения.</t>
  </si>
  <si>
    <t>Коммуникации</t>
  </si>
  <si>
    <t>Планомерный обмен информацией между участниками и стейкхолдерами (каналы, частота, форматы, ответственность) для устойчивого общего понимания.</t>
  </si>
  <si>
    <t>Профессиональная практика</t>
  </si>
  <si>
    <t>Этические, правовые, организационные, экономические и управленческие аспекты профессии ПО (ответственность, стандарты, коммуникация, управление проектами).</t>
  </si>
  <si>
    <t>Программная инженерия</t>
  </si>
  <si>
    <t>Систематическая, дисциплинированная и измеримая разработка, эксплуатация и сопровождение ПО.</t>
  </si>
  <si>
    <t>План</t>
  </si>
  <si>
    <t>Факт</t>
  </si>
  <si>
    <t>Вовремя</t>
  </si>
  <si>
    <t>Участник \ Неделя</t>
  </si>
  <si>
    <t>KPI участника (средний %)</t>
  </si>
  <si>
    <t>MONTHLY STATUS DASHBOARD</t>
  </si>
  <si>
    <t>Начало периода:</t>
  </si>
  <si>
    <t xml:space="preserve"> Окончание периода:</t>
  </si>
  <si>
    <t>Дизайнер + project manager</t>
  </si>
  <si>
    <t>Макет проекта:</t>
  </si>
  <si>
    <t>ИИ (ChatGPT ver.5)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</si>
</sst>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"/>
    <numFmt numFmtId="165" formatCode="dd\.mm"/>
    <numFmt numFmtId="166" formatCode="mm/dd/yyyy"/>
  </numFmts>
  <fonts count="24" x14ac:knownFonts="1">
    <font>
      <sz val="10"/>
      <color rgb="FF000000"/>
      <name val="Arial"/>
      <scheme val="minor"/>
    </font>
    <font>
      <b/>
      <sz val="27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28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  <scheme val="minor"/>
    </font>
    <font>
      <b/>
      <sz val="13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3"/>
      <color theme="1"/>
      <name val="Arial"/>
      <family val="2"/>
      <charset val="204"/>
      <scheme val="minor"/>
    </font>
    <font>
      <b/>
      <sz val="33"/>
      <color theme="1"/>
      <name val="Arial"/>
      <family val="2"/>
      <charset val="204"/>
      <scheme val="minor"/>
    </font>
    <font>
      <b/>
      <sz val="17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theme="1"/>
      <name val="Bahnschrift"/>
      <family val="2"/>
    </font>
    <font>
      <b/>
      <sz val="16"/>
      <color theme="0"/>
      <name val="Bahnschrift"/>
      <family val="2"/>
    </font>
    <font>
      <b/>
      <sz val="10"/>
      <color theme="0"/>
      <name val="Bahnschrift"/>
      <family val="2"/>
      <charset val="204"/>
    </font>
    <font>
      <u/>
      <sz val="10"/>
      <color theme="1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u/>
      <sz val="10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3C4650"/>
        <bgColor indexed="64"/>
      </patternFill>
    </fill>
    <fill>
      <patternFill patternType="solid">
        <fgColor rgb="FF28323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6" fillId="0" borderId="0" xfId="0" applyFont="1"/>
    <xf numFmtId="0" fontId="7" fillId="0" borderId="3" xfId="0" applyFont="1" applyBorder="1"/>
    <xf numFmtId="0" fontId="8" fillId="0" borderId="3" xfId="0" applyFont="1" applyBorder="1" applyAlignment="1">
      <alignment horizontal="center" vertical="center" textRotation="90"/>
    </xf>
    <xf numFmtId="165" fontId="8" fillId="0" borderId="3" xfId="0" applyNumberFormat="1" applyFont="1" applyBorder="1" applyAlignment="1">
      <alignment horizontal="center" vertical="center" textRotation="90"/>
    </xf>
    <xf numFmtId="165" fontId="4" fillId="0" borderId="0" xfId="0" applyNumberFormat="1" applyFont="1" applyAlignment="1">
      <alignment textRotation="90"/>
    </xf>
    <xf numFmtId="0" fontId="9" fillId="0" borderId="3" xfId="0" applyFont="1" applyBorder="1" applyAlignment="1">
      <alignment vertical="center"/>
    </xf>
    <xf numFmtId="0" fontId="7" fillId="2" borderId="3" xfId="0" applyFont="1" applyFill="1" applyBorder="1"/>
    <xf numFmtId="0" fontId="10" fillId="0" borderId="3" xfId="0" applyFont="1" applyBorder="1"/>
    <xf numFmtId="0" fontId="7" fillId="3" borderId="3" xfId="0" applyFont="1" applyFill="1" applyBorder="1"/>
    <xf numFmtId="0" fontId="7" fillId="4" borderId="3" xfId="0" applyFont="1" applyFill="1" applyBorder="1"/>
    <xf numFmtId="0" fontId="7" fillId="5" borderId="3" xfId="0" applyFont="1" applyFill="1" applyBorder="1"/>
    <xf numFmtId="0" fontId="7" fillId="6" borderId="3" xfId="0" applyFont="1" applyFill="1" applyBorder="1"/>
    <xf numFmtId="0" fontId="7" fillId="7" borderId="3" xfId="0" applyFont="1" applyFill="1" applyBorder="1"/>
    <xf numFmtId="0" fontId="11" fillId="0" borderId="0" xfId="0" applyFont="1"/>
    <xf numFmtId="0" fontId="4" fillId="0" borderId="0" xfId="0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horizontal="center"/>
    </xf>
    <xf numFmtId="0" fontId="12" fillId="0" borderId="4" xfId="0" applyFont="1" applyBorder="1"/>
    <xf numFmtId="0" fontId="12" fillId="0" borderId="5" xfId="0" applyFont="1" applyBorder="1" applyAlignment="1">
      <alignment horizontal="center"/>
    </xf>
    <xf numFmtId="0" fontId="4" fillId="0" borderId="0" xfId="0" applyFont="1"/>
    <xf numFmtId="0" fontId="14" fillId="0" borderId="11" xfId="0" applyFont="1" applyBorder="1" applyAlignment="1">
      <alignment horizontal="center" vertical="center"/>
    </xf>
    <xf numFmtId="0" fontId="15" fillId="0" borderId="12" xfId="0" applyFont="1" applyBorder="1"/>
    <xf numFmtId="0" fontId="15" fillId="0" borderId="3" xfId="0" applyFont="1" applyBorder="1"/>
    <xf numFmtId="0" fontId="16" fillId="0" borderId="3" xfId="0" applyFont="1" applyBorder="1"/>
    <xf numFmtId="0" fontId="4" fillId="0" borderId="3" xfId="0" applyFont="1" applyBorder="1"/>
    <xf numFmtId="0" fontId="17" fillId="0" borderId="3" xfId="0" applyFont="1" applyBorder="1"/>
    <xf numFmtId="14" fontId="0" fillId="0" borderId="0" xfId="0" applyNumberFormat="1"/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right" vertical="center"/>
    </xf>
    <xf numFmtId="166" fontId="19" fillId="9" borderId="0" xfId="0" applyNumberFormat="1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0" fillId="8" borderId="0" xfId="0" applyFill="1"/>
    <xf numFmtId="0" fontId="22" fillId="0" borderId="0" xfId="0" applyFont="1"/>
    <xf numFmtId="0" fontId="21" fillId="0" borderId="0" xfId="1"/>
    <xf numFmtId="0" fontId="7" fillId="10" borderId="3" xfId="0" applyFont="1" applyFill="1" applyBorder="1"/>
    <xf numFmtId="0" fontId="7" fillId="11" borderId="3" xfId="0" applyFont="1" applyFill="1" applyBorder="1"/>
    <xf numFmtId="0" fontId="7" fillId="12" borderId="3" xfId="0" applyFont="1" applyFill="1" applyBorder="1"/>
    <xf numFmtId="0" fontId="7" fillId="13" borderId="3" xfId="0" applyFont="1" applyFill="1" applyBorder="1"/>
    <xf numFmtId="0" fontId="23" fillId="0" borderId="3" xfId="0" applyFont="1" applyBorder="1"/>
    <xf numFmtId="0" fontId="23" fillId="0" borderId="12" xfId="0" applyFont="1" applyBorder="1"/>
    <xf numFmtId="0" fontId="21" fillId="0" borderId="3" xfId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2" xfId="0" applyBorder="1"/>
    <xf numFmtId="0" fontId="8" fillId="0" borderId="12" xfId="0" applyFont="1" applyBorder="1" applyAlignment="1">
      <alignment horizontal="center"/>
    </xf>
    <xf numFmtId="0" fontId="0" fillId="0" borderId="5" xfId="0" applyBorder="1"/>
    <xf numFmtId="0" fontId="13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D9D2E9"/>
      <color rgb="FFEAD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40174020509617E-3"/>
          <c:y val="5.0830498298979385E-2"/>
          <c:w val="0.99621598259794908"/>
          <c:h val="0.89833900340204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Данные!$S$8:$S$12</c:f>
              <c:strCache>
                <c:ptCount val="5"/>
                <c:pt idx="0">
                  <c:v>Крипак Ксения</c:v>
                </c:pt>
                <c:pt idx="1">
                  <c:v>Марущак Анастасия</c:v>
                </c:pt>
                <c:pt idx="2">
                  <c:v>Усанов Владислав</c:v>
                </c:pt>
                <c:pt idx="3">
                  <c:v>Пащенко Анастасия</c:v>
                </c:pt>
                <c:pt idx="4">
                  <c:v>Кузнецов Никита</c:v>
                </c:pt>
              </c:strCache>
            </c:strRef>
          </c:cat>
          <c:val>
            <c:numRef>
              <c:f>Данные!$T$8:$T$12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5F-4350-A529-5C5B4D58A4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1615660784"/>
        <c:axId val="-1615671120"/>
      </c:barChart>
      <c:catAx>
        <c:axId val="-1615660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-1615671120"/>
        <c:crosses val="autoZero"/>
        <c:auto val="1"/>
        <c:lblAlgn val="ctr"/>
        <c:lblOffset val="100"/>
        <c:noMultiLvlLbl val="0"/>
      </c:catAx>
      <c:valAx>
        <c:axId val="-161567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-16156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51048481176674E-2"/>
          <c:y val="0.17997526889462395"/>
          <c:w val="0.81261658761279187"/>
          <c:h val="0.65032370401147244"/>
        </c:manualLayout>
      </c:layout>
      <c:areaChart>
        <c:grouping val="standard"/>
        <c:varyColors val="0"/>
        <c:ser>
          <c:idx val="0"/>
          <c:order val="0"/>
          <c:tx>
            <c:v>Факт</c:v>
          </c:tx>
          <c:spPr>
            <a:gradFill>
              <a:gsLst>
                <a:gs pos="20000">
                  <a:schemeClr val="accent1">
                    <a:lumMod val="5000"/>
                    <a:lumOff val="95000"/>
                    <a:alpha val="80000"/>
                  </a:schemeClr>
                </a:gs>
                <a:gs pos="99000">
                  <a:schemeClr val="bg1">
                    <a:alpha val="0"/>
                  </a:schemeClr>
                </a:gs>
              </a:gsLst>
              <a:lin ang="5400000" scaled="1"/>
            </a:gradFill>
            <a:ln>
              <a:noFill/>
            </a:ln>
            <a:effectLst>
              <a:softEdge rad="0"/>
            </a:effectLst>
          </c:spPr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1D04-4B0E-929C-2E52A0AF938A}"/>
              </c:ext>
            </c:extLst>
          </c:dPt>
          <c:cat>
            <c:numRef>
              <c:f>'[1]Helper Sheet'!$A$8:$A$14</c:f>
              <c:numCache>
                <c:formatCode>General</c:formatCode>
                <c:ptCount val="7"/>
                <c:pt idx="0">
                  <c:v>45462</c:v>
                </c:pt>
                <c:pt idx="1">
                  <c:v>45463</c:v>
                </c:pt>
                <c:pt idx="2">
                  <c:v>45464</c:v>
                </c:pt>
                <c:pt idx="3">
                  <c:v>45465</c:v>
                </c:pt>
                <c:pt idx="4">
                  <c:v>45466</c:v>
                </c:pt>
                <c:pt idx="5">
                  <c:v>45467</c:v>
                </c:pt>
                <c:pt idx="6">
                  <c:v>45468</c:v>
                </c:pt>
              </c:numCache>
            </c:numRef>
          </c:cat>
          <c:val>
            <c:numRef>
              <c:f>Данные!$T$3:$W$3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04-4B0E-929C-2E52A0AF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5666768"/>
        <c:axId val="-1615672752"/>
      </c:areaChart>
      <c:lineChart>
        <c:grouping val="standard"/>
        <c:varyColors val="0"/>
        <c:ser>
          <c:idx val="1"/>
          <c:order val="1"/>
          <c:tx>
            <c:v>План</c:v>
          </c:tx>
          <c:spPr>
            <a:ln w="28575" cap="rnd">
              <a:solidFill>
                <a:srgbClr val="04D3F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Данные!$T$1:$W$1</c:f>
              <c:strCache>
                <c:ptCount val="4"/>
                <c:pt idx="0">
                  <c:v>Неделя 1</c:v>
                </c:pt>
                <c:pt idx="1">
                  <c:v>Неделя 2</c:v>
                </c:pt>
                <c:pt idx="2">
                  <c:v>Неделя 3</c:v>
                </c:pt>
                <c:pt idx="3">
                  <c:v>Неделя 4</c:v>
                </c:pt>
              </c:strCache>
            </c:strRef>
          </c:cat>
          <c:val>
            <c:numRef>
              <c:f>Данные!$T$2:$W$2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D04-4B0E-929C-2E52A0AF938A}"/>
            </c:ext>
          </c:extLst>
        </c:ser>
        <c:ser>
          <c:idx val="2"/>
          <c:order val="2"/>
          <c:tx>
            <c:v>Вовремя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Данные!$T$4:$W$4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04-4B0E-929C-2E52A0AF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5659696"/>
        <c:axId val="-1615667312"/>
      </c:lineChart>
      <c:catAx>
        <c:axId val="-16156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-1615667312"/>
        <c:crosses val="autoZero"/>
        <c:auto val="1"/>
        <c:lblAlgn val="ctr"/>
        <c:lblOffset val="100"/>
        <c:noMultiLvlLbl val="0"/>
      </c:catAx>
      <c:valAx>
        <c:axId val="-161566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4D3F7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-1615659696"/>
        <c:crosses val="autoZero"/>
        <c:crossBetween val="between"/>
      </c:valAx>
      <c:valAx>
        <c:axId val="-1615672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-1615666768"/>
        <c:crosses val="max"/>
        <c:crossBetween val="between"/>
      </c:valAx>
      <c:catAx>
        <c:axId val="-161566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1567275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Данные!$T$7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69F-4F7C-B02E-469AA5E48AEF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69F-4F7C-B02E-469AA5E48AEF}"/>
              </c:ext>
            </c:extLst>
          </c:dPt>
          <c:cat>
            <c:strRef>
              <c:f>Данные!$T$7:$U$7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Данные!$U$8:$U$9</c:f>
              <c:numCache>
                <c:formatCode>General</c:formatCode>
                <c:ptCount val="2"/>
                <c:pt idx="0">
                  <c:v>0.93200000000000005</c:v>
                </c:pt>
                <c:pt idx="1">
                  <c:v>6.7999999999999949E-2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69F-4F7C-B02E-469AA5E4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Данные!$W$7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rgbClr val="04D3F7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B51-4EAB-BA94-D225BF804EC1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B51-4EAB-BA94-D225BF804EC1}"/>
              </c:ext>
            </c:extLst>
          </c:dPt>
          <c:cat>
            <c:strRef>
              <c:f>Данные!$W$7:$X$7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Данные!$X$8:$X$9</c:f>
              <c:numCache>
                <c:formatCode>General</c:formatCode>
                <c:ptCount val="2"/>
                <c:pt idx="0">
                  <c:v>0.91349999999999998</c:v>
                </c:pt>
                <c:pt idx="1">
                  <c:v>8.6500000000000021E-2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B51-4EAB-BA94-D225BF80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Данные!$Z$7</c:f>
              <c:strCache>
                <c:ptCount val="1"/>
                <c:pt idx="0">
                  <c:v>KPI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7A-4490-BECC-87F264E256B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17A-4490-BECC-87F264E256B9}"/>
              </c:ext>
            </c:extLst>
          </c:dPt>
          <c:cat>
            <c:strRef>
              <c:f>Данные!$Z$7:$AA$7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Данные!$AA$8:$AA$9</c:f>
              <c:numCache>
                <c:formatCode>General</c:formatCode>
                <c:ptCount val="2"/>
                <c:pt idx="0">
                  <c:v>0.99049999999999994</c:v>
                </c:pt>
                <c:pt idx="1">
                  <c:v>9.5000000000000639E-3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17A-4490-BECC-87F264E2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Данные!$AD$7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B3-4046-AC01-A22E2DB80AD6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B3-4046-AC01-A22E2DB80AD6}"/>
              </c:ext>
            </c:extLst>
          </c:dPt>
          <c:cat>
            <c:strRef>
              <c:f>Данные!$AD$7:$AE$7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Данные!$AE$8:$AE$9</c:f>
              <c:numCache>
                <c:formatCode>General</c:formatCode>
                <c:ptCount val="2"/>
                <c:pt idx="0">
                  <c:v>0.76190000000000002</c:v>
                </c:pt>
                <c:pt idx="1">
                  <c:v>0.23809999999999998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B3-4046-AC01-A22E2DB80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Данные!$AH$7</c:f>
              <c:strCache>
                <c:ptCount val="1"/>
                <c:pt idx="0">
                  <c:v>KPI</c:v>
                </c:pt>
              </c:strCache>
            </c:strRef>
          </c:tx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8B-4AC1-8AF9-8D12E4C7E64E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8B-4AC1-8AF9-8D12E4C7E64E}"/>
              </c:ext>
            </c:extLst>
          </c:dPt>
          <c:cat>
            <c:strRef>
              <c:f>Данные!$AH$7:$AI$7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Данные!$AI$8:$AI$9</c:f>
              <c:numCache>
                <c:formatCode>General</c:formatCode>
                <c:ptCount val="2"/>
                <c:pt idx="0">
                  <c:v>0.84129999999999994</c:v>
                </c:pt>
                <c:pt idx="1">
                  <c:v>0.15870000000000006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E8B-4AC1-8AF9-8D12E4C7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</xdr:colOff>
      <xdr:row>5</xdr:row>
      <xdr:rowOff>32361</xdr:rowOff>
    </xdr:from>
    <xdr:to>
      <xdr:col>2</xdr:col>
      <xdr:colOff>829829</xdr:colOff>
      <xdr:row>8</xdr:row>
      <xdr:rowOff>59256</xdr:rowOff>
    </xdr:to>
    <xdr:grpSp>
      <xdr:nvGrpSpPr>
        <xdr:cNvPr id="2" name="Group 22">
          <a:extLst>
            <a:ext uri="{FF2B5EF4-FFF2-40B4-BE49-F238E27FC236}">
              <a16:creationId xmlns="" xmlns:a16="http://schemas.microsoft.com/office/drawing/2014/main" id="{A25BC36C-A2AF-4D2F-B313-E387B9E75CE0}"/>
            </a:ext>
          </a:extLst>
        </xdr:cNvPr>
        <xdr:cNvGrpSpPr/>
      </xdr:nvGrpSpPr>
      <xdr:grpSpPr>
        <a:xfrm>
          <a:off x="865912" y="979088"/>
          <a:ext cx="1522553" cy="546441"/>
          <a:chOff x="257911" y="891298"/>
          <a:chExt cx="2230829" cy="783034"/>
        </a:xfrm>
      </xdr:grpSpPr>
      <xdr:sp macro="" textlink="Данные!AK1">
        <xdr:nvSpPr>
          <xdr:cNvPr id="3" name="Rectangle 2">
            <a:extLst>
              <a:ext uri="{FF2B5EF4-FFF2-40B4-BE49-F238E27FC236}">
                <a16:creationId xmlns="" xmlns:a16="http://schemas.microsoft.com/office/drawing/2014/main" id="{08EFBCD7-9ACA-06E4-0983-C4CB9A3A6F8A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18E6892-EC61-4193-807F-60938C99E694}" type="TxLink"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21</a:t>
            </a:fld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B13ABE11-17C2-AF39-84B9-943D16F03FE1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ФАКТ (за период)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1080190</xdr:colOff>
      <xdr:row>5</xdr:row>
      <xdr:rowOff>28396</xdr:rowOff>
    </xdr:from>
    <xdr:to>
      <xdr:col>2</xdr:col>
      <xdr:colOff>2749258</xdr:colOff>
      <xdr:row>8</xdr:row>
      <xdr:rowOff>55291</xdr:rowOff>
    </xdr:to>
    <xdr:grpSp>
      <xdr:nvGrpSpPr>
        <xdr:cNvPr id="5" name="Group 23">
          <a:extLst>
            <a:ext uri="{FF2B5EF4-FFF2-40B4-BE49-F238E27FC236}">
              <a16:creationId xmlns="" xmlns:a16="http://schemas.microsoft.com/office/drawing/2014/main" id="{2E151793-D8FF-4274-9E7B-379568868A7E}"/>
            </a:ext>
          </a:extLst>
        </xdr:cNvPr>
        <xdr:cNvGrpSpPr/>
      </xdr:nvGrpSpPr>
      <xdr:grpSpPr>
        <a:xfrm>
          <a:off x="2638826" y="975123"/>
          <a:ext cx="1669068" cy="546441"/>
          <a:chOff x="257911" y="891298"/>
          <a:chExt cx="2230829" cy="783034"/>
        </a:xfrm>
      </xdr:grpSpPr>
      <xdr:sp macro="" textlink="">
        <xdr:nvSpPr>
          <xdr:cNvPr id="6" name="Rectangle 24">
            <a:extLst>
              <a:ext uri="{FF2B5EF4-FFF2-40B4-BE49-F238E27FC236}">
                <a16:creationId xmlns="" xmlns:a16="http://schemas.microsoft.com/office/drawing/2014/main" id="{370DFF8E-9F1D-9A80-00B9-92DB178E9581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="" xmlns:a16="http://schemas.microsoft.com/office/drawing/2014/main" id="{3AE12662-9CEB-9FE3-38A4-ABDD575CC41E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ПЛАН (за период)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2">
        <xdr:nvSpPr>
          <xdr:cNvPr id="8" name="TextBox 7">
            <a:extLst>
              <a:ext uri="{FF2B5EF4-FFF2-40B4-BE49-F238E27FC236}">
                <a16:creationId xmlns="" xmlns:a16="http://schemas.microsoft.com/office/drawing/2014/main" id="{8C755408-A6A3-CAC7-6322-729163394877}"/>
              </a:ext>
            </a:extLst>
          </xdr:cNvPr>
          <xdr:cNvSpPr txBox="1"/>
        </xdr:nvSpPr>
        <xdr:spPr>
          <a:xfrm>
            <a:off x="404446" y="1121525"/>
            <a:ext cx="1920335" cy="4779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53CC09DB-FECD-4AD3-8DAC-49DA6306CCA8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25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3011643</xdr:colOff>
      <xdr:row>5</xdr:row>
      <xdr:rowOff>25145</xdr:rowOff>
    </xdr:from>
    <xdr:to>
      <xdr:col>4</xdr:col>
      <xdr:colOff>398453</xdr:colOff>
      <xdr:row>8</xdr:row>
      <xdr:rowOff>52040</xdr:rowOff>
    </xdr:to>
    <xdr:grpSp>
      <xdr:nvGrpSpPr>
        <xdr:cNvPr id="9" name="Group 27">
          <a:extLst>
            <a:ext uri="{FF2B5EF4-FFF2-40B4-BE49-F238E27FC236}">
              <a16:creationId xmlns="" xmlns:a16="http://schemas.microsoft.com/office/drawing/2014/main" id="{791C0C3F-7789-4E96-9616-E399ECB5E7B9}"/>
            </a:ext>
          </a:extLst>
        </xdr:cNvPr>
        <xdr:cNvGrpSpPr/>
      </xdr:nvGrpSpPr>
      <xdr:grpSpPr>
        <a:xfrm>
          <a:off x="4570279" y="971872"/>
          <a:ext cx="2004992" cy="546441"/>
          <a:chOff x="257911" y="891298"/>
          <a:chExt cx="2230829" cy="783034"/>
        </a:xfrm>
      </xdr:grpSpPr>
      <xdr:sp macro="" textlink="">
        <xdr:nvSpPr>
          <xdr:cNvPr id="10" name="Rectangle 28">
            <a:extLst>
              <a:ext uri="{FF2B5EF4-FFF2-40B4-BE49-F238E27FC236}">
                <a16:creationId xmlns="" xmlns:a16="http://schemas.microsoft.com/office/drawing/2014/main" id="{A75EB78D-FFE6-4E51-2BDC-CC14CC07AE34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="" xmlns:a16="http://schemas.microsoft.com/office/drawing/2014/main" id="{1D4102B9-02BD-5626-D2D1-0A4F4648F3EA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% задач вовремя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3">
        <xdr:nvSpPr>
          <xdr:cNvPr id="12" name="TextBox 11">
            <a:extLst>
              <a:ext uri="{FF2B5EF4-FFF2-40B4-BE49-F238E27FC236}">
                <a16:creationId xmlns="" xmlns:a16="http://schemas.microsoft.com/office/drawing/2014/main" id="{00FB1909-F5E0-A04D-94A9-61F58060428D}"/>
              </a:ext>
            </a:extLst>
          </xdr:cNvPr>
          <xdr:cNvSpPr txBox="1"/>
        </xdr:nvSpPr>
        <xdr:spPr>
          <a:xfrm>
            <a:off x="404446" y="1155216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A8202E44-D70F-491F-B925-D8961D7E0A50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95,24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4</xdr:col>
      <xdr:colOff>660285</xdr:colOff>
      <xdr:row>5</xdr:row>
      <xdr:rowOff>25145</xdr:rowOff>
    </xdr:from>
    <xdr:to>
      <xdr:col>5</xdr:col>
      <xdr:colOff>1048750</xdr:colOff>
      <xdr:row>8</xdr:row>
      <xdr:rowOff>52040</xdr:rowOff>
    </xdr:to>
    <xdr:grpSp>
      <xdr:nvGrpSpPr>
        <xdr:cNvPr id="13" name="Group 31">
          <a:extLst>
            <a:ext uri="{FF2B5EF4-FFF2-40B4-BE49-F238E27FC236}">
              <a16:creationId xmlns="" xmlns:a16="http://schemas.microsoft.com/office/drawing/2014/main" id="{570E2913-4533-43D6-BC7B-C7531DF2B04A}"/>
            </a:ext>
          </a:extLst>
        </xdr:cNvPr>
        <xdr:cNvGrpSpPr/>
      </xdr:nvGrpSpPr>
      <xdr:grpSpPr>
        <a:xfrm>
          <a:off x="6837103" y="971872"/>
          <a:ext cx="2016374" cy="546441"/>
          <a:chOff x="257911" y="891298"/>
          <a:chExt cx="2230829" cy="783034"/>
        </a:xfrm>
      </xdr:grpSpPr>
      <xdr:sp macro="" textlink="">
        <xdr:nvSpPr>
          <xdr:cNvPr id="14" name="Rectangle 32">
            <a:extLst>
              <a:ext uri="{FF2B5EF4-FFF2-40B4-BE49-F238E27FC236}">
                <a16:creationId xmlns="" xmlns:a16="http://schemas.microsoft.com/office/drawing/2014/main" id="{DB9B8FAF-CBA7-BD38-16F0-2A3E0DAE8D40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="" xmlns:a16="http://schemas.microsoft.com/office/drawing/2014/main" id="{C5945BB4-5F37-069E-B561-258611AA1E56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Средний </a:t>
            </a:r>
            <a:r>
              <a:rPr lang="en-US" sz="900" b="1">
                <a:solidFill>
                  <a:schemeClr val="bg1"/>
                </a:solidFill>
                <a:latin typeface="Bahnschrift" panose="020B0502040204020203" pitchFamily="34" charset="0"/>
              </a:rPr>
              <a:t>KPI </a:t>
            </a:r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команды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4">
        <xdr:nvSpPr>
          <xdr:cNvPr id="16" name="TextBox 15">
            <a:extLst>
              <a:ext uri="{FF2B5EF4-FFF2-40B4-BE49-F238E27FC236}">
                <a16:creationId xmlns="" xmlns:a16="http://schemas.microsoft.com/office/drawing/2014/main" id="{DD27663D-D0E9-951D-1E66-48CBCE1AE37B}"/>
              </a:ext>
            </a:extLst>
          </xdr:cNvPr>
          <xdr:cNvSpPr txBox="1"/>
        </xdr:nvSpPr>
        <xdr:spPr>
          <a:xfrm>
            <a:off x="434812" y="1166447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1E736EF3-6C10-4051-BCC3-2A5AC3982FB9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88,78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2</xdr:colOff>
      <xdr:row>9</xdr:row>
      <xdr:rowOff>34158</xdr:rowOff>
    </xdr:from>
    <xdr:to>
      <xdr:col>9</xdr:col>
      <xdr:colOff>327721</xdr:colOff>
      <xdr:row>21</xdr:row>
      <xdr:rowOff>119743</xdr:rowOff>
    </xdr:to>
    <xdr:grpSp>
      <xdr:nvGrpSpPr>
        <xdr:cNvPr id="17" name="Group 47">
          <a:extLst>
            <a:ext uri="{FF2B5EF4-FFF2-40B4-BE49-F238E27FC236}">
              <a16:creationId xmlns="" xmlns:a16="http://schemas.microsoft.com/office/drawing/2014/main" id="{C11AC232-82FE-4485-B07F-AF44F666A7BE}"/>
            </a:ext>
          </a:extLst>
        </xdr:cNvPr>
        <xdr:cNvGrpSpPr/>
      </xdr:nvGrpSpPr>
      <xdr:grpSpPr>
        <a:xfrm>
          <a:off x="865911" y="1673613"/>
          <a:ext cx="10984174" cy="2544766"/>
          <a:chOff x="259978" y="1903376"/>
          <a:chExt cx="11351894" cy="3120061"/>
        </a:xfrm>
      </xdr:grpSpPr>
      <xdr:sp macro="" textlink="">
        <xdr:nvSpPr>
          <xdr:cNvPr id="18" name="Rectangle 36">
            <a:extLst>
              <a:ext uri="{FF2B5EF4-FFF2-40B4-BE49-F238E27FC236}">
                <a16:creationId xmlns="" xmlns:a16="http://schemas.microsoft.com/office/drawing/2014/main" id="{E2A12B8B-64DA-A62A-13EF-ED90D54C92C8}"/>
              </a:ext>
            </a:extLst>
          </xdr:cNvPr>
          <xdr:cNvSpPr/>
        </xdr:nvSpPr>
        <xdr:spPr>
          <a:xfrm>
            <a:off x="259978" y="2000410"/>
            <a:ext cx="4728295" cy="3023027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9" name="Chart 35">
            <a:extLst>
              <a:ext uri="{FF2B5EF4-FFF2-40B4-BE49-F238E27FC236}">
                <a16:creationId xmlns="" xmlns:a16="http://schemas.microsoft.com/office/drawing/2014/main" id="{3D5C5464-5F3A-A285-B2FB-3D06D857DEEC}"/>
              </a:ext>
            </a:extLst>
          </xdr:cNvPr>
          <xdr:cNvGraphicFramePr>
            <a:graphicFrameLocks/>
          </xdr:cNvGraphicFramePr>
        </xdr:nvGraphicFramePr>
        <xdr:xfrm>
          <a:off x="353293" y="2474259"/>
          <a:ext cx="4630009" cy="2502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0" name="TextBox 19">
            <a:extLst>
              <a:ext uri="{FF2B5EF4-FFF2-40B4-BE49-F238E27FC236}">
                <a16:creationId xmlns="" xmlns:a16="http://schemas.microsoft.com/office/drawing/2014/main" id="{0399F219-E6B3-9233-EC02-E63B4EBEB0CE}"/>
              </a:ext>
            </a:extLst>
          </xdr:cNvPr>
          <xdr:cNvSpPr txBox="1"/>
        </xdr:nvSpPr>
        <xdr:spPr>
          <a:xfrm>
            <a:off x="1478342" y="2142564"/>
            <a:ext cx="1964829" cy="21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Факт по участникам (сумма)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="" xmlns:a16="http://schemas.microsoft.com/office/drawing/2014/main" id="{27A08B37-70A0-9A00-F55A-E74FAD387DD9}"/>
              </a:ext>
            </a:extLst>
          </xdr:cNvPr>
          <xdr:cNvSpPr txBox="1"/>
        </xdr:nvSpPr>
        <xdr:spPr>
          <a:xfrm>
            <a:off x="10244919" y="1903376"/>
            <a:ext cx="1366953" cy="3479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ctr"/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3</xdr:col>
      <xdr:colOff>1062547</xdr:colOff>
      <xdr:row>9</xdr:row>
      <xdr:rowOff>114089</xdr:rowOff>
    </xdr:from>
    <xdr:to>
      <xdr:col>7</xdr:col>
      <xdr:colOff>465783</xdr:colOff>
      <xdr:row>21</xdr:row>
      <xdr:rowOff>124335</xdr:rowOff>
    </xdr:to>
    <xdr:grpSp>
      <xdr:nvGrpSpPr>
        <xdr:cNvPr id="22" name="Group 49">
          <a:extLst>
            <a:ext uri="{FF2B5EF4-FFF2-40B4-BE49-F238E27FC236}">
              <a16:creationId xmlns="" xmlns:a16="http://schemas.microsoft.com/office/drawing/2014/main" id="{35FC9981-A771-436A-A005-C07F74E59582}"/>
            </a:ext>
          </a:extLst>
        </xdr:cNvPr>
        <xdr:cNvGrpSpPr/>
      </xdr:nvGrpSpPr>
      <xdr:grpSpPr>
        <a:xfrm>
          <a:off x="5726911" y="1753544"/>
          <a:ext cx="4983616" cy="2469427"/>
          <a:chOff x="5342719" y="2005397"/>
          <a:chExt cx="4720650" cy="3031741"/>
        </a:xfrm>
      </xdr:grpSpPr>
      <xdr:graphicFrame macro="">
        <xdr:nvGraphicFramePr>
          <xdr:cNvPr id="23" name="Chart 45">
            <a:extLst>
              <a:ext uri="{FF2B5EF4-FFF2-40B4-BE49-F238E27FC236}">
                <a16:creationId xmlns="" xmlns:a16="http://schemas.microsoft.com/office/drawing/2014/main" id="{8C55D69B-5BDE-D6F8-0382-BA32E94A55DD}"/>
              </a:ext>
            </a:extLst>
          </xdr:cNvPr>
          <xdr:cNvGraphicFramePr>
            <a:graphicFrameLocks/>
          </xdr:cNvGraphicFramePr>
        </xdr:nvGraphicFramePr>
        <xdr:xfrm>
          <a:off x="5342719" y="2005397"/>
          <a:ext cx="4720650" cy="3031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="" xmlns:a16="http://schemas.microsoft.com/office/drawing/2014/main" id="{64D2D5CF-E33D-B5BF-2248-2854F069203D}"/>
              </a:ext>
            </a:extLst>
          </xdr:cNvPr>
          <xdr:cNvSpPr txBox="1"/>
        </xdr:nvSpPr>
        <xdr:spPr>
          <a:xfrm>
            <a:off x="6261046" y="2149189"/>
            <a:ext cx="1959372" cy="210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Динамика по неделям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10885</xdr:colOff>
      <xdr:row>23</xdr:row>
      <xdr:rowOff>2492</xdr:rowOff>
    </xdr:from>
    <xdr:to>
      <xdr:col>8</xdr:col>
      <xdr:colOff>942</xdr:colOff>
      <xdr:row>31</xdr:row>
      <xdr:rowOff>65313</xdr:rowOff>
    </xdr:to>
    <xdr:sp macro="" textlink="">
      <xdr:nvSpPr>
        <xdr:cNvPr id="25" name="Rectangle 50">
          <a:extLst>
            <a:ext uri="{FF2B5EF4-FFF2-40B4-BE49-F238E27FC236}">
              <a16:creationId xmlns="" xmlns:a16="http://schemas.microsoft.com/office/drawing/2014/main" id="{31F44C3A-4630-4BCD-A88E-F1E9312E91A9}"/>
            </a:ext>
          </a:extLst>
        </xdr:cNvPr>
        <xdr:cNvSpPr/>
      </xdr:nvSpPr>
      <xdr:spPr>
        <a:xfrm>
          <a:off x="910998" y="4222067"/>
          <a:ext cx="10229432" cy="1734459"/>
        </a:xfrm>
        <a:prstGeom prst="rect">
          <a:avLst/>
        </a:prstGeom>
        <a:solidFill>
          <a:srgbClr val="2832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37458</xdr:colOff>
      <xdr:row>25</xdr:row>
      <xdr:rowOff>141702</xdr:rowOff>
    </xdr:from>
    <xdr:to>
      <xdr:col>2</xdr:col>
      <xdr:colOff>1049872</xdr:colOff>
      <xdr:row>30</xdr:row>
      <xdr:rowOff>368949</xdr:rowOff>
    </xdr:to>
    <xdr:graphicFrame macro="">
      <xdr:nvGraphicFramePr>
        <xdr:cNvPr id="26" name="Chart 52">
          <a:extLst>
            <a:ext uri="{FF2B5EF4-FFF2-40B4-BE49-F238E27FC236}">
              <a16:creationId xmlns="" xmlns:a16="http://schemas.microsoft.com/office/drawing/2014/main" id="{56730145-A9F9-4D7B-A6EE-FE319CE32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1505387</xdr:colOff>
      <xdr:row>25</xdr:row>
      <xdr:rowOff>142416</xdr:rowOff>
    </xdr:from>
    <xdr:to>
      <xdr:col>2</xdr:col>
      <xdr:colOff>3145906</xdr:colOff>
      <xdr:row>30</xdr:row>
      <xdr:rowOff>369663</xdr:rowOff>
    </xdr:to>
    <xdr:graphicFrame macro="">
      <xdr:nvGraphicFramePr>
        <xdr:cNvPr id="27" name="Chart 53">
          <a:extLst>
            <a:ext uri="{FF2B5EF4-FFF2-40B4-BE49-F238E27FC236}">
              <a16:creationId xmlns="" xmlns:a16="http://schemas.microsoft.com/office/drawing/2014/main" id="{CF3AD7A7-841A-44C6-8E7B-7D5B7A139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618476</xdr:colOff>
      <xdr:row>25</xdr:row>
      <xdr:rowOff>134486</xdr:rowOff>
    </xdr:from>
    <xdr:to>
      <xdr:col>4</xdr:col>
      <xdr:colOff>319513</xdr:colOff>
      <xdr:row>30</xdr:row>
      <xdr:rowOff>361733</xdr:rowOff>
    </xdr:to>
    <xdr:graphicFrame macro="">
      <xdr:nvGraphicFramePr>
        <xdr:cNvPr id="28" name="Chart 54">
          <a:extLst>
            <a:ext uri="{FF2B5EF4-FFF2-40B4-BE49-F238E27FC236}">
              <a16:creationId xmlns="" xmlns:a16="http://schemas.microsoft.com/office/drawing/2014/main" id="{EDFD64AA-E686-412A-95C0-4E68A7B4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684969</xdr:colOff>
      <xdr:row>25</xdr:row>
      <xdr:rowOff>120768</xdr:rowOff>
    </xdr:from>
    <xdr:to>
      <xdr:col>5</xdr:col>
      <xdr:colOff>1023750</xdr:colOff>
      <xdr:row>30</xdr:row>
      <xdr:rowOff>348015</xdr:rowOff>
    </xdr:to>
    <xdr:graphicFrame macro="">
      <xdr:nvGraphicFramePr>
        <xdr:cNvPr id="29" name="Chart 55">
          <a:extLst>
            <a:ext uri="{FF2B5EF4-FFF2-40B4-BE49-F238E27FC236}">
              <a16:creationId xmlns="" xmlns:a16="http://schemas.microsoft.com/office/drawing/2014/main" id="{EAB78D79-F095-4025-9CF4-3DA5BA462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901080</xdr:colOff>
      <xdr:row>25</xdr:row>
      <xdr:rowOff>120768</xdr:rowOff>
    </xdr:from>
    <xdr:to>
      <xdr:col>8</xdr:col>
      <xdr:colOff>2130</xdr:colOff>
      <xdr:row>30</xdr:row>
      <xdr:rowOff>348015</xdr:rowOff>
    </xdr:to>
    <xdr:graphicFrame macro="">
      <xdr:nvGraphicFramePr>
        <xdr:cNvPr id="30" name="Chart 56">
          <a:extLst>
            <a:ext uri="{FF2B5EF4-FFF2-40B4-BE49-F238E27FC236}">
              <a16:creationId xmlns="" xmlns:a16="http://schemas.microsoft.com/office/drawing/2014/main" id="{3058AC3E-0E84-46A1-9854-4583CB04D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219009</xdr:colOff>
      <xdr:row>30</xdr:row>
      <xdr:rowOff>267807</xdr:rowOff>
    </xdr:from>
    <xdr:to>
      <xdr:col>2</xdr:col>
      <xdr:colOff>868322</xdr:colOff>
      <xdr:row>30</xdr:row>
      <xdr:rowOff>439620</xdr:rowOff>
    </xdr:to>
    <xdr:sp macro="" textlink="Данные!S8">
      <xdr:nvSpPr>
        <xdr:cNvPr id="31" name="TextBox 30">
          <a:extLst>
            <a:ext uri="{FF2B5EF4-FFF2-40B4-BE49-F238E27FC236}">
              <a16:creationId xmlns="" xmlns:a16="http://schemas.microsoft.com/office/drawing/2014/main" id="{22E2BD77-0CDD-4F78-885D-5B138994F823}"/>
            </a:ext>
          </a:extLst>
        </xdr:cNvPr>
        <xdr:cNvSpPr txBox="1"/>
      </xdr:nvSpPr>
      <xdr:spPr>
        <a:xfrm>
          <a:off x="1119122" y="5620857"/>
          <a:ext cx="1368450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6B36506C-D0C4-4DA5-B0E3-2B11D1A49A27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Крипак Ксения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2</xdr:col>
      <xdr:colOff>1654471</xdr:colOff>
      <xdr:row>30</xdr:row>
      <xdr:rowOff>257577</xdr:rowOff>
    </xdr:from>
    <xdr:to>
      <xdr:col>2</xdr:col>
      <xdr:colOff>3003072</xdr:colOff>
      <xdr:row>30</xdr:row>
      <xdr:rowOff>432361</xdr:rowOff>
    </xdr:to>
    <xdr:sp macro="" textlink="Данные!S9">
      <xdr:nvSpPr>
        <xdr:cNvPr id="32" name="TextBox 31">
          <a:extLst>
            <a:ext uri="{FF2B5EF4-FFF2-40B4-BE49-F238E27FC236}">
              <a16:creationId xmlns="" xmlns:a16="http://schemas.microsoft.com/office/drawing/2014/main" id="{D5F9A0D1-EFA8-4CE6-871E-3DDB7D0A6ADF}"/>
            </a:ext>
          </a:extLst>
        </xdr:cNvPr>
        <xdr:cNvSpPr txBox="1"/>
      </xdr:nvSpPr>
      <xdr:spPr>
        <a:xfrm>
          <a:off x="3273721" y="5610627"/>
          <a:ext cx="1348601" cy="174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DBF8DBAD-4441-4E57-9BF7-AFD1E4715A8C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Марущак Анастасия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726896</xdr:colOff>
      <xdr:row>30</xdr:row>
      <xdr:rowOff>260591</xdr:rowOff>
    </xdr:from>
    <xdr:to>
      <xdr:col>4</xdr:col>
      <xdr:colOff>298603</xdr:colOff>
      <xdr:row>30</xdr:row>
      <xdr:rowOff>433774</xdr:rowOff>
    </xdr:to>
    <xdr:sp macro="" textlink="Данные!S10">
      <xdr:nvSpPr>
        <xdr:cNvPr id="33" name="TextBox 32">
          <a:extLst>
            <a:ext uri="{FF2B5EF4-FFF2-40B4-BE49-F238E27FC236}">
              <a16:creationId xmlns="" xmlns:a16="http://schemas.microsoft.com/office/drawing/2014/main" id="{71C9BC8D-1CC7-4C26-9123-B5A7AF2E2ABB}"/>
            </a:ext>
          </a:extLst>
        </xdr:cNvPr>
        <xdr:cNvSpPr txBox="1"/>
      </xdr:nvSpPr>
      <xdr:spPr>
        <a:xfrm>
          <a:off x="5575121" y="5613641"/>
          <a:ext cx="1152857" cy="1731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BD92F5BF-98E3-4739-AB37-023B59F68BBF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Усанов Владислав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4</xdr:col>
      <xdr:colOff>828133</xdr:colOff>
      <xdr:row>30</xdr:row>
      <xdr:rowOff>264794</xdr:rowOff>
    </xdr:from>
    <xdr:to>
      <xdr:col>5</xdr:col>
      <xdr:colOff>922229</xdr:colOff>
      <xdr:row>30</xdr:row>
      <xdr:rowOff>436607</xdr:rowOff>
    </xdr:to>
    <xdr:sp macro="" textlink="Данные!S11">
      <xdr:nvSpPr>
        <xdr:cNvPr id="34" name="TextBox 33">
          <a:extLst>
            <a:ext uri="{FF2B5EF4-FFF2-40B4-BE49-F238E27FC236}">
              <a16:creationId xmlns="" xmlns:a16="http://schemas.microsoft.com/office/drawing/2014/main" id="{4F790ACA-E66B-47F1-B35A-8797913A556E}"/>
            </a:ext>
          </a:extLst>
        </xdr:cNvPr>
        <xdr:cNvSpPr txBox="1"/>
      </xdr:nvSpPr>
      <xdr:spPr>
        <a:xfrm>
          <a:off x="7257508" y="5617844"/>
          <a:ext cx="1784784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5B229817-723D-48DD-80FA-2DF4A517179D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Пащенко Анастасия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1424956</xdr:colOff>
      <xdr:row>30</xdr:row>
      <xdr:rowOff>235929</xdr:rowOff>
    </xdr:from>
    <xdr:to>
      <xdr:col>6</xdr:col>
      <xdr:colOff>1052836</xdr:colOff>
      <xdr:row>30</xdr:row>
      <xdr:rowOff>407742</xdr:rowOff>
    </xdr:to>
    <xdr:sp macro="" textlink="Данные!S12">
      <xdr:nvSpPr>
        <xdr:cNvPr id="35" name="TextBox 34">
          <a:extLst>
            <a:ext uri="{FF2B5EF4-FFF2-40B4-BE49-F238E27FC236}">
              <a16:creationId xmlns="" xmlns:a16="http://schemas.microsoft.com/office/drawing/2014/main" id="{B8AB3CCC-2F2B-48EA-A43F-84D6A2BCE45F}"/>
            </a:ext>
          </a:extLst>
        </xdr:cNvPr>
        <xdr:cNvSpPr txBox="1"/>
      </xdr:nvSpPr>
      <xdr:spPr>
        <a:xfrm>
          <a:off x="9545019" y="5588979"/>
          <a:ext cx="1118542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25375A81-5F18-401D-BFE0-885F4F560F90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Кузнецов Никита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173186</xdr:colOff>
      <xdr:row>6</xdr:row>
      <xdr:rowOff>49680</xdr:rowOff>
    </xdr:from>
    <xdr:to>
      <xdr:col>2</xdr:col>
      <xdr:colOff>707159</xdr:colOff>
      <xdr:row>7</xdr:row>
      <xdr:rowOff>151533</xdr:rowOff>
    </xdr:to>
    <xdr:sp macro="" textlink="Данные!AK1">
      <xdr:nvSpPr>
        <xdr:cNvPr id="36" name="TextBox 35">
          <a:extLst>
            <a:ext uri="{FF2B5EF4-FFF2-40B4-BE49-F238E27FC236}">
              <a16:creationId xmlns="" xmlns:a16="http://schemas.microsoft.com/office/drawing/2014/main" id="{99CFF5CC-CBEE-42CB-BE55-D75CE564970E}"/>
            </a:ext>
          </a:extLst>
        </xdr:cNvPr>
        <xdr:cNvSpPr txBox="1"/>
      </xdr:nvSpPr>
      <xdr:spPr>
        <a:xfrm>
          <a:off x="1073299" y="1111718"/>
          <a:ext cx="1253110" cy="2637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r"/>
          <a:fld id="{12386EE1-6E48-44E7-817C-1D86FD189FC4}" type="TxLink">
            <a:rPr lang="en-US" sz="28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r"/>
            <a:t>21</a:t>
          </a:fld>
          <a:endParaRPr lang="en-US" sz="28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165966</xdr:colOff>
      <xdr:row>23</xdr:row>
      <xdr:rowOff>151533</xdr:rowOff>
    </xdr:from>
    <xdr:to>
      <xdr:col>7</xdr:col>
      <xdr:colOff>368011</xdr:colOff>
      <xdr:row>25</xdr:row>
      <xdr:rowOff>129886</xdr:rowOff>
    </xdr:to>
    <xdr:sp macro="" textlink="">
      <xdr:nvSpPr>
        <xdr:cNvPr id="37" name="TextBox 36">
          <a:extLst>
            <a:ext uri="{FF2B5EF4-FFF2-40B4-BE49-F238E27FC236}">
              <a16:creationId xmlns="" xmlns:a16="http://schemas.microsoft.com/office/drawing/2014/main" id="{353C5885-BE0A-445B-BC20-5B2CEF8AF2E2}"/>
            </a:ext>
          </a:extLst>
        </xdr:cNvPr>
        <xdr:cNvSpPr txBox="1"/>
      </xdr:nvSpPr>
      <xdr:spPr>
        <a:xfrm>
          <a:off x="1066079" y="4371108"/>
          <a:ext cx="9965170" cy="302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36000" rIns="36000" bIns="36000" rtlCol="0" anchor="ctr">
          <a:noAutofit/>
        </a:bodyPr>
        <a:lstStyle/>
        <a:p>
          <a:pPr algn="ctr"/>
          <a:r>
            <a:rPr lang="en-US" sz="1600" b="1" i="0" u="none" strike="noStrike">
              <a:solidFill>
                <a:srgbClr val="FFFFFF"/>
              </a:solidFill>
              <a:latin typeface="Bahnschrift"/>
            </a:rPr>
            <a:t>KPI</a:t>
          </a:r>
          <a:r>
            <a:rPr lang="en-US" sz="1600" b="1" i="0" u="none" strike="noStrike" baseline="0">
              <a:solidFill>
                <a:srgbClr val="FFFFFF"/>
              </a:solidFill>
              <a:latin typeface="Bahnschrift"/>
            </a:rPr>
            <a:t> </a:t>
          </a:r>
          <a:r>
            <a:rPr lang="ru-RU" sz="1600" b="1" i="0" u="none" strike="noStrike" baseline="0">
              <a:solidFill>
                <a:srgbClr val="FFFFFF"/>
              </a:solidFill>
              <a:latin typeface="Bahnschrift"/>
            </a:rPr>
            <a:t>каждого участника (% участия в работе команды за все время)</a:t>
          </a:r>
          <a:endParaRPr lang="ru-RU" sz="1600" b="1" i="0" u="none" strike="noStrike">
            <a:solidFill>
              <a:srgbClr val="FFFFFF"/>
            </a:solidFill>
            <a:latin typeface="Bahnschrift"/>
          </a:endParaRPr>
        </a:p>
      </xdr:txBody>
    </xdr:sp>
    <xdr:clientData/>
  </xdr:twoCellAnchor>
  <xdr:twoCellAnchor>
    <xdr:from>
      <xdr:col>5</xdr:col>
      <xdr:colOff>1306080</xdr:colOff>
      <xdr:row>5</xdr:row>
      <xdr:rowOff>14432</xdr:rowOff>
    </xdr:from>
    <xdr:to>
      <xdr:col>7</xdr:col>
      <xdr:colOff>469032</xdr:colOff>
      <xdr:row>8</xdr:row>
      <xdr:rowOff>41327</xdr:rowOff>
    </xdr:to>
    <xdr:grpSp>
      <xdr:nvGrpSpPr>
        <xdr:cNvPr id="38" name="Group 22">
          <a:extLst>
            <a:ext uri="{FF2B5EF4-FFF2-40B4-BE49-F238E27FC236}">
              <a16:creationId xmlns="" xmlns:a16="http://schemas.microsoft.com/office/drawing/2014/main" id="{C7BE0B62-049E-4183-8F28-1301DADD190A}"/>
            </a:ext>
          </a:extLst>
        </xdr:cNvPr>
        <xdr:cNvGrpSpPr/>
      </xdr:nvGrpSpPr>
      <xdr:grpSpPr>
        <a:xfrm>
          <a:off x="9110807" y="961159"/>
          <a:ext cx="1595349" cy="546441"/>
          <a:chOff x="257911" y="891298"/>
          <a:chExt cx="2230829" cy="783034"/>
        </a:xfrm>
      </xdr:grpSpPr>
      <xdr:sp macro="" textlink="Данные!AK1">
        <xdr:nvSpPr>
          <xdr:cNvPr id="39" name="Rectangle 2">
            <a:extLst>
              <a:ext uri="{FF2B5EF4-FFF2-40B4-BE49-F238E27FC236}">
                <a16:creationId xmlns="" xmlns:a16="http://schemas.microsoft.com/office/drawing/2014/main" id="{C86733D4-05F0-DE37-231B-2AAD5935ADCF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18E6892-EC61-4193-807F-60938C99E694}" type="TxLink"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21</a:t>
            </a:fld>
            <a:endParaRPr lang="en-US" sz="1100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="" xmlns:a16="http://schemas.microsoft.com/office/drawing/2014/main" id="{1664E50E-5C04-ACF4-1ED9-30DDCD31113E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r>
              <a:rPr lang="ru-RU" sz="900" b="1">
                <a:solidFill>
                  <a:schemeClr val="bg1"/>
                </a:solidFill>
                <a:effectLst/>
                <a:latin typeface="Bahnschrift" panose="020B0502040204020203" pitchFamily="34" charset="0"/>
                <a:ea typeface="+mn-ea"/>
                <a:cs typeface="+mn-cs"/>
              </a:rPr>
              <a:t>Вовремя (шт.)</a:t>
            </a:r>
            <a:endParaRPr lang="ru-RU" sz="900">
              <a:solidFill>
                <a:schemeClr val="bg1"/>
              </a:solidFill>
              <a:effectLst/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6</xdr:col>
      <xdr:colOff>108238</xdr:colOff>
      <xdr:row>5</xdr:row>
      <xdr:rowOff>129884</xdr:rowOff>
    </xdr:from>
    <xdr:to>
      <xdr:col>7</xdr:col>
      <xdr:colOff>353579</xdr:colOff>
      <xdr:row>8</xdr:row>
      <xdr:rowOff>14429</xdr:rowOff>
    </xdr:to>
    <xdr:sp macro="" textlink="Данные!AK5">
      <xdr:nvSpPr>
        <xdr:cNvPr id="41" name="TextBox 40">
          <a:extLst>
            <a:ext uri="{FF2B5EF4-FFF2-40B4-BE49-F238E27FC236}">
              <a16:creationId xmlns="" xmlns:a16="http://schemas.microsoft.com/office/drawing/2014/main" id="{E2258C4D-62FA-49DB-9C4A-D49E96F7B9BB}"/>
            </a:ext>
          </a:extLst>
        </xdr:cNvPr>
        <xdr:cNvSpPr txBox="1"/>
      </xdr:nvSpPr>
      <xdr:spPr>
        <a:xfrm>
          <a:off x="9718963" y="1029997"/>
          <a:ext cx="1297854" cy="370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36000" rIns="36000" bIns="36000" rtlCol="0" anchor="ctr">
          <a:noAutofit/>
        </a:bodyPr>
        <a:lstStyle/>
        <a:p>
          <a:pPr algn="r"/>
          <a:fld id="{8C1251EB-D9D5-4C11-BDAE-E64FFD707BF3}" type="TxLink">
            <a:rPr lang="en-US" sz="32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r"/>
            <a:t>20</a:t>
          </a:fld>
          <a:endParaRPr lang="ru-RU" sz="3200" b="1" i="0" u="none" strike="noStrike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1">
      <cdr:nvSpPr>
        <cdr:cNvPr id="2" name="TextBox 26">
          <a:extLst xmlns:a="http://schemas.openxmlformats.org/drawingml/2006/main">
            <a:ext uri="{FF2B5EF4-FFF2-40B4-BE49-F238E27FC236}">
              <a16:creationId xmlns=""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684A2F5-EC8B-4E7D-8688-2991815757A8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93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2">
      <cdr:nvSpPr>
        <cdr:cNvPr id="2" name="TextBox 26">
          <a:extLst xmlns:a="http://schemas.openxmlformats.org/drawingml/2006/main">
            <a:ext uri="{FF2B5EF4-FFF2-40B4-BE49-F238E27FC236}">
              <a16:creationId xmlns=""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489679" y="354020"/>
          <a:ext cx="685376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11EE541-03C3-4554-91B5-4775699E3FC1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91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3">
      <cdr:nvSpPr>
        <cdr:cNvPr id="2" name="TextBox 26">
          <a:extLst xmlns:a="http://schemas.openxmlformats.org/drawingml/2006/main">
            <a:ext uri="{FF2B5EF4-FFF2-40B4-BE49-F238E27FC236}">
              <a16:creationId xmlns=""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382462" y="354020"/>
          <a:ext cx="535311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734E7E2-0E12-448E-B73C-68274399ABE1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99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4">
      <cdr:nvSpPr>
        <cdr:cNvPr id="2" name="TextBox 26">
          <a:extLst xmlns:a="http://schemas.openxmlformats.org/drawingml/2006/main">
            <a:ext uri="{FF2B5EF4-FFF2-40B4-BE49-F238E27FC236}">
              <a16:creationId xmlns=""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8F0D85E-8CFD-4CC7-8A00-71CE71D392FA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76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5">
      <cdr:nvSpPr>
        <cdr:cNvPr id="2" name="TextBox 26">
          <a:extLst xmlns:a="http://schemas.openxmlformats.org/drawingml/2006/main">
            <a:ext uri="{FF2B5EF4-FFF2-40B4-BE49-F238E27FC236}">
              <a16:creationId xmlns="" xmlns:a16="http://schemas.microsoft.com/office/drawing/2014/main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634147" y="354020"/>
          <a:ext cx="887580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2986A8-0B7D-46F1-AF91-BDFDB0B736F4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84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Weekly-Status-Dashboard-Template-Templatelab.com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elper Sheet"/>
      <sheetName val="Dashboard"/>
      <sheetName val="©"/>
    </sheetNames>
    <sheetDataSet>
      <sheetData sheetId="0"/>
      <sheetData sheetId="1">
        <row r="8">
          <cell r="A8">
            <v>45462</v>
          </cell>
        </row>
        <row r="9">
          <cell r="A9">
            <v>45463</v>
          </cell>
        </row>
        <row r="10">
          <cell r="A10">
            <v>45464</v>
          </cell>
        </row>
        <row r="11">
          <cell r="A11">
            <v>45465</v>
          </cell>
        </row>
        <row r="12">
          <cell r="A12">
            <v>45466</v>
          </cell>
        </row>
        <row r="13">
          <cell r="A13">
            <v>45467</v>
          </cell>
        </row>
        <row r="14">
          <cell r="A14">
            <v>45468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"/>
  <sheetViews>
    <sheetView workbookViewId="0">
      <selection activeCell="C9" sqref="C9"/>
    </sheetView>
  </sheetViews>
  <sheetFormatPr defaultColWidth="12.5546875" defaultRowHeight="15.75" customHeight="1" x14ac:dyDescent="0.25"/>
  <cols>
    <col min="1" max="1" width="35.77734375" customWidth="1"/>
    <col min="2" max="2" width="27.88671875" customWidth="1"/>
    <col min="3" max="3" width="7.5546875" customWidth="1"/>
    <col min="4" max="4" width="38.44140625" customWidth="1"/>
    <col min="5" max="11" width="20.44140625" customWidth="1"/>
  </cols>
  <sheetData>
    <row r="1" spans="1:11" ht="54.75" customHeight="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ht="24.75" customHeight="1" x14ac:dyDescent="0.25">
      <c r="A2" s="1"/>
      <c r="B2" s="1"/>
    </row>
    <row r="3" spans="1:11" ht="24.75" customHeight="1" x14ac:dyDescent="0.25">
      <c r="A3" s="49" t="s">
        <v>1</v>
      </c>
      <c r="B3" s="50"/>
      <c r="D3" s="49" t="s">
        <v>2</v>
      </c>
      <c r="E3" s="50"/>
    </row>
    <row r="4" spans="1:11" ht="24.75" customHeight="1" x14ac:dyDescent="0.25">
      <c r="A4" s="2" t="s">
        <v>3</v>
      </c>
      <c r="B4" s="2" t="s">
        <v>4</v>
      </c>
      <c r="D4" s="2" t="s">
        <v>5</v>
      </c>
      <c r="E4" s="2">
        <v>5</v>
      </c>
    </row>
    <row r="5" spans="1:11" ht="24.75" customHeight="1" x14ac:dyDescent="0.25">
      <c r="A5" s="2" t="s">
        <v>83</v>
      </c>
      <c r="B5" s="2" t="s">
        <v>6</v>
      </c>
      <c r="D5" s="2" t="s">
        <v>7</v>
      </c>
      <c r="E5" s="3">
        <v>45904</v>
      </c>
    </row>
    <row r="6" spans="1:11" ht="24.75" customHeight="1" x14ac:dyDescent="0.25">
      <c r="A6" s="2" t="s">
        <v>8</v>
      </c>
      <c r="B6" s="2" t="s">
        <v>9</v>
      </c>
      <c r="D6" s="2" t="s">
        <v>10</v>
      </c>
      <c r="E6" s="3">
        <v>45932</v>
      </c>
    </row>
    <row r="7" spans="1:11" ht="24.75" customHeight="1" x14ac:dyDescent="0.25">
      <c r="A7" s="2" t="s">
        <v>11</v>
      </c>
      <c r="B7" s="2" t="s">
        <v>12</v>
      </c>
      <c r="D7" s="2" t="s">
        <v>13</v>
      </c>
      <c r="E7" s="2"/>
    </row>
    <row r="8" spans="1:11" ht="24.75" customHeight="1" x14ac:dyDescent="0.25">
      <c r="A8" s="2" t="s">
        <v>14</v>
      </c>
      <c r="B8" s="2" t="s">
        <v>15</v>
      </c>
    </row>
  </sheetData>
  <mergeCells count="3">
    <mergeCell ref="A1:K1"/>
    <mergeCell ref="A3:B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V1009"/>
  <sheetViews>
    <sheetView zoomScale="70" zoomScaleNormal="70" workbookViewId="0">
      <selection activeCell="K6" sqref="K6"/>
    </sheetView>
  </sheetViews>
  <sheetFormatPr defaultColWidth="12.5546875" defaultRowHeight="15.75" customHeight="1" x14ac:dyDescent="0.25"/>
  <cols>
    <col min="1" max="1" width="59.109375" customWidth="1"/>
    <col min="2" max="2" width="29" customWidth="1"/>
    <col min="3" max="31" width="5" customWidth="1"/>
    <col min="32" max="74" width="3.5546875" customWidth="1"/>
  </cols>
  <sheetData>
    <row r="1" spans="1:74" ht="41.25" customHeight="1" x14ac:dyDescent="0.55000000000000004">
      <c r="A1" s="51" t="s">
        <v>16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spans="1:74" ht="116.25" customHeight="1" x14ac:dyDescent="0.25">
      <c r="A2" s="5"/>
      <c r="B2" s="6" t="s">
        <v>17</v>
      </c>
      <c r="C2" s="7">
        <v>45904</v>
      </c>
      <c r="D2" s="7">
        <v>45905</v>
      </c>
      <c r="E2" s="7">
        <v>45906</v>
      </c>
      <c r="F2" s="7">
        <v>45907</v>
      </c>
      <c r="G2" s="7">
        <v>45908</v>
      </c>
      <c r="H2" s="7">
        <v>45909</v>
      </c>
      <c r="I2" s="7">
        <v>45910</v>
      </c>
      <c r="J2" s="7">
        <v>45911</v>
      </c>
      <c r="K2" s="7">
        <v>45912</v>
      </c>
      <c r="L2" s="7">
        <v>45913</v>
      </c>
      <c r="M2" s="7">
        <v>45914</v>
      </c>
      <c r="N2" s="7">
        <v>45915</v>
      </c>
      <c r="O2" s="7">
        <v>45916</v>
      </c>
      <c r="P2" s="7">
        <v>45917</v>
      </c>
      <c r="Q2" s="7">
        <v>45918</v>
      </c>
      <c r="R2" s="7">
        <v>45919</v>
      </c>
      <c r="S2" s="7">
        <v>45920</v>
      </c>
      <c r="T2" s="7">
        <v>45921</v>
      </c>
      <c r="U2" s="7">
        <v>45922</v>
      </c>
      <c r="V2" s="7">
        <v>45923</v>
      </c>
      <c r="W2" s="7">
        <v>45924</v>
      </c>
      <c r="X2" s="7">
        <v>45925</v>
      </c>
      <c r="Y2" s="7">
        <v>45926</v>
      </c>
      <c r="Z2" s="7">
        <v>45927</v>
      </c>
      <c r="AA2" s="7">
        <v>45928</v>
      </c>
      <c r="AB2" s="7">
        <v>45929</v>
      </c>
      <c r="AC2" s="7">
        <v>45930</v>
      </c>
      <c r="AD2" s="7">
        <v>45931</v>
      </c>
      <c r="AE2" s="7">
        <v>45932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4"/>
      <c r="BS2" s="4"/>
      <c r="BT2" s="4"/>
      <c r="BU2" s="4"/>
      <c r="BV2" s="4"/>
    </row>
    <row r="3" spans="1:74" ht="30" customHeight="1" x14ac:dyDescent="0.25">
      <c r="A3" s="9" t="s">
        <v>18</v>
      </c>
      <c r="B3" s="10" t="s">
        <v>4</v>
      </c>
      <c r="C3" s="10"/>
      <c r="D3" s="5"/>
      <c r="E3" s="5"/>
      <c r="F3" s="5"/>
      <c r="G3" s="5"/>
      <c r="H3" s="42"/>
      <c r="I3" s="42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1"/>
      <c r="AD3" s="11"/>
      <c r="AE3" s="11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</row>
    <row r="4" spans="1:74" ht="30" customHeight="1" x14ac:dyDescent="0.25">
      <c r="A4" s="9" t="s">
        <v>19</v>
      </c>
      <c r="B4" s="10" t="s">
        <v>4</v>
      </c>
      <c r="C4" s="10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11"/>
      <c r="AE4" s="11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</row>
    <row r="5" spans="1:74" ht="30" customHeight="1" x14ac:dyDescent="0.25">
      <c r="A5" s="9" t="s">
        <v>20</v>
      </c>
      <c r="B5" s="12" t="s">
        <v>6</v>
      </c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11"/>
      <c r="AE5" s="11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1:74" ht="30" customHeight="1" x14ac:dyDescent="0.25">
      <c r="A6" s="9" t="s">
        <v>21</v>
      </c>
      <c r="B6" s="12" t="s">
        <v>6</v>
      </c>
      <c r="C6" s="5"/>
      <c r="D6" s="5"/>
      <c r="E6" s="12"/>
      <c r="F6" s="12"/>
      <c r="G6" s="40"/>
      <c r="H6" s="4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1"/>
      <c r="AD6" s="11"/>
      <c r="AE6" s="11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</row>
    <row r="7" spans="1:74" ht="30" customHeight="1" x14ac:dyDescent="0.25">
      <c r="A7" s="9" t="s">
        <v>22</v>
      </c>
      <c r="B7" s="13" t="s">
        <v>12</v>
      </c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11"/>
      <c r="AD7" s="11"/>
      <c r="AE7" s="11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1:74" ht="30" customHeight="1" x14ac:dyDescent="0.25">
      <c r="A8" s="9" t="s">
        <v>23</v>
      </c>
      <c r="B8" s="10" t="s">
        <v>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1"/>
      <c r="AD8" s="11"/>
      <c r="AE8" s="11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</row>
    <row r="9" spans="1:74" ht="30" customHeight="1" x14ac:dyDescent="0.25">
      <c r="A9" s="9" t="s">
        <v>24</v>
      </c>
      <c r="B9" s="14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11"/>
      <c r="AD9" s="11"/>
      <c r="AE9" s="11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spans="1:74" ht="30" customHeight="1" x14ac:dyDescent="0.25">
      <c r="A10" s="9" t="s">
        <v>25</v>
      </c>
      <c r="B10" s="13" t="s">
        <v>12</v>
      </c>
      <c r="C10" s="41"/>
      <c r="D10" s="5"/>
      <c r="E10" s="5"/>
      <c r="F10" s="5"/>
      <c r="G10" s="41"/>
      <c r="H10" s="41"/>
      <c r="I10" s="4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1"/>
      <c r="AD10" s="11"/>
      <c r="AE10" s="11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</row>
    <row r="11" spans="1:74" ht="30" customHeight="1" x14ac:dyDescent="0.25">
      <c r="A11" s="9" t="s">
        <v>26</v>
      </c>
      <c r="B11" s="15" t="s">
        <v>15</v>
      </c>
      <c r="C11" s="5"/>
      <c r="D11" s="5"/>
      <c r="E11" s="5"/>
      <c r="F11" s="5"/>
      <c r="G11" s="5"/>
      <c r="H11" s="15"/>
      <c r="I11" s="1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1"/>
      <c r="AD11" s="11"/>
      <c r="AE11" s="11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</row>
    <row r="12" spans="1:74" ht="30" customHeight="1" x14ac:dyDescent="0.25">
      <c r="A12" s="9" t="s">
        <v>27</v>
      </c>
      <c r="B12" s="15" t="s">
        <v>15</v>
      </c>
      <c r="C12" s="5"/>
      <c r="D12" s="5"/>
      <c r="E12" s="5"/>
      <c r="F12" s="5"/>
      <c r="G12" s="5"/>
      <c r="H12" s="15"/>
      <c r="I12" s="1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1"/>
      <c r="AD12" s="11"/>
      <c r="AE12" s="11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</row>
    <row r="13" spans="1:74" ht="30" customHeight="1" x14ac:dyDescent="0.25">
      <c r="A13" s="9" t="s">
        <v>28</v>
      </c>
      <c r="B13" s="12" t="s">
        <v>6</v>
      </c>
      <c r="C13" s="40"/>
      <c r="D13" s="5"/>
      <c r="E13" s="5"/>
      <c r="F13" s="5"/>
      <c r="G13" s="40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11"/>
      <c r="AD13" s="11"/>
      <c r="AE13" s="11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</row>
    <row r="14" spans="1:74" ht="30" customHeight="1" x14ac:dyDescent="0.25">
      <c r="A14" s="9" t="s">
        <v>29</v>
      </c>
      <c r="B14" s="10" t="s">
        <v>4</v>
      </c>
      <c r="C14" s="5"/>
      <c r="D14" s="5"/>
      <c r="E14" s="5"/>
      <c r="F14" s="5"/>
      <c r="G14" s="5"/>
      <c r="H14" s="10"/>
      <c r="I14" s="10"/>
      <c r="J14" s="4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1"/>
      <c r="AD14" s="11"/>
      <c r="AE14" s="11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</row>
    <row r="15" spans="1:74" ht="30" customHeight="1" x14ac:dyDescent="0.25">
      <c r="A15" s="9" t="s">
        <v>30</v>
      </c>
      <c r="B15" s="14" t="s">
        <v>9</v>
      </c>
      <c r="C15" s="5"/>
      <c r="D15" s="5"/>
      <c r="E15" s="5"/>
      <c r="F15" s="5"/>
      <c r="G15" s="5"/>
      <c r="H15" s="14"/>
      <c r="I15" s="14"/>
      <c r="J15" s="4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11"/>
      <c r="AD15" s="11"/>
      <c r="AE15" s="11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</row>
    <row r="16" spans="1:74" ht="30" customHeight="1" x14ac:dyDescent="0.25">
      <c r="A16" s="9" t="s">
        <v>31</v>
      </c>
      <c r="B16" s="13" t="s">
        <v>12</v>
      </c>
      <c r="C16" s="1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11"/>
      <c r="AD16" s="11"/>
      <c r="AE16" s="11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</row>
    <row r="17" spans="1:74" ht="30" customHeight="1" x14ac:dyDescent="0.25">
      <c r="A17" s="9" t="s">
        <v>32</v>
      </c>
      <c r="B17" s="10" t="s">
        <v>4</v>
      </c>
      <c r="C17" s="10"/>
      <c r="D17" s="5"/>
      <c r="E17" s="5"/>
      <c r="F17" s="5"/>
      <c r="G17" s="5"/>
      <c r="H17" s="5"/>
      <c r="I17" s="42"/>
      <c r="J17" s="1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1"/>
      <c r="AD17" s="11"/>
      <c r="AE17" s="11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</row>
    <row r="18" spans="1:74" ht="30" customHeight="1" x14ac:dyDescent="0.25">
      <c r="A18" s="9" t="s">
        <v>33</v>
      </c>
      <c r="B18" s="16" t="s">
        <v>34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1"/>
      <c r="AD18" s="11"/>
      <c r="AE18" s="11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</row>
    <row r="19" spans="1:74" ht="30" customHeight="1" x14ac:dyDescent="0.25">
      <c r="A19" s="9" t="s">
        <v>35</v>
      </c>
      <c r="B19" s="16" t="s">
        <v>34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1"/>
      <c r="AD19" s="11"/>
      <c r="AE19" s="11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</row>
    <row r="20" spans="1:74" ht="13.2" x14ac:dyDescent="0.25"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</row>
    <row r="21" spans="1:74" ht="13.2" x14ac:dyDescent="0.25"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</row>
    <row r="22" spans="1:74" ht="13.2" x14ac:dyDescent="0.25"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</row>
    <row r="23" spans="1:74" ht="13.2" x14ac:dyDescent="0.25"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  <row r="24" spans="1:74" ht="13.2" x14ac:dyDescent="0.25"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</row>
    <row r="25" spans="1:74" ht="13.2" x14ac:dyDescent="0.25"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</row>
    <row r="26" spans="1:74" ht="13.2" x14ac:dyDescent="0.25"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</row>
    <row r="27" spans="1:74" ht="13.2" x14ac:dyDescent="0.25"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</row>
    <row r="28" spans="1:74" ht="13.2" x14ac:dyDescent="0.25"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</row>
    <row r="29" spans="1:74" ht="13.2" x14ac:dyDescent="0.25"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</row>
    <row r="30" spans="1:74" ht="13.2" x14ac:dyDescent="0.25"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</row>
    <row r="31" spans="1:74" ht="13.2" x14ac:dyDescent="0.25"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</row>
    <row r="32" spans="1:74" ht="13.2" x14ac:dyDescent="0.25"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</row>
    <row r="33" spans="29:74" ht="13.2" x14ac:dyDescent="0.25"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</row>
    <row r="34" spans="29:74" ht="13.2" x14ac:dyDescent="0.25"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</row>
    <row r="35" spans="29:74" ht="13.2" x14ac:dyDescent="0.25"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</row>
    <row r="36" spans="29:74" ht="13.2" x14ac:dyDescent="0.25"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</row>
    <row r="37" spans="29:74" ht="13.2" x14ac:dyDescent="0.25"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</row>
    <row r="38" spans="29:74" ht="13.2" x14ac:dyDescent="0.25"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</row>
    <row r="39" spans="29:74" ht="13.2" x14ac:dyDescent="0.25"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</row>
    <row r="40" spans="29:74" ht="13.2" x14ac:dyDescent="0.25"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</row>
    <row r="41" spans="29:74" ht="13.2" x14ac:dyDescent="0.25"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</row>
    <row r="42" spans="29:74" ht="13.2" x14ac:dyDescent="0.25"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</row>
    <row r="43" spans="29:74" ht="13.2" x14ac:dyDescent="0.25"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</row>
    <row r="44" spans="29:74" ht="13.2" x14ac:dyDescent="0.25"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</row>
    <row r="45" spans="29:74" ht="13.2" x14ac:dyDescent="0.25"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</row>
    <row r="46" spans="29:74" ht="13.2" x14ac:dyDescent="0.25"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</row>
    <row r="47" spans="29:74" ht="13.2" x14ac:dyDescent="0.25"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</row>
    <row r="48" spans="29:74" ht="13.2" x14ac:dyDescent="0.25"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</row>
    <row r="49" spans="29:74" ht="13.2" x14ac:dyDescent="0.25"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</row>
    <row r="50" spans="29:74" ht="13.2" x14ac:dyDescent="0.25"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</row>
    <row r="51" spans="29:74" ht="13.2" x14ac:dyDescent="0.25"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</row>
    <row r="52" spans="29:74" ht="13.2" x14ac:dyDescent="0.25"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</row>
    <row r="53" spans="29:74" ht="13.2" x14ac:dyDescent="0.25"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</row>
    <row r="54" spans="29:74" ht="13.2" x14ac:dyDescent="0.25"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</row>
    <row r="55" spans="29:74" ht="13.2" x14ac:dyDescent="0.25"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</row>
    <row r="56" spans="29:74" ht="13.2" x14ac:dyDescent="0.25"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</row>
    <row r="57" spans="29:74" ht="13.2" x14ac:dyDescent="0.25"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</row>
    <row r="58" spans="29:74" ht="13.2" x14ac:dyDescent="0.25"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</row>
    <row r="59" spans="29:74" ht="13.2" x14ac:dyDescent="0.25"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</row>
    <row r="60" spans="29:74" ht="13.2" x14ac:dyDescent="0.25"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</row>
    <row r="61" spans="29:74" ht="13.2" x14ac:dyDescent="0.25"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</row>
    <row r="62" spans="29:74" ht="13.2" x14ac:dyDescent="0.25"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</row>
    <row r="63" spans="29:74" ht="13.2" x14ac:dyDescent="0.25"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</row>
    <row r="64" spans="29:74" ht="13.2" x14ac:dyDescent="0.25"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</row>
    <row r="65" spans="29:74" ht="13.2" x14ac:dyDescent="0.25"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</row>
    <row r="66" spans="29:74" ht="13.2" x14ac:dyDescent="0.25"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</row>
    <row r="67" spans="29:74" ht="13.2" x14ac:dyDescent="0.25"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</row>
    <row r="68" spans="29:74" ht="13.2" x14ac:dyDescent="0.25"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</row>
    <row r="69" spans="29:74" ht="13.2" x14ac:dyDescent="0.25"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</row>
    <row r="70" spans="29:74" ht="13.2" x14ac:dyDescent="0.25"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</row>
    <row r="71" spans="29:74" ht="13.2" x14ac:dyDescent="0.25"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</row>
    <row r="72" spans="29:74" ht="13.2" x14ac:dyDescent="0.25"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</row>
    <row r="73" spans="29:74" ht="13.2" x14ac:dyDescent="0.25"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</row>
    <row r="74" spans="29:74" ht="13.2" x14ac:dyDescent="0.25"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</row>
    <row r="75" spans="29:74" ht="13.2" x14ac:dyDescent="0.25"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</row>
    <row r="76" spans="29:74" ht="13.2" x14ac:dyDescent="0.25"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</row>
    <row r="77" spans="29:74" ht="13.2" x14ac:dyDescent="0.25"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</row>
    <row r="78" spans="29:74" ht="13.2" x14ac:dyDescent="0.25"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</row>
    <row r="79" spans="29:74" ht="13.2" x14ac:dyDescent="0.25"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</row>
    <row r="80" spans="29:74" ht="13.2" x14ac:dyDescent="0.25"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</row>
    <row r="81" spans="29:74" ht="13.2" x14ac:dyDescent="0.25"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</row>
    <row r="82" spans="29:74" ht="13.2" x14ac:dyDescent="0.25"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</row>
    <row r="83" spans="29:74" ht="13.2" x14ac:dyDescent="0.25"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</row>
    <row r="84" spans="29:74" ht="13.2" x14ac:dyDescent="0.25"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</row>
    <row r="85" spans="29:74" ht="13.2" x14ac:dyDescent="0.25"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</row>
    <row r="86" spans="29:74" ht="13.2" x14ac:dyDescent="0.25"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</row>
    <row r="87" spans="29:74" ht="13.2" x14ac:dyDescent="0.25"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</row>
    <row r="88" spans="29:74" ht="13.2" x14ac:dyDescent="0.25"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</row>
    <row r="89" spans="29:74" ht="13.2" x14ac:dyDescent="0.25"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</row>
    <row r="90" spans="29:74" ht="13.2" x14ac:dyDescent="0.25"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</row>
    <row r="91" spans="29:74" ht="13.2" x14ac:dyDescent="0.25"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</row>
    <row r="92" spans="29:74" ht="13.2" x14ac:dyDescent="0.25"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</row>
    <row r="93" spans="29:74" ht="13.2" x14ac:dyDescent="0.25"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</row>
    <row r="94" spans="29:74" ht="13.2" x14ac:dyDescent="0.25"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</row>
    <row r="95" spans="29:74" ht="13.2" x14ac:dyDescent="0.25"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</row>
    <row r="96" spans="29:74" ht="13.2" x14ac:dyDescent="0.25"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</row>
    <row r="97" spans="29:74" ht="13.2" x14ac:dyDescent="0.25"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</row>
    <row r="98" spans="29:74" ht="13.2" x14ac:dyDescent="0.25"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</row>
    <row r="99" spans="29:74" ht="13.2" x14ac:dyDescent="0.25"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</row>
    <row r="100" spans="29:74" ht="13.2" x14ac:dyDescent="0.25"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</row>
    <row r="101" spans="29:74" ht="13.2" x14ac:dyDescent="0.25"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</row>
    <row r="102" spans="29:74" ht="13.2" x14ac:dyDescent="0.25"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</row>
    <row r="103" spans="29:74" ht="13.2" x14ac:dyDescent="0.25"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</row>
    <row r="104" spans="29:74" ht="13.2" x14ac:dyDescent="0.25"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</row>
    <row r="105" spans="29:74" ht="13.2" x14ac:dyDescent="0.25"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</row>
    <row r="106" spans="29:74" ht="13.2" x14ac:dyDescent="0.25"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</row>
    <row r="107" spans="29:74" ht="13.2" x14ac:dyDescent="0.25"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</row>
    <row r="108" spans="29:74" ht="13.2" x14ac:dyDescent="0.25"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</row>
    <row r="109" spans="29:74" ht="13.2" x14ac:dyDescent="0.25"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</row>
    <row r="110" spans="29:74" ht="13.2" x14ac:dyDescent="0.25"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</row>
    <row r="111" spans="29:74" ht="13.2" x14ac:dyDescent="0.25"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</row>
    <row r="112" spans="29:74" ht="13.2" x14ac:dyDescent="0.25"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</row>
    <row r="113" spans="29:74" ht="13.2" x14ac:dyDescent="0.25"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</row>
    <row r="114" spans="29:74" ht="13.2" x14ac:dyDescent="0.25"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</row>
    <row r="115" spans="29:74" ht="13.2" x14ac:dyDescent="0.25"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</row>
    <row r="116" spans="29:74" ht="13.2" x14ac:dyDescent="0.25"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</row>
    <row r="117" spans="29:74" ht="13.2" x14ac:dyDescent="0.25"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</row>
    <row r="118" spans="29:74" ht="13.2" x14ac:dyDescent="0.25"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</row>
    <row r="119" spans="29:74" ht="13.2" x14ac:dyDescent="0.25"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</row>
    <row r="120" spans="29:74" ht="13.2" x14ac:dyDescent="0.25"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</row>
    <row r="121" spans="29:74" ht="13.2" x14ac:dyDescent="0.25"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</row>
    <row r="122" spans="29:74" ht="13.2" x14ac:dyDescent="0.25"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</row>
    <row r="123" spans="29:74" ht="13.2" x14ac:dyDescent="0.25"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</row>
    <row r="124" spans="29:74" ht="13.2" x14ac:dyDescent="0.25"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</row>
    <row r="125" spans="29:74" ht="13.2" x14ac:dyDescent="0.25"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</row>
    <row r="126" spans="29:74" ht="13.2" x14ac:dyDescent="0.25"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</row>
    <row r="127" spans="29:74" ht="13.2" x14ac:dyDescent="0.25"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</row>
    <row r="128" spans="29:74" ht="13.2" x14ac:dyDescent="0.25"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</row>
    <row r="129" spans="29:74" ht="13.2" x14ac:dyDescent="0.25"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</row>
    <row r="130" spans="29:74" ht="13.2" x14ac:dyDescent="0.25"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</row>
    <row r="131" spans="29:74" ht="13.2" x14ac:dyDescent="0.25"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</row>
    <row r="132" spans="29:74" ht="13.2" x14ac:dyDescent="0.25"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</row>
    <row r="133" spans="29:74" ht="13.2" x14ac:dyDescent="0.25"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</row>
    <row r="134" spans="29:74" ht="13.2" x14ac:dyDescent="0.25"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</row>
    <row r="135" spans="29:74" ht="13.2" x14ac:dyDescent="0.25"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</row>
    <row r="136" spans="29:74" ht="13.2" x14ac:dyDescent="0.25"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</row>
    <row r="137" spans="29:74" ht="13.2" x14ac:dyDescent="0.25"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</row>
    <row r="138" spans="29:74" ht="13.2" x14ac:dyDescent="0.25"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</row>
    <row r="139" spans="29:74" ht="13.2" x14ac:dyDescent="0.25"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</row>
    <row r="140" spans="29:74" ht="13.2" x14ac:dyDescent="0.25"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</row>
    <row r="141" spans="29:74" ht="13.2" x14ac:dyDescent="0.25"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</row>
    <row r="142" spans="29:74" ht="13.2" x14ac:dyDescent="0.25"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</row>
    <row r="143" spans="29:74" ht="13.2" x14ac:dyDescent="0.25"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</row>
    <row r="144" spans="29:74" ht="13.2" x14ac:dyDescent="0.25"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</row>
    <row r="145" spans="29:74" ht="13.2" x14ac:dyDescent="0.25"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</row>
    <row r="146" spans="29:74" ht="13.2" x14ac:dyDescent="0.25"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</row>
    <row r="147" spans="29:74" ht="13.2" x14ac:dyDescent="0.25"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</row>
    <row r="148" spans="29:74" ht="13.2" x14ac:dyDescent="0.25"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</row>
    <row r="149" spans="29:74" ht="13.2" x14ac:dyDescent="0.25"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</row>
    <row r="150" spans="29:74" ht="13.2" x14ac:dyDescent="0.25"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</row>
    <row r="151" spans="29:74" ht="13.2" x14ac:dyDescent="0.25"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</row>
    <row r="152" spans="29:74" ht="13.2" x14ac:dyDescent="0.25"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</row>
    <row r="153" spans="29:74" ht="13.2" x14ac:dyDescent="0.25"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</row>
    <row r="154" spans="29:74" ht="13.2" x14ac:dyDescent="0.25"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</row>
    <row r="155" spans="29:74" ht="13.2" x14ac:dyDescent="0.25"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</row>
    <row r="156" spans="29:74" ht="13.2" x14ac:dyDescent="0.25"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</row>
    <row r="157" spans="29:74" ht="13.2" x14ac:dyDescent="0.25"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</row>
    <row r="158" spans="29:74" ht="13.2" x14ac:dyDescent="0.25"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</row>
    <row r="159" spans="29:74" ht="13.2" x14ac:dyDescent="0.25"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</row>
    <row r="160" spans="29:74" ht="13.2" x14ac:dyDescent="0.25"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</row>
    <row r="161" spans="29:74" ht="13.2" x14ac:dyDescent="0.25"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</row>
    <row r="162" spans="29:74" ht="13.2" x14ac:dyDescent="0.25"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</row>
    <row r="163" spans="29:74" ht="13.2" x14ac:dyDescent="0.25"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</row>
    <row r="164" spans="29:74" ht="13.2" x14ac:dyDescent="0.25"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</row>
    <row r="165" spans="29:74" ht="13.2" x14ac:dyDescent="0.25"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</row>
    <row r="166" spans="29:74" ht="13.2" x14ac:dyDescent="0.25"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</row>
    <row r="167" spans="29:74" ht="13.2" x14ac:dyDescent="0.25"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</row>
    <row r="168" spans="29:74" ht="13.2" x14ac:dyDescent="0.25"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</row>
    <row r="169" spans="29:74" ht="13.2" x14ac:dyDescent="0.25"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</row>
    <row r="170" spans="29:74" ht="13.2" x14ac:dyDescent="0.25"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</row>
    <row r="171" spans="29:74" ht="13.2" x14ac:dyDescent="0.25"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</row>
    <row r="172" spans="29:74" ht="13.2" x14ac:dyDescent="0.25"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</row>
    <row r="173" spans="29:74" ht="13.2" x14ac:dyDescent="0.25"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</row>
    <row r="174" spans="29:74" ht="13.2" x14ac:dyDescent="0.25"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</row>
    <row r="175" spans="29:74" ht="13.2" x14ac:dyDescent="0.25"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</row>
    <row r="176" spans="29:74" ht="13.2" x14ac:dyDescent="0.25"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</row>
    <row r="177" spans="29:74" ht="13.2" x14ac:dyDescent="0.25"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</row>
    <row r="178" spans="29:74" ht="13.2" x14ac:dyDescent="0.25"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</row>
    <row r="179" spans="29:74" ht="13.2" x14ac:dyDescent="0.25"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</row>
    <row r="180" spans="29:74" ht="13.2" x14ac:dyDescent="0.25"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</row>
    <row r="181" spans="29:74" ht="13.2" x14ac:dyDescent="0.25"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</row>
    <row r="182" spans="29:74" ht="13.2" x14ac:dyDescent="0.25"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</row>
    <row r="183" spans="29:74" ht="13.2" x14ac:dyDescent="0.25"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</row>
    <row r="184" spans="29:74" ht="13.2" x14ac:dyDescent="0.25"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</row>
    <row r="185" spans="29:74" ht="13.2" x14ac:dyDescent="0.25"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</row>
    <row r="186" spans="29:74" ht="13.2" x14ac:dyDescent="0.25"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</row>
    <row r="187" spans="29:74" ht="13.2" x14ac:dyDescent="0.25"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</row>
    <row r="188" spans="29:74" ht="13.2" x14ac:dyDescent="0.25"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</row>
    <row r="189" spans="29:74" ht="13.2" x14ac:dyDescent="0.25"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</row>
    <row r="190" spans="29:74" ht="13.2" x14ac:dyDescent="0.25"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</row>
    <row r="191" spans="29:74" ht="13.2" x14ac:dyDescent="0.25"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</row>
    <row r="192" spans="29:74" ht="13.2" x14ac:dyDescent="0.25"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</row>
    <row r="193" spans="29:74" ht="13.2" x14ac:dyDescent="0.25"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</row>
    <row r="194" spans="29:74" ht="13.2" x14ac:dyDescent="0.25"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</row>
    <row r="195" spans="29:74" ht="13.2" x14ac:dyDescent="0.25"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</row>
    <row r="196" spans="29:74" ht="13.2" x14ac:dyDescent="0.25"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</row>
    <row r="197" spans="29:74" ht="13.2" x14ac:dyDescent="0.25"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</row>
    <row r="198" spans="29:74" ht="13.2" x14ac:dyDescent="0.25"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</row>
    <row r="199" spans="29:74" ht="13.2" x14ac:dyDescent="0.25"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</row>
    <row r="200" spans="29:74" ht="13.2" x14ac:dyDescent="0.25"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</row>
    <row r="201" spans="29:74" ht="13.2" x14ac:dyDescent="0.25"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</row>
    <row r="202" spans="29:74" ht="13.2" x14ac:dyDescent="0.25"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</row>
    <row r="203" spans="29:74" ht="13.2" x14ac:dyDescent="0.25"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</row>
    <row r="204" spans="29:74" ht="13.2" x14ac:dyDescent="0.25"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</row>
    <row r="205" spans="29:74" ht="13.2" x14ac:dyDescent="0.25"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</row>
    <row r="206" spans="29:74" ht="13.2" x14ac:dyDescent="0.25"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</row>
    <row r="207" spans="29:74" ht="13.2" x14ac:dyDescent="0.25"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</row>
    <row r="208" spans="29:74" ht="13.2" x14ac:dyDescent="0.25"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</row>
    <row r="209" spans="29:74" ht="13.2" x14ac:dyDescent="0.25"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</row>
    <row r="210" spans="29:74" ht="13.2" x14ac:dyDescent="0.25"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</row>
    <row r="211" spans="29:74" ht="13.2" x14ac:dyDescent="0.25"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</row>
    <row r="212" spans="29:74" ht="13.2" x14ac:dyDescent="0.25"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</row>
    <row r="213" spans="29:74" ht="13.2" x14ac:dyDescent="0.25"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</row>
    <row r="214" spans="29:74" ht="13.2" x14ac:dyDescent="0.25"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</row>
    <row r="215" spans="29:74" ht="13.2" x14ac:dyDescent="0.25"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</row>
    <row r="216" spans="29:74" ht="13.2" x14ac:dyDescent="0.25"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</row>
    <row r="217" spans="29:74" ht="13.2" x14ac:dyDescent="0.25"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</row>
    <row r="218" spans="29:74" ht="13.2" x14ac:dyDescent="0.25"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</row>
    <row r="219" spans="29:74" ht="13.2" x14ac:dyDescent="0.25"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</row>
    <row r="220" spans="29:74" ht="13.2" x14ac:dyDescent="0.25"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</row>
    <row r="221" spans="29:74" ht="13.2" x14ac:dyDescent="0.25"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</row>
    <row r="222" spans="29:74" ht="13.2" x14ac:dyDescent="0.25"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</row>
    <row r="223" spans="29:74" ht="13.2" x14ac:dyDescent="0.25"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</row>
    <row r="224" spans="29:74" ht="13.2" x14ac:dyDescent="0.25"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</row>
    <row r="225" spans="29:74" ht="13.2" x14ac:dyDescent="0.25"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</row>
    <row r="226" spans="29:74" ht="13.2" x14ac:dyDescent="0.25"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</row>
    <row r="227" spans="29:74" ht="13.2" x14ac:dyDescent="0.25"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</row>
    <row r="228" spans="29:74" ht="13.2" x14ac:dyDescent="0.25"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</row>
    <row r="229" spans="29:74" ht="13.2" x14ac:dyDescent="0.25"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</row>
    <row r="230" spans="29:74" ht="13.2" x14ac:dyDescent="0.25"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</row>
    <row r="231" spans="29:74" ht="13.2" x14ac:dyDescent="0.25"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</row>
    <row r="232" spans="29:74" ht="13.2" x14ac:dyDescent="0.25"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</row>
    <row r="233" spans="29:74" ht="13.2" x14ac:dyDescent="0.25"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</row>
    <row r="234" spans="29:74" ht="13.2" x14ac:dyDescent="0.25"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</row>
    <row r="235" spans="29:74" ht="13.2" x14ac:dyDescent="0.25"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</row>
    <row r="236" spans="29:74" ht="13.2" x14ac:dyDescent="0.25"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</row>
    <row r="237" spans="29:74" ht="13.2" x14ac:dyDescent="0.25"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</row>
    <row r="238" spans="29:74" ht="13.2" x14ac:dyDescent="0.25"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</row>
    <row r="239" spans="29:74" ht="13.2" x14ac:dyDescent="0.25"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</row>
    <row r="240" spans="29:74" ht="13.2" x14ac:dyDescent="0.25"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</row>
    <row r="241" spans="29:74" ht="13.2" x14ac:dyDescent="0.25"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</row>
    <row r="242" spans="29:74" ht="13.2" x14ac:dyDescent="0.25"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</row>
    <row r="243" spans="29:74" ht="13.2" x14ac:dyDescent="0.25"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</row>
    <row r="244" spans="29:74" ht="13.2" x14ac:dyDescent="0.25"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</row>
    <row r="245" spans="29:74" ht="13.2" x14ac:dyDescent="0.25"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</row>
    <row r="246" spans="29:74" ht="13.2" x14ac:dyDescent="0.25"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</row>
    <row r="247" spans="29:74" ht="13.2" x14ac:dyDescent="0.25"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</row>
    <row r="248" spans="29:74" ht="13.2" x14ac:dyDescent="0.25"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</row>
    <row r="249" spans="29:74" ht="13.2" x14ac:dyDescent="0.25"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</row>
    <row r="250" spans="29:74" ht="13.2" x14ac:dyDescent="0.25"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</row>
    <row r="251" spans="29:74" ht="13.2" x14ac:dyDescent="0.25"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</row>
    <row r="252" spans="29:74" ht="13.2" x14ac:dyDescent="0.25"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</row>
    <row r="253" spans="29:74" ht="13.2" x14ac:dyDescent="0.25"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</row>
    <row r="254" spans="29:74" ht="13.2" x14ac:dyDescent="0.25"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</row>
    <row r="255" spans="29:74" ht="13.2" x14ac:dyDescent="0.25"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</row>
    <row r="256" spans="29:74" ht="13.2" x14ac:dyDescent="0.25"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</row>
    <row r="257" spans="29:74" ht="13.2" x14ac:dyDescent="0.25"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</row>
    <row r="258" spans="29:74" ht="13.2" x14ac:dyDescent="0.25"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</row>
    <row r="259" spans="29:74" ht="13.2" x14ac:dyDescent="0.25"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</row>
    <row r="260" spans="29:74" ht="13.2" x14ac:dyDescent="0.25"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</row>
    <row r="261" spans="29:74" ht="13.2" x14ac:dyDescent="0.25"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</row>
    <row r="262" spans="29:74" ht="13.2" x14ac:dyDescent="0.25"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</row>
    <row r="263" spans="29:74" ht="13.2" x14ac:dyDescent="0.25"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</row>
    <row r="264" spans="29:74" ht="13.2" x14ac:dyDescent="0.25"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</row>
    <row r="265" spans="29:74" ht="13.2" x14ac:dyDescent="0.25"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</row>
    <row r="266" spans="29:74" ht="13.2" x14ac:dyDescent="0.25"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</row>
    <row r="267" spans="29:74" ht="13.2" x14ac:dyDescent="0.25"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</row>
    <row r="268" spans="29:74" ht="13.2" x14ac:dyDescent="0.25"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</row>
    <row r="269" spans="29:74" ht="13.2" x14ac:dyDescent="0.25"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</row>
    <row r="270" spans="29:74" ht="13.2" x14ac:dyDescent="0.25"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</row>
    <row r="271" spans="29:74" ht="13.2" x14ac:dyDescent="0.25"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</row>
    <row r="272" spans="29:74" ht="13.2" x14ac:dyDescent="0.25"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</row>
    <row r="273" spans="29:74" ht="13.2" x14ac:dyDescent="0.25"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</row>
    <row r="274" spans="29:74" ht="13.2" x14ac:dyDescent="0.25"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</row>
    <row r="275" spans="29:74" ht="13.2" x14ac:dyDescent="0.25"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</row>
    <row r="276" spans="29:74" ht="13.2" x14ac:dyDescent="0.25"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</row>
    <row r="277" spans="29:74" ht="13.2" x14ac:dyDescent="0.25"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</row>
    <row r="278" spans="29:74" ht="13.2" x14ac:dyDescent="0.25"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</row>
    <row r="279" spans="29:74" ht="13.2" x14ac:dyDescent="0.25"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</row>
    <row r="280" spans="29:74" ht="13.2" x14ac:dyDescent="0.25"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</row>
    <row r="281" spans="29:74" ht="13.2" x14ac:dyDescent="0.25"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</row>
    <row r="282" spans="29:74" ht="13.2" x14ac:dyDescent="0.25"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</row>
    <row r="283" spans="29:74" ht="13.2" x14ac:dyDescent="0.25"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</row>
    <row r="284" spans="29:74" ht="13.2" x14ac:dyDescent="0.25"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</row>
    <row r="285" spans="29:74" ht="13.2" x14ac:dyDescent="0.25"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</row>
    <row r="286" spans="29:74" ht="13.2" x14ac:dyDescent="0.25"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</row>
    <row r="287" spans="29:74" ht="13.2" x14ac:dyDescent="0.25"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</row>
    <row r="288" spans="29:74" ht="13.2" x14ac:dyDescent="0.25"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</row>
    <row r="289" spans="29:74" ht="13.2" x14ac:dyDescent="0.25"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</row>
    <row r="290" spans="29:74" ht="13.2" x14ac:dyDescent="0.25"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</row>
    <row r="291" spans="29:74" ht="13.2" x14ac:dyDescent="0.25"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</row>
    <row r="292" spans="29:74" ht="13.2" x14ac:dyDescent="0.25"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</row>
    <row r="293" spans="29:74" ht="13.2" x14ac:dyDescent="0.25"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</row>
    <row r="294" spans="29:74" ht="13.2" x14ac:dyDescent="0.25"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</row>
    <row r="295" spans="29:74" ht="13.2" x14ac:dyDescent="0.25"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</row>
    <row r="296" spans="29:74" ht="13.2" x14ac:dyDescent="0.25"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</row>
    <row r="297" spans="29:74" ht="13.2" x14ac:dyDescent="0.25"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</row>
    <row r="298" spans="29:74" ht="13.2" x14ac:dyDescent="0.25"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</row>
    <row r="299" spans="29:74" ht="13.2" x14ac:dyDescent="0.25"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</row>
    <row r="300" spans="29:74" ht="13.2" x14ac:dyDescent="0.25"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</row>
    <row r="301" spans="29:74" ht="13.2" x14ac:dyDescent="0.25"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</row>
    <row r="302" spans="29:74" ht="13.2" x14ac:dyDescent="0.25"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</row>
    <row r="303" spans="29:74" ht="13.2" x14ac:dyDescent="0.25"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</row>
    <row r="304" spans="29:74" ht="13.2" x14ac:dyDescent="0.25"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</row>
    <row r="305" spans="29:74" ht="13.2" x14ac:dyDescent="0.25"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</row>
    <row r="306" spans="29:74" ht="13.2" x14ac:dyDescent="0.25"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</row>
    <row r="307" spans="29:74" ht="13.2" x14ac:dyDescent="0.25"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</row>
    <row r="308" spans="29:74" ht="13.2" x14ac:dyDescent="0.25"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</row>
    <row r="309" spans="29:74" ht="13.2" x14ac:dyDescent="0.25"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</row>
    <row r="310" spans="29:74" ht="13.2" x14ac:dyDescent="0.25"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</row>
    <row r="311" spans="29:74" ht="13.2" x14ac:dyDescent="0.25"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</row>
    <row r="312" spans="29:74" ht="13.2" x14ac:dyDescent="0.25"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</row>
    <row r="313" spans="29:74" ht="13.2" x14ac:dyDescent="0.25"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</row>
    <row r="314" spans="29:74" ht="13.2" x14ac:dyDescent="0.25"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</row>
    <row r="315" spans="29:74" ht="13.2" x14ac:dyDescent="0.25"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</row>
    <row r="316" spans="29:74" ht="13.2" x14ac:dyDescent="0.25"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</row>
    <row r="317" spans="29:74" ht="13.2" x14ac:dyDescent="0.25"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</row>
    <row r="318" spans="29:74" ht="13.2" x14ac:dyDescent="0.25"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</row>
    <row r="319" spans="29:74" ht="13.2" x14ac:dyDescent="0.25"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</row>
    <row r="320" spans="29:74" ht="13.2" x14ac:dyDescent="0.25"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</row>
    <row r="321" spans="29:74" ht="13.2" x14ac:dyDescent="0.25"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</row>
    <row r="322" spans="29:74" ht="13.2" x14ac:dyDescent="0.25"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</row>
    <row r="323" spans="29:74" ht="13.2" x14ac:dyDescent="0.25"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</row>
    <row r="324" spans="29:74" ht="13.2" x14ac:dyDescent="0.25"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</row>
    <row r="325" spans="29:74" ht="13.2" x14ac:dyDescent="0.25"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</row>
    <row r="326" spans="29:74" ht="13.2" x14ac:dyDescent="0.25"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</row>
    <row r="327" spans="29:74" ht="13.2" x14ac:dyDescent="0.25"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</row>
    <row r="328" spans="29:74" ht="13.2" x14ac:dyDescent="0.25"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</row>
    <row r="329" spans="29:74" ht="13.2" x14ac:dyDescent="0.25"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</row>
    <row r="330" spans="29:74" ht="13.2" x14ac:dyDescent="0.25"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</row>
    <row r="331" spans="29:74" ht="13.2" x14ac:dyDescent="0.25"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</row>
    <row r="332" spans="29:74" ht="13.2" x14ac:dyDescent="0.25"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</row>
    <row r="333" spans="29:74" ht="13.2" x14ac:dyDescent="0.25"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</row>
    <row r="334" spans="29:74" ht="13.2" x14ac:dyDescent="0.25"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</row>
    <row r="335" spans="29:74" ht="13.2" x14ac:dyDescent="0.25"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</row>
    <row r="336" spans="29:74" ht="13.2" x14ac:dyDescent="0.25"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</row>
    <row r="337" spans="29:74" ht="13.2" x14ac:dyDescent="0.25"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</row>
    <row r="338" spans="29:74" ht="13.2" x14ac:dyDescent="0.25"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</row>
    <row r="339" spans="29:74" ht="13.2" x14ac:dyDescent="0.25"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</row>
    <row r="340" spans="29:74" ht="13.2" x14ac:dyDescent="0.25"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</row>
    <row r="341" spans="29:74" ht="13.2" x14ac:dyDescent="0.25"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</row>
    <row r="342" spans="29:74" ht="13.2" x14ac:dyDescent="0.25"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</row>
    <row r="343" spans="29:74" ht="13.2" x14ac:dyDescent="0.25"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</row>
    <row r="344" spans="29:74" ht="13.2" x14ac:dyDescent="0.25"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</row>
    <row r="345" spans="29:74" ht="13.2" x14ac:dyDescent="0.25"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</row>
    <row r="346" spans="29:74" ht="13.2" x14ac:dyDescent="0.25"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</row>
    <row r="347" spans="29:74" ht="13.2" x14ac:dyDescent="0.25"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</row>
    <row r="348" spans="29:74" ht="13.2" x14ac:dyDescent="0.25"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</row>
    <row r="349" spans="29:74" ht="13.2" x14ac:dyDescent="0.25"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</row>
    <row r="350" spans="29:74" ht="13.2" x14ac:dyDescent="0.25"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</row>
    <row r="351" spans="29:74" ht="13.2" x14ac:dyDescent="0.25"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</row>
    <row r="352" spans="29:74" ht="13.2" x14ac:dyDescent="0.25"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</row>
    <row r="353" spans="29:74" ht="13.2" x14ac:dyDescent="0.25"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</row>
    <row r="354" spans="29:74" ht="13.2" x14ac:dyDescent="0.25"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</row>
    <row r="355" spans="29:74" ht="13.2" x14ac:dyDescent="0.25"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</row>
    <row r="356" spans="29:74" ht="13.2" x14ac:dyDescent="0.25"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</row>
    <row r="357" spans="29:74" ht="13.2" x14ac:dyDescent="0.25"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</row>
    <row r="358" spans="29:74" ht="13.2" x14ac:dyDescent="0.25"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</row>
    <row r="359" spans="29:74" ht="13.2" x14ac:dyDescent="0.25"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</row>
    <row r="360" spans="29:74" ht="13.2" x14ac:dyDescent="0.25"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</row>
    <row r="361" spans="29:74" ht="13.2" x14ac:dyDescent="0.25"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</row>
    <row r="362" spans="29:74" ht="13.2" x14ac:dyDescent="0.25"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</row>
    <row r="363" spans="29:74" ht="13.2" x14ac:dyDescent="0.25"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</row>
    <row r="364" spans="29:74" ht="13.2" x14ac:dyDescent="0.25"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</row>
    <row r="365" spans="29:74" ht="13.2" x14ac:dyDescent="0.25"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</row>
    <row r="366" spans="29:74" ht="13.2" x14ac:dyDescent="0.25"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</row>
    <row r="367" spans="29:74" ht="13.2" x14ac:dyDescent="0.25"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</row>
    <row r="368" spans="29:74" ht="13.2" x14ac:dyDescent="0.25"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</row>
    <row r="369" spans="29:74" ht="13.2" x14ac:dyDescent="0.25"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</row>
    <row r="370" spans="29:74" ht="13.2" x14ac:dyDescent="0.25"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</row>
    <row r="371" spans="29:74" ht="13.2" x14ac:dyDescent="0.25"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</row>
    <row r="372" spans="29:74" ht="13.2" x14ac:dyDescent="0.25"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</row>
    <row r="373" spans="29:74" ht="13.2" x14ac:dyDescent="0.25"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</row>
    <row r="374" spans="29:74" ht="13.2" x14ac:dyDescent="0.25"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</row>
    <row r="375" spans="29:74" ht="13.2" x14ac:dyDescent="0.25"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</row>
    <row r="376" spans="29:74" ht="13.2" x14ac:dyDescent="0.25"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</row>
    <row r="377" spans="29:74" ht="13.2" x14ac:dyDescent="0.25"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</row>
    <row r="378" spans="29:74" ht="13.2" x14ac:dyDescent="0.25"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</row>
    <row r="379" spans="29:74" ht="13.2" x14ac:dyDescent="0.25"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</row>
    <row r="380" spans="29:74" ht="13.2" x14ac:dyDescent="0.25"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</row>
    <row r="381" spans="29:74" ht="13.2" x14ac:dyDescent="0.25"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</row>
    <row r="382" spans="29:74" ht="13.2" x14ac:dyDescent="0.25"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</row>
    <row r="383" spans="29:74" ht="13.2" x14ac:dyDescent="0.25"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</row>
    <row r="384" spans="29:74" ht="13.2" x14ac:dyDescent="0.25"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</row>
    <row r="385" spans="29:74" ht="13.2" x14ac:dyDescent="0.25"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</row>
    <row r="386" spans="29:74" ht="13.2" x14ac:dyDescent="0.25"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</row>
    <row r="387" spans="29:74" ht="13.2" x14ac:dyDescent="0.25"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</row>
    <row r="388" spans="29:74" ht="13.2" x14ac:dyDescent="0.25"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</row>
    <row r="389" spans="29:74" ht="13.2" x14ac:dyDescent="0.25"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</row>
    <row r="390" spans="29:74" ht="13.2" x14ac:dyDescent="0.25"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</row>
    <row r="391" spans="29:74" ht="13.2" x14ac:dyDescent="0.25"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</row>
    <row r="392" spans="29:74" ht="13.2" x14ac:dyDescent="0.25"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</row>
    <row r="393" spans="29:74" ht="13.2" x14ac:dyDescent="0.25"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</row>
    <row r="394" spans="29:74" ht="13.2" x14ac:dyDescent="0.25"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</row>
    <row r="395" spans="29:74" ht="13.2" x14ac:dyDescent="0.25"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</row>
    <row r="396" spans="29:74" ht="13.2" x14ac:dyDescent="0.25"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</row>
    <row r="397" spans="29:74" ht="13.2" x14ac:dyDescent="0.25"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</row>
    <row r="398" spans="29:74" ht="13.2" x14ac:dyDescent="0.25"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</row>
    <row r="399" spans="29:74" ht="13.2" x14ac:dyDescent="0.25"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</row>
    <row r="400" spans="29:74" ht="13.2" x14ac:dyDescent="0.25"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</row>
    <row r="401" spans="29:74" ht="13.2" x14ac:dyDescent="0.25"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</row>
    <row r="402" spans="29:74" ht="13.2" x14ac:dyDescent="0.25"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</row>
    <row r="403" spans="29:74" ht="13.2" x14ac:dyDescent="0.25"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</row>
    <row r="404" spans="29:74" ht="13.2" x14ac:dyDescent="0.25"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</row>
    <row r="405" spans="29:74" ht="13.2" x14ac:dyDescent="0.25"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</row>
    <row r="406" spans="29:74" ht="13.2" x14ac:dyDescent="0.25"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</row>
    <row r="407" spans="29:74" ht="13.2" x14ac:dyDescent="0.25"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</row>
    <row r="408" spans="29:74" ht="13.2" x14ac:dyDescent="0.25"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</row>
    <row r="409" spans="29:74" ht="13.2" x14ac:dyDescent="0.25"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</row>
    <row r="410" spans="29:74" ht="13.2" x14ac:dyDescent="0.25"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</row>
    <row r="411" spans="29:74" ht="13.2" x14ac:dyDescent="0.25"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</row>
    <row r="412" spans="29:74" ht="13.2" x14ac:dyDescent="0.25"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</row>
    <row r="413" spans="29:74" ht="13.2" x14ac:dyDescent="0.25"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</row>
    <row r="414" spans="29:74" ht="13.2" x14ac:dyDescent="0.25"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</row>
    <row r="415" spans="29:74" ht="13.2" x14ac:dyDescent="0.25"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</row>
    <row r="416" spans="29:74" ht="13.2" x14ac:dyDescent="0.25"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</row>
    <row r="417" spans="29:74" ht="13.2" x14ac:dyDescent="0.25"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</row>
    <row r="418" spans="29:74" ht="13.2" x14ac:dyDescent="0.25"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</row>
    <row r="419" spans="29:74" ht="13.2" x14ac:dyDescent="0.25"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</row>
    <row r="420" spans="29:74" ht="13.2" x14ac:dyDescent="0.25"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</row>
    <row r="421" spans="29:74" ht="13.2" x14ac:dyDescent="0.25"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</row>
    <row r="422" spans="29:74" ht="13.2" x14ac:dyDescent="0.25"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</row>
    <row r="423" spans="29:74" ht="13.2" x14ac:dyDescent="0.25"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</row>
    <row r="424" spans="29:74" ht="13.2" x14ac:dyDescent="0.25"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</row>
    <row r="425" spans="29:74" ht="13.2" x14ac:dyDescent="0.25"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</row>
    <row r="426" spans="29:74" ht="13.2" x14ac:dyDescent="0.25"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</row>
    <row r="427" spans="29:74" ht="13.2" x14ac:dyDescent="0.25"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</row>
    <row r="428" spans="29:74" ht="13.2" x14ac:dyDescent="0.25"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</row>
    <row r="429" spans="29:74" ht="13.2" x14ac:dyDescent="0.25"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</row>
    <row r="430" spans="29:74" ht="13.2" x14ac:dyDescent="0.25"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</row>
    <row r="431" spans="29:74" ht="13.2" x14ac:dyDescent="0.25"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</row>
    <row r="432" spans="29:74" ht="13.2" x14ac:dyDescent="0.25"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</row>
    <row r="433" spans="29:74" ht="13.2" x14ac:dyDescent="0.25"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</row>
    <row r="434" spans="29:74" ht="13.2" x14ac:dyDescent="0.25"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</row>
    <row r="435" spans="29:74" ht="13.2" x14ac:dyDescent="0.25"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</row>
    <row r="436" spans="29:74" ht="13.2" x14ac:dyDescent="0.25"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</row>
    <row r="437" spans="29:74" ht="13.2" x14ac:dyDescent="0.25"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</row>
    <row r="438" spans="29:74" ht="13.2" x14ac:dyDescent="0.25"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</row>
    <row r="439" spans="29:74" ht="13.2" x14ac:dyDescent="0.25"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</row>
    <row r="440" spans="29:74" ht="13.2" x14ac:dyDescent="0.25"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</row>
    <row r="441" spans="29:74" ht="13.2" x14ac:dyDescent="0.25"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</row>
    <row r="442" spans="29:74" ht="13.2" x14ac:dyDescent="0.25"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</row>
    <row r="443" spans="29:74" ht="13.2" x14ac:dyDescent="0.25"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</row>
    <row r="444" spans="29:74" ht="13.2" x14ac:dyDescent="0.25"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</row>
    <row r="445" spans="29:74" ht="13.2" x14ac:dyDescent="0.25"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</row>
    <row r="446" spans="29:74" ht="13.2" x14ac:dyDescent="0.25"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</row>
    <row r="447" spans="29:74" ht="13.2" x14ac:dyDescent="0.25"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</row>
    <row r="448" spans="29:74" ht="13.2" x14ac:dyDescent="0.25"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</row>
    <row r="449" spans="29:74" ht="13.2" x14ac:dyDescent="0.25"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</row>
    <row r="450" spans="29:74" ht="13.2" x14ac:dyDescent="0.25"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</row>
    <row r="451" spans="29:74" ht="13.2" x14ac:dyDescent="0.25"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</row>
    <row r="452" spans="29:74" ht="13.2" x14ac:dyDescent="0.25"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</row>
    <row r="453" spans="29:74" ht="13.2" x14ac:dyDescent="0.25"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</row>
    <row r="454" spans="29:74" ht="13.2" x14ac:dyDescent="0.25"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</row>
    <row r="455" spans="29:74" ht="13.2" x14ac:dyDescent="0.25"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</row>
    <row r="456" spans="29:74" ht="13.2" x14ac:dyDescent="0.25"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</row>
    <row r="457" spans="29:74" ht="13.2" x14ac:dyDescent="0.25"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</row>
    <row r="458" spans="29:74" ht="13.2" x14ac:dyDescent="0.25"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</row>
    <row r="459" spans="29:74" ht="13.2" x14ac:dyDescent="0.25"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</row>
    <row r="460" spans="29:74" ht="13.2" x14ac:dyDescent="0.25"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</row>
    <row r="461" spans="29:74" ht="13.2" x14ac:dyDescent="0.25"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</row>
    <row r="462" spans="29:74" ht="13.2" x14ac:dyDescent="0.25"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</row>
    <row r="463" spans="29:74" ht="13.2" x14ac:dyDescent="0.25"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</row>
    <row r="464" spans="29:74" ht="13.2" x14ac:dyDescent="0.25"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</row>
    <row r="465" spans="29:74" ht="13.2" x14ac:dyDescent="0.25"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</row>
    <row r="466" spans="29:74" ht="13.2" x14ac:dyDescent="0.25"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</row>
    <row r="467" spans="29:74" ht="13.2" x14ac:dyDescent="0.25"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</row>
    <row r="468" spans="29:74" ht="13.2" x14ac:dyDescent="0.25"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</row>
    <row r="469" spans="29:74" ht="13.2" x14ac:dyDescent="0.25"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</row>
    <row r="470" spans="29:74" ht="13.2" x14ac:dyDescent="0.25"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</row>
    <row r="471" spans="29:74" ht="13.2" x14ac:dyDescent="0.25"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</row>
    <row r="472" spans="29:74" ht="13.2" x14ac:dyDescent="0.25"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</row>
    <row r="473" spans="29:74" ht="13.2" x14ac:dyDescent="0.25"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</row>
    <row r="474" spans="29:74" ht="13.2" x14ac:dyDescent="0.25"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</row>
    <row r="475" spans="29:74" ht="13.2" x14ac:dyDescent="0.25"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</row>
    <row r="476" spans="29:74" ht="13.2" x14ac:dyDescent="0.25"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</row>
    <row r="477" spans="29:74" ht="13.2" x14ac:dyDescent="0.25"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</row>
    <row r="478" spans="29:74" ht="13.2" x14ac:dyDescent="0.25"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</row>
    <row r="479" spans="29:74" ht="13.2" x14ac:dyDescent="0.25"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</row>
    <row r="480" spans="29:74" ht="13.2" x14ac:dyDescent="0.25"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</row>
    <row r="481" spans="29:74" ht="13.2" x14ac:dyDescent="0.25"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</row>
    <row r="482" spans="29:74" ht="13.2" x14ac:dyDescent="0.25"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</row>
    <row r="483" spans="29:74" ht="13.2" x14ac:dyDescent="0.25"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</row>
    <row r="484" spans="29:74" ht="13.2" x14ac:dyDescent="0.25"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</row>
    <row r="485" spans="29:74" ht="13.2" x14ac:dyDescent="0.25"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</row>
    <row r="486" spans="29:74" ht="13.2" x14ac:dyDescent="0.25"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</row>
    <row r="487" spans="29:74" ht="13.2" x14ac:dyDescent="0.25"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</row>
    <row r="488" spans="29:74" ht="13.2" x14ac:dyDescent="0.25"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</row>
    <row r="489" spans="29:74" ht="13.2" x14ac:dyDescent="0.25"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</row>
    <row r="490" spans="29:74" ht="13.2" x14ac:dyDescent="0.25"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</row>
    <row r="491" spans="29:74" ht="13.2" x14ac:dyDescent="0.25"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</row>
    <row r="492" spans="29:74" ht="13.2" x14ac:dyDescent="0.25"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</row>
    <row r="493" spans="29:74" ht="13.2" x14ac:dyDescent="0.25"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</row>
    <row r="494" spans="29:74" ht="13.2" x14ac:dyDescent="0.25"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</row>
    <row r="495" spans="29:74" ht="13.2" x14ac:dyDescent="0.25"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</row>
    <row r="496" spans="29:74" ht="13.2" x14ac:dyDescent="0.25"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</row>
    <row r="497" spans="29:74" ht="13.2" x14ac:dyDescent="0.25"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</row>
    <row r="498" spans="29:74" ht="13.2" x14ac:dyDescent="0.25"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</row>
    <row r="499" spans="29:74" ht="13.2" x14ac:dyDescent="0.25"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</row>
    <row r="500" spans="29:74" ht="13.2" x14ac:dyDescent="0.25"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</row>
    <row r="501" spans="29:74" ht="13.2" x14ac:dyDescent="0.25"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</row>
    <row r="502" spans="29:74" ht="13.2" x14ac:dyDescent="0.25"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</row>
    <row r="503" spans="29:74" ht="13.2" x14ac:dyDescent="0.25"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</row>
    <row r="504" spans="29:74" ht="13.2" x14ac:dyDescent="0.25"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</row>
    <row r="505" spans="29:74" ht="13.2" x14ac:dyDescent="0.25"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</row>
    <row r="506" spans="29:74" ht="13.2" x14ac:dyDescent="0.25"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</row>
    <row r="507" spans="29:74" ht="13.2" x14ac:dyDescent="0.25"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</row>
    <row r="508" spans="29:74" ht="13.2" x14ac:dyDescent="0.25"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</row>
    <row r="509" spans="29:74" ht="13.2" x14ac:dyDescent="0.25"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</row>
    <row r="510" spans="29:74" ht="13.2" x14ac:dyDescent="0.25"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</row>
    <row r="511" spans="29:74" ht="13.2" x14ac:dyDescent="0.25"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</row>
    <row r="512" spans="29:74" ht="13.2" x14ac:dyDescent="0.25"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</row>
    <row r="513" spans="29:74" ht="13.2" x14ac:dyDescent="0.25"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</row>
    <row r="514" spans="29:74" ht="13.2" x14ac:dyDescent="0.25"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</row>
    <row r="515" spans="29:74" ht="13.2" x14ac:dyDescent="0.25"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</row>
    <row r="516" spans="29:74" ht="13.2" x14ac:dyDescent="0.25"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</row>
    <row r="517" spans="29:74" ht="13.2" x14ac:dyDescent="0.25"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</row>
    <row r="518" spans="29:74" ht="13.2" x14ac:dyDescent="0.25"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</row>
    <row r="519" spans="29:74" ht="13.2" x14ac:dyDescent="0.25"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</row>
    <row r="520" spans="29:74" ht="13.2" x14ac:dyDescent="0.25"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</row>
    <row r="521" spans="29:74" ht="13.2" x14ac:dyDescent="0.25"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</row>
    <row r="522" spans="29:74" ht="13.2" x14ac:dyDescent="0.25"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</row>
    <row r="523" spans="29:74" ht="13.2" x14ac:dyDescent="0.25"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</row>
    <row r="524" spans="29:74" ht="13.2" x14ac:dyDescent="0.25"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</row>
    <row r="525" spans="29:74" ht="13.2" x14ac:dyDescent="0.25"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</row>
    <row r="526" spans="29:74" ht="13.2" x14ac:dyDescent="0.25"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</row>
    <row r="527" spans="29:74" ht="13.2" x14ac:dyDescent="0.25"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</row>
    <row r="528" spans="29:74" ht="13.2" x14ac:dyDescent="0.25"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</row>
    <row r="529" spans="29:74" ht="13.2" x14ac:dyDescent="0.25"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</row>
    <row r="530" spans="29:74" ht="13.2" x14ac:dyDescent="0.25"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</row>
    <row r="531" spans="29:74" ht="13.2" x14ac:dyDescent="0.25"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</row>
    <row r="532" spans="29:74" ht="13.2" x14ac:dyDescent="0.25"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</row>
    <row r="533" spans="29:74" ht="13.2" x14ac:dyDescent="0.25"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</row>
    <row r="534" spans="29:74" ht="13.2" x14ac:dyDescent="0.25"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</row>
    <row r="535" spans="29:74" ht="13.2" x14ac:dyDescent="0.25"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</row>
    <row r="536" spans="29:74" ht="13.2" x14ac:dyDescent="0.25"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</row>
    <row r="537" spans="29:74" ht="13.2" x14ac:dyDescent="0.25"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</row>
    <row r="538" spans="29:74" ht="13.2" x14ac:dyDescent="0.25"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</row>
    <row r="539" spans="29:74" ht="13.2" x14ac:dyDescent="0.25"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</row>
    <row r="540" spans="29:74" ht="13.2" x14ac:dyDescent="0.25"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</row>
    <row r="541" spans="29:74" ht="13.2" x14ac:dyDescent="0.25"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</row>
    <row r="542" spans="29:74" ht="13.2" x14ac:dyDescent="0.25"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</row>
    <row r="543" spans="29:74" ht="13.2" x14ac:dyDescent="0.25"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</row>
    <row r="544" spans="29:74" ht="13.2" x14ac:dyDescent="0.25"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</row>
    <row r="545" spans="29:74" ht="13.2" x14ac:dyDescent="0.25"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</row>
    <row r="546" spans="29:74" ht="13.2" x14ac:dyDescent="0.25"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</row>
    <row r="547" spans="29:74" ht="13.2" x14ac:dyDescent="0.25"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</row>
    <row r="548" spans="29:74" ht="13.2" x14ac:dyDescent="0.25"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</row>
    <row r="549" spans="29:74" ht="13.2" x14ac:dyDescent="0.25"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</row>
    <row r="550" spans="29:74" ht="13.2" x14ac:dyDescent="0.25"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</row>
    <row r="551" spans="29:74" ht="13.2" x14ac:dyDescent="0.25"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</row>
    <row r="552" spans="29:74" ht="13.2" x14ac:dyDescent="0.25"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</row>
    <row r="553" spans="29:74" ht="13.2" x14ac:dyDescent="0.25"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</row>
    <row r="554" spans="29:74" ht="13.2" x14ac:dyDescent="0.25"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</row>
    <row r="555" spans="29:74" ht="13.2" x14ac:dyDescent="0.25"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</row>
    <row r="556" spans="29:74" ht="13.2" x14ac:dyDescent="0.25"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</row>
    <row r="557" spans="29:74" ht="13.2" x14ac:dyDescent="0.25"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</row>
    <row r="558" spans="29:74" ht="13.2" x14ac:dyDescent="0.25"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</row>
    <row r="559" spans="29:74" ht="13.2" x14ac:dyDescent="0.25"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</row>
    <row r="560" spans="29:74" ht="13.2" x14ac:dyDescent="0.25"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</row>
    <row r="561" spans="29:74" ht="13.2" x14ac:dyDescent="0.25"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</row>
    <row r="562" spans="29:74" ht="13.2" x14ac:dyDescent="0.25"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</row>
    <row r="563" spans="29:74" ht="13.2" x14ac:dyDescent="0.25"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</row>
    <row r="564" spans="29:74" ht="13.2" x14ac:dyDescent="0.25"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</row>
    <row r="565" spans="29:74" ht="13.2" x14ac:dyDescent="0.25"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</row>
    <row r="566" spans="29:74" ht="13.2" x14ac:dyDescent="0.25"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</row>
    <row r="567" spans="29:74" ht="13.2" x14ac:dyDescent="0.25"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</row>
    <row r="568" spans="29:74" ht="13.2" x14ac:dyDescent="0.25"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</row>
    <row r="569" spans="29:74" ht="13.2" x14ac:dyDescent="0.25"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</row>
    <row r="570" spans="29:74" ht="13.2" x14ac:dyDescent="0.25"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</row>
    <row r="571" spans="29:74" ht="13.2" x14ac:dyDescent="0.25"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</row>
    <row r="572" spans="29:74" ht="13.2" x14ac:dyDescent="0.25"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</row>
    <row r="573" spans="29:74" ht="13.2" x14ac:dyDescent="0.25"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</row>
    <row r="574" spans="29:74" ht="13.2" x14ac:dyDescent="0.25"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</row>
    <row r="575" spans="29:74" ht="13.2" x14ac:dyDescent="0.25"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</row>
    <row r="576" spans="29:74" ht="13.2" x14ac:dyDescent="0.25"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</row>
    <row r="577" spans="29:74" ht="13.2" x14ac:dyDescent="0.25"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</row>
    <row r="578" spans="29:74" ht="13.2" x14ac:dyDescent="0.25"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</row>
    <row r="579" spans="29:74" ht="13.2" x14ac:dyDescent="0.25"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</row>
    <row r="580" spans="29:74" ht="13.2" x14ac:dyDescent="0.25"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</row>
    <row r="581" spans="29:74" ht="13.2" x14ac:dyDescent="0.25"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</row>
    <row r="582" spans="29:74" ht="13.2" x14ac:dyDescent="0.25"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</row>
    <row r="583" spans="29:74" ht="13.2" x14ac:dyDescent="0.25"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</row>
    <row r="584" spans="29:74" ht="13.2" x14ac:dyDescent="0.25"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</row>
    <row r="585" spans="29:74" ht="13.2" x14ac:dyDescent="0.25"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</row>
    <row r="586" spans="29:74" ht="13.2" x14ac:dyDescent="0.25"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</row>
    <row r="587" spans="29:74" ht="13.2" x14ac:dyDescent="0.25"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</row>
    <row r="588" spans="29:74" ht="13.2" x14ac:dyDescent="0.25"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</row>
    <row r="589" spans="29:74" ht="13.2" x14ac:dyDescent="0.25"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</row>
    <row r="590" spans="29:74" ht="13.2" x14ac:dyDescent="0.25"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</row>
    <row r="591" spans="29:74" ht="13.2" x14ac:dyDescent="0.25"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</row>
    <row r="592" spans="29:74" ht="13.2" x14ac:dyDescent="0.25"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</row>
    <row r="593" spans="29:74" ht="13.2" x14ac:dyDescent="0.25"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</row>
    <row r="594" spans="29:74" ht="13.2" x14ac:dyDescent="0.25"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</row>
    <row r="595" spans="29:74" ht="13.2" x14ac:dyDescent="0.25"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</row>
    <row r="596" spans="29:74" ht="13.2" x14ac:dyDescent="0.25"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</row>
    <row r="597" spans="29:74" ht="13.2" x14ac:dyDescent="0.25"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</row>
    <row r="598" spans="29:74" ht="13.2" x14ac:dyDescent="0.25"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</row>
    <row r="599" spans="29:74" ht="13.2" x14ac:dyDescent="0.25"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</row>
    <row r="600" spans="29:74" ht="13.2" x14ac:dyDescent="0.25"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</row>
    <row r="601" spans="29:74" ht="13.2" x14ac:dyDescent="0.25"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</row>
    <row r="602" spans="29:74" ht="13.2" x14ac:dyDescent="0.25"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</row>
    <row r="603" spans="29:74" ht="13.2" x14ac:dyDescent="0.25"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</row>
    <row r="604" spans="29:74" ht="13.2" x14ac:dyDescent="0.25"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</row>
    <row r="605" spans="29:74" ht="13.2" x14ac:dyDescent="0.25"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</row>
    <row r="606" spans="29:74" ht="13.2" x14ac:dyDescent="0.25"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</row>
    <row r="607" spans="29:74" ht="13.2" x14ac:dyDescent="0.25"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</row>
    <row r="608" spans="29:74" ht="13.2" x14ac:dyDescent="0.25"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</row>
    <row r="609" spans="29:74" ht="13.2" x14ac:dyDescent="0.25"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</row>
    <row r="610" spans="29:74" ht="13.2" x14ac:dyDescent="0.25"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</row>
    <row r="611" spans="29:74" ht="13.2" x14ac:dyDescent="0.25"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</row>
    <row r="612" spans="29:74" ht="13.2" x14ac:dyDescent="0.25"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</row>
    <row r="613" spans="29:74" ht="13.2" x14ac:dyDescent="0.25"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</row>
    <row r="614" spans="29:74" ht="13.2" x14ac:dyDescent="0.25"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</row>
    <row r="615" spans="29:74" ht="13.2" x14ac:dyDescent="0.25"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</row>
    <row r="616" spans="29:74" ht="13.2" x14ac:dyDescent="0.25"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</row>
    <row r="617" spans="29:74" ht="13.2" x14ac:dyDescent="0.25"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</row>
    <row r="618" spans="29:74" ht="13.2" x14ac:dyDescent="0.25"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</row>
    <row r="619" spans="29:74" ht="13.2" x14ac:dyDescent="0.25"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</row>
    <row r="620" spans="29:74" ht="13.2" x14ac:dyDescent="0.25"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</row>
    <row r="621" spans="29:74" ht="13.2" x14ac:dyDescent="0.25"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</row>
    <row r="622" spans="29:74" ht="13.2" x14ac:dyDescent="0.25"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</row>
    <row r="623" spans="29:74" ht="13.2" x14ac:dyDescent="0.25"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</row>
    <row r="624" spans="29:74" ht="13.2" x14ac:dyDescent="0.25"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</row>
    <row r="625" spans="29:74" ht="13.2" x14ac:dyDescent="0.25"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</row>
    <row r="626" spans="29:74" ht="13.2" x14ac:dyDescent="0.25"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</row>
    <row r="627" spans="29:74" ht="13.2" x14ac:dyDescent="0.25"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</row>
    <row r="628" spans="29:74" ht="13.2" x14ac:dyDescent="0.25"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</row>
    <row r="629" spans="29:74" ht="13.2" x14ac:dyDescent="0.25"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</row>
    <row r="630" spans="29:74" ht="13.2" x14ac:dyDescent="0.25"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</row>
    <row r="631" spans="29:74" ht="13.2" x14ac:dyDescent="0.25"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</row>
    <row r="632" spans="29:74" ht="13.2" x14ac:dyDescent="0.25"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</row>
    <row r="633" spans="29:74" ht="13.2" x14ac:dyDescent="0.25"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</row>
    <row r="634" spans="29:74" ht="13.2" x14ac:dyDescent="0.25"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</row>
    <row r="635" spans="29:74" ht="13.2" x14ac:dyDescent="0.25"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</row>
    <row r="636" spans="29:74" ht="13.2" x14ac:dyDescent="0.25"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</row>
    <row r="637" spans="29:74" ht="13.2" x14ac:dyDescent="0.25"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</row>
    <row r="638" spans="29:74" ht="13.2" x14ac:dyDescent="0.25"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</row>
    <row r="639" spans="29:74" ht="13.2" x14ac:dyDescent="0.25"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</row>
    <row r="640" spans="29:74" ht="13.2" x14ac:dyDescent="0.25"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</row>
    <row r="641" spans="29:74" ht="13.2" x14ac:dyDescent="0.25"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</row>
    <row r="642" spans="29:74" ht="13.2" x14ac:dyDescent="0.25"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</row>
    <row r="643" spans="29:74" ht="13.2" x14ac:dyDescent="0.25"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</row>
    <row r="644" spans="29:74" ht="13.2" x14ac:dyDescent="0.25"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</row>
    <row r="645" spans="29:74" ht="13.2" x14ac:dyDescent="0.25"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</row>
    <row r="646" spans="29:74" ht="13.2" x14ac:dyDescent="0.25"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</row>
    <row r="647" spans="29:74" ht="13.2" x14ac:dyDescent="0.25"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</row>
    <row r="648" spans="29:74" ht="13.2" x14ac:dyDescent="0.25"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</row>
    <row r="649" spans="29:74" ht="13.2" x14ac:dyDescent="0.25"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</row>
    <row r="650" spans="29:74" ht="13.2" x14ac:dyDescent="0.25"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</row>
    <row r="651" spans="29:74" ht="13.2" x14ac:dyDescent="0.25"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</row>
    <row r="652" spans="29:74" ht="13.2" x14ac:dyDescent="0.25"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</row>
    <row r="653" spans="29:74" ht="13.2" x14ac:dyDescent="0.25"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</row>
    <row r="654" spans="29:74" ht="13.2" x14ac:dyDescent="0.25"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</row>
    <row r="655" spans="29:74" ht="13.2" x14ac:dyDescent="0.25"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</row>
    <row r="656" spans="29:74" ht="13.2" x14ac:dyDescent="0.25"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</row>
    <row r="657" spans="29:74" ht="13.2" x14ac:dyDescent="0.25"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</row>
    <row r="658" spans="29:74" ht="13.2" x14ac:dyDescent="0.25"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</row>
    <row r="659" spans="29:74" ht="13.2" x14ac:dyDescent="0.25"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</row>
    <row r="660" spans="29:74" ht="13.2" x14ac:dyDescent="0.25"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</row>
    <row r="661" spans="29:74" ht="13.2" x14ac:dyDescent="0.25"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</row>
    <row r="662" spans="29:74" ht="13.2" x14ac:dyDescent="0.25"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</row>
    <row r="663" spans="29:74" ht="13.2" x14ac:dyDescent="0.25"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</row>
    <row r="664" spans="29:74" ht="13.2" x14ac:dyDescent="0.25"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</row>
    <row r="665" spans="29:74" ht="13.2" x14ac:dyDescent="0.25"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</row>
    <row r="666" spans="29:74" ht="13.2" x14ac:dyDescent="0.25"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</row>
    <row r="667" spans="29:74" ht="13.2" x14ac:dyDescent="0.25"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</row>
    <row r="668" spans="29:74" ht="13.2" x14ac:dyDescent="0.25"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</row>
    <row r="669" spans="29:74" ht="13.2" x14ac:dyDescent="0.25"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</row>
    <row r="670" spans="29:74" ht="13.2" x14ac:dyDescent="0.25"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</row>
    <row r="671" spans="29:74" ht="13.2" x14ac:dyDescent="0.25"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</row>
    <row r="672" spans="29:74" ht="13.2" x14ac:dyDescent="0.25"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</row>
    <row r="673" spans="29:74" ht="13.2" x14ac:dyDescent="0.25"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</row>
    <row r="674" spans="29:74" ht="13.2" x14ac:dyDescent="0.25"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</row>
    <row r="675" spans="29:74" ht="13.2" x14ac:dyDescent="0.25"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</row>
    <row r="676" spans="29:74" ht="13.2" x14ac:dyDescent="0.25"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</row>
    <row r="677" spans="29:74" ht="13.2" x14ac:dyDescent="0.25"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</row>
    <row r="678" spans="29:74" ht="13.2" x14ac:dyDescent="0.25"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</row>
    <row r="679" spans="29:74" ht="13.2" x14ac:dyDescent="0.25"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</row>
    <row r="680" spans="29:74" ht="13.2" x14ac:dyDescent="0.25"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</row>
    <row r="681" spans="29:74" ht="13.2" x14ac:dyDescent="0.25"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</row>
    <row r="682" spans="29:74" ht="13.2" x14ac:dyDescent="0.25"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</row>
    <row r="683" spans="29:74" ht="13.2" x14ac:dyDescent="0.25"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</row>
    <row r="684" spans="29:74" ht="13.2" x14ac:dyDescent="0.25"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</row>
    <row r="685" spans="29:74" ht="13.2" x14ac:dyDescent="0.25"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</row>
    <row r="686" spans="29:74" ht="13.2" x14ac:dyDescent="0.25"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</row>
    <row r="687" spans="29:74" ht="13.2" x14ac:dyDescent="0.25"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</row>
    <row r="688" spans="29:74" ht="13.2" x14ac:dyDescent="0.25"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</row>
    <row r="689" spans="29:74" ht="13.2" x14ac:dyDescent="0.25"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</row>
    <row r="690" spans="29:74" ht="13.2" x14ac:dyDescent="0.25"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</row>
    <row r="691" spans="29:74" ht="13.2" x14ac:dyDescent="0.25"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</row>
    <row r="692" spans="29:74" ht="13.2" x14ac:dyDescent="0.25"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</row>
    <row r="693" spans="29:74" ht="13.2" x14ac:dyDescent="0.25"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</row>
    <row r="694" spans="29:74" ht="13.2" x14ac:dyDescent="0.25"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</row>
    <row r="695" spans="29:74" ht="13.2" x14ac:dyDescent="0.25"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</row>
    <row r="696" spans="29:74" ht="13.2" x14ac:dyDescent="0.25"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</row>
    <row r="697" spans="29:74" ht="13.2" x14ac:dyDescent="0.25"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</row>
    <row r="698" spans="29:74" ht="13.2" x14ac:dyDescent="0.25"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</row>
    <row r="699" spans="29:74" ht="13.2" x14ac:dyDescent="0.25"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</row>
    <row r="700" spans="29:74" ht="13.2" x14ac:dyDescent="0.25"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</row>
    <row r="701" spans="29:74" ht="13.2" x14ac:dyDescent="0.25"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</row>
    <row r="702" spans="29:74" ht="13.2" x14ac:dyDescent="0.25"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</row>
    <row r="703" spans="29:74" ht="13.2" x14ac:dyDescent="0.25"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</row>
    <row r="704" spans="29:74" ht="13.2" x14ac:dyDescent="0.25"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</row>
    <row r="705" spans="29:74" ht="13.2" x14ac:dyDescent="0.25"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</row>
    <row r="706" spans="29:74" ht="13.2" x14ac:dyDescent="0.25"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</row>
    <row r="707" spans="29:74" ht="13.2" x14ac:dyDescent="0.25"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</row>
    <row r="708" spans="29:74" ht="13.2" x14ac:dyDescent="0.25"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</row>
    <row r="709" spans="29:74" ht="13.2" x14ac:dyDescent="0.25"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</row>
    <row r="710" spans="29:74" ht="13.2" x14ac:dyDescent="0.25"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</row>
    <row r="711" spans="29:74" ht="13.2" x14ac:dyDescent="0.25"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</row>
    <row r="712" spans="29:74" ht="13.2" x14ac:dyDescent="0.25"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</row>
    <row r="713" spans="29:74" ht="13.2" x14ac:dyDescent="0.25"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</row>
    <row r="714" spans="29:74" ht="13.2" x14ac:dyDescent="0.25"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</row>
    <row r="715" spans="29:74" ht="13.2" x14ac:dyDescent="0.25"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</row>
    <row r="716" spans="29:74" ht="13.2" x14ac:dyDescent="0.25"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</row>
    <row r="717" spans="29:74" ht="13.2" x14ac:dyDescent="0.25"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</row>
    <row r="718" spans="29:74" ht="13.2" x14ac:dyDescent="0.25"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</row>
    <row r="719" spans="29:74" ht="13.2" x14ac:dyDescent="0.25"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</row>
    <row r="720" spans="29:74" ht="13.2" x14ac:dyDescent="0.25"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</row>
    <row r="721" spans="29:74" ht="13.2" x14ac:dyDescent="0.25"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</row>
    <row r="722" spans="29:74" ht="13.2" x14ac:dyDescent="0.25"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</row>
    <row r="723" spans="29:74" ht="13.2" x14ac:dyDescent="0.25"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</row>
    <row r="724" spans="29:74" ht="13.2" x14ac:dyDescent="0.25"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</row>
    <row r="725" spans="29:74" ht="13.2" x14ac:dyDescent="0.25"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</row>
    <row r="726" spans="29:74" ht="13.2" x14ac:dyDescent="0.25"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</row>
    <row r="727" spans="29:74" ht="13.2" x14ac:dyDescent="0.25"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</row>
    <row r="728" spans="29:74" ht="13.2" x14ac:dyDescent="0.25"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</row>
    <row r="729" spans="29:74" ht="13.2" x14ac:dyDescent="0.25"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</row>
    <row r="730" spans="29:74" ht="13.2" x14ac:dyDescent="0.25"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</row>
    <row r="731" spans="29:74" ht="13.2" x14ac:dyDescent="0.25"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</row>
    <row r="732" spans="29:74" ht="13.2" x14ac:dyDescent="0.25"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</row>
    <row r="733" spans="29:74" ht="13.2" x14ac:dyDescent="0.25"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</row>
    <row r="734" spans="29:74" ht="13.2" x14ac:dyDescent="0.25"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</row>
    <row r="735" spans="29:74" ht="13.2" x14ac:dyDescent="0.25"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</row>
    <row r="736" spans="29:74" ht="13.2" x14ac:dyDescent="0.25"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</row>
    <row r="737" spans="29:74" ht="13.2" x14ac:dyDescent="0.25"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</row>
    <row r="738" spans="29:74" ht="13.2" x14ac:dyDescent="0.25"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</row>
    <row r="739" spans="29:74" ht="13.2" x14ac:dyDescent="0.25"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</row>
    <row r="740" spans="29:74" ht="13.2" x14ac:dyDescent="0.25"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</row>
    <row r="741" spans="29:74" ht="13.2" x14ac:dyDescent="0.25"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</row>
    <row r="742" spans="29:74" ht="13.2" x14ac:dyDescent="0.25"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</row>
    <row r="743" spans="29:74" ht="13.2" x14ac:dyDescent="0.25"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</row>
    <row r="744" spans="29:74" ht="13.2" x14ac:dyDescent="0.25"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</row>
    <row r="745" spans="29:74" ht="13.2" x14ac:dyDescent="0.25"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</row>
    <row r="746" spans="29:74" ht="13.2" x14ac:dyDescent="0.25"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</row>
    <row r="747" spans="29:74" ht="13.2" x14ac:dyDescent="0.25"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</row>
    <row r="748" spans="29:74" ht="13.2" x14ac:dyDescent="0.25"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</row>
    <row r="749" spans="29:74" ht="13.2" x14ac:dyDescent="0.25"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</row>
    <row r="750" spans="29:74" ht="13.2" x14ac:dyDescent="0.25"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</row>
    <row r="751" spans="29:74" ht="13.2" x14ac:dyDescent="0.25"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</row>
    <row r="752" spans="29:74" ht="13.2" x14ac:dyDescent="0.25"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</row>
    <row r="753" spans="29:74" ht="13.2" x14ac:dyDescent="0.25"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</row>
    <row r="754" spans="29:74" ht="13.2" x14ac:dyDescent="0.25"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</row>
    <row r="755" spans="29:74" ht="13.2" x14ac:dyDescent="0.25"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</row>
    <row r="756" spans="29:74" ht="13.2" x14ac:dyDescent="0.25"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</row>
    <row r="757" spans="29:74" ht="13.2" x14ac:dyDescent="0.25"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</row>
    <row r="758" spans="29:74" ht="13.2" x14ac:dyDescent="0.25"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</row>
    <row r="759" spans="29:74" ht="13.2" x14ac:dyDescent="0.25"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</row>
    <row r="760" spans="29:74" ht="13.2" x14ac:dyDescent="0.25"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</row>
    <row r="761" spans="29:74" ht="13.2" x14ac:dyDescent="0.25"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</row>
    <row r="762" spans="29:74" ht="13.2" x14ac:dyDescent="0.25"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</row>
    <row r="763" spans="29:74" ht="13.2" x14ac:dyDescent="0.25"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</row>
    <row r="764" spans="29:74" ht="13.2" x14ac:dyDescent="0.25"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</row>
    <row r="765" spans="29:74" ht="13.2" x14ac:dyDescent="0.25"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</row>
    <row r="766" spans="29:74" ht="13.2" x14ac:dyDescent="0.25"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</row>
    <row r="767" spans="29:74" ht="13.2" x14ac:dyDescent="0.25"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</row>
    <row r="768" spans="29:74" ht="13.2" x14ac:dyDescent="0.25"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</row>
    <row r="769" spans="29:74" ht="13.2" x14ac:dyDescent="0.25"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</row>
    <row r="770" spans="29:74" ht="13.2" x14ac:dyDescent="0.25"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</row>
    <row r="771" spans="29:74" ht="13.2" x14ac:dyDescent="0.25"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</row>
    <row r="772" spans="29:74" ht="13.2" x14ac:dyDescent="0.25"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</row>
    <row r="773" spans="29:74" ht="13.2" x14ac:dyDescent="0.25"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</row>
    <row r="774" spans="29:74" ht="13.2" x14ac:dyDescent="0.25"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</row>
    <row r="775" spans="29:74" ht="13.2" x14ac:dyDescent="0.25"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</row>
    <row r="776" spans="29:74" ht="13.2" x14ac:dyDescent="0.25"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</row>
    <row r="777" spans="29:74" ht="13.2" x14ac:dyDescent="0.25"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</row>
    <row r="778" spans="29:74" ht="13.2" x14ac:dyDescent="0.25"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</row>
    <row r="779" spans="29:74" ht="13.2" x14ac:dyDescent="0.25"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</row>
    <row r="780" spans="29:74" ht="13.2" x14ac:dyDescent="0.25"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</row>
    <row r="781" spans="29:74" ht="13.2" x14ac:dyDescent="0.25"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</row>
    <row r="782" spans="29:74" ht="13.2" x14ac:dyDescent="0.25"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</row>
    <row r="783" spans="29:74" ht="13.2" x14ac:dyDescent="0.25"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</row>
    <row r="784" spans="29:74" ht="13.2" x14ac:dyDescent="0.25"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</row>
    <row r="785" spans="29:74" ht="13.2" x14ac:dyDescent="0.25"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</row>
    <row r="786" spans="29:74" ht="13.2" x14ac:dyDescent="0.25"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</row>
    <row r="787" spans="29:74" ht="13.2" x14ac:dyDescent="0.25"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</row>
    <row r="788" spans="29:74" ht="13.2" x14ac:dyDescent="0.25"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</row>
    <row r="789" spans="29:74" ht="13.2" x14ac:dyDescent="0.25"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</row>
    <row r="790" spans="29:74" ht="13.2" x14ac:dyDescent="0.25"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</row>
    <row r="791" spans="29:74" ht="13.2" x14ac:dyDescent="0.25"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</row>
    <row r="792" spans="29:74" ht="13.2" x14ac:dyDescent="0.25"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</row>
    <row r="793" spans="29:74" ht="13.2" x14ac:dyDescent="0.25"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</row>
    <row r="794" spans="29:74" ht="13.2" x14ac:dyDescent="0.25"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</row>
    <row r="795" spans="29:74" ht="13.2" x14ac:dyDescent="0.25"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</row>
    <row r="796" spans="29:74" ht="13.2" x14ac:dyDescent="0.25"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</row>
    <row r="797" spans="29:74" ht="13.2" x14ac:dyDescent="0.25"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</row>
    <row r="798" spans="29:74" ht="13.2" x14ac:dyDescent="0.25"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</row>
    <row r="799" spans="29:74" ht="13.2" x14ac:dyDescent="0.25"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</row>
    <row r="800" spans="29:74" ht="13.2" x14ac:dyDescent="0.25"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</row>
    <row r="801" spans="29:74" ht="13.2" x14ac:dyDescent="0.25"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</row>
    <row r="802" spans="29:74" ht="13.2" x14ac:dyDescent="0.25"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</row>
    <row r="803" spans="29:74" ht="13.2" x14ac:dyDescent="0.25"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</row>
    <row r="804" spans="29:74" ht="13.2" x14ac:dyDescent="0.25"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</row>
    <row r="805" spans="29:74" ht="13.2" x14ac:dyDescent="0.25"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</row>
    <row r="806" spans="29:74" ht="13.2" x14ac:dyDescent="0.25"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</row>
    <row r="807" spans="29:74" ht="13.2" x14ac:dyDescent="0.25"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</row>
    <row r="808" spans="29:74" ht="13.2" x14ac:dyDescent="0.25"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</row>
    <row r="809" spans="29:74" ht="13.2" x14ac:dyDescent="0.25"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</row>
    <row r="810" spans="29:74" ht="13.2" x14ac:dyDescent="0.25"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</row>
    <row r="811" spans="29:74" ht="13.2" x14ac:dyDescent="0.25"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</row>
    <row r="812" spans="29:74" ht="13.2" x14ac:dyDescent="0.25"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</row>
    <row r="813" spans="29:74" ht="13.2" x14ac:dyDescent="0.25"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</row>
    <row r="814" spans="29:74" ht="13.2" x14ac:dyDescent="0.25"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</row>
    <row r="815" spans="29:74" ht="13.2" x14ac:dyDescent="0.25"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</row>
    <row r="816" spans="29:74" ht="13.2" x14ac:dyDescent="0.25"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</row>
    <row r="817" spans="29:74" ht="13.2" x14ac:dyDescent="0.25"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</row>
    <row r="818" spans="29:74" ht="13.2" x14ac:dyDescent="0.25"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</row>
    <row r="819" spans="29:74" ht="13.2" x14ac:dyDescent="0.25"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</row>
    <row r="820" spans="29:74" ht="13.2" x14ac:dyDescent="0.25"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</row>
    <row r="821" spans="29:74" ht="13.2" x14ac:dyDescent="0.25"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</row>
    <row r="822" spans="29:74" ht="13.2" x14ac:dyDescent="0.25"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</row>
    <row r="823" spans="29:74" ht="13.2" x14ac:dyDescent="0.25"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</row>
    <row r="824" spans="29:74" ht="13.2" x14ac:dyDescent="0.25"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</row>
    <row r="825" spans="29:74" ht="13.2" x14ac:dyDescent="0.25"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</row>
    <row r="826" spans="29:74" ht="13.2" x14ac:dyDescent="0.25"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</row>
    <row r="827" spans="29:74" ht="13.2" x14ac:dyDescent="0.25"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</row>
    <row r="828" spans="29:74" ht="13.2" x14ac:dyDescent="0.25"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</row>
    <row r="829" spans="29:74" ht="13.2" x14ac:dyDescent="0.25"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</row>
    <row r="830" spans="29:74" ht="13.2" x14ac:dyDescent="0.25"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</row>
    <row r="831" spans="29:74" ht="13.2" x14ac:dyDescent="0.25"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</row>
    <row r="832" spans="29:74" ht="13.2" x14ac:dyDescent="0.25"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</row>
    <row r="833" spans="29:74" ht="13.2" x14ac:dyDescent="0.25"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</row>
    <row r="834" spans="29:74" ht="13.2" x14ac:dyDescent="0.25"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</row>
    <row r="835" spans="29:74" ht="13.2" x14ac:dyDescent="0.25"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</row>
    <row r="836" spans="29:74" ht="13.2" x14ac:dyDescent="0.25"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</row>
    <row r="837" spans="29:74" ht="13.2" x14ac:dyDescent="0.25"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</row>
    <row r="838" spans="29:74" ht="13.2" x14ac:dyDescent="0.25"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</row>
    <row r="839" spans="29:74" ht="13.2" x14ac:dyDescent="0.25"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</row>
    <row r="840" spans="29:74" ht="13.2" x14ac:dyDescent="0.25"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</row>
    <row r="841" spans="29:74" ht="13.2" x14ac:dyDescent="0.25"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</row>
    <row r="842" spans="29:74" ht="13.2" x14ac:dyDescent="0.25"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</row>
    <row r="843" spans="29:74" ht="13.2" x14ac:dyDescent="0.25"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</row>
    <row r="844" spans="29:74" ht="13.2" x14ac:dyDescent="0.25"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</row>
    <row r="845" spans="29:74" ht="13.2" x14ac:dyDescent="0.25"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</row>
    <row r="846" spans="29:74" ht="13.2" x14ac:dyDescent="0.25"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</row>
    <row r="847" spans="29:74" ht="13.2" x14ac:dyDescent="0.25"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</row>
    <row r="848" spans="29:74" ht="13.2" x14ac:dyDescent="0.25"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</row>
    <row r="849" spans="29:74" ht="13.2" x14ac:dyDescent="0.25"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</row>
    <row r="850" spans="29:74" ht="13.2" x14ac:dyDescent="0.25"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</row>
    <row r="851" spans="29:74" ht="13.2" x14ac:dyDescent="0.25"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</row>
    <row r="852" spans="29:74" ht="13.2" x14ac:dyDescent="0.25"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</row>
    <row r="853" spans="29:74" ht="13.2" x14ac:dyDescent="0.25"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</row>
    <row r="854" spans="29:74" ht="13.2" x14ac:dyDescent="0.25"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</row>
    <row r="855" spans="29:74" ht="13.2" x14ac:dyDescent="0.25"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</row>
    <row r="856" spans="29:74" ht="13.2" x14ac:dyDescent="0.25"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</row>
    <row r="857" spans="29:74" ht="13.2" x14ac:dyDescent="0.25"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</row>
    <row r="858" spans="29:74" ht="13.2" x14ac:dyDescent="0.25"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</row>
    <row r="859" spans="29:74" ht="13.2" x14ac:dyDescent="0.25"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</row>
    <row r="860" spans="29:74" ht="13.2" x14ac:dyDescent="0.25"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</row>
    <row r="861" spans="29:74" ht="13.2" x14ac:dyDescent="0.25"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</row>
    <row r="862" spans="29:74" ht="13.2" x14ac:dyDescent="0.25"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</row>
    <row r="863" spans="29:74" ht="13.2" x14ac:dyDescent="0.25"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</row>
    <row r="864" spans="29:74" ht="13.2" x14ac:dyDescent="0.25"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</row>
    <row r="865" spans="29:74" ht="13.2" x14ac:dyDescent="0.25"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</row>
    <row r="866" spans="29:74" ht="13.2" x14ac:dyDescent="0.25"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</row>
    <row r="867" spans="29:74" ht="13.2" x14ac:dyDescent="0.25"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</row>
    <row r="868" spans="29:74" ht="13.2" x14ac:dyDescent="0.25"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</row>
    <row r="869" spans="29:74" ht="13.2" x14ac:dyDescent="0.25"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</row>
    <row r="870" spans="29:74" ht="13.2" x14ac:dyDescent="0.25"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</row>
    <row r="871" spans="29:74" ht="13.2" x14ac:dyDescent="0.25"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</row>
    <row r="872" spans="29:74" ht="13.2" x14ac:dyDescent="0.25"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</row>
    <row r="873" spans="29:74" ht="13.2" x14ac:dyDescent="0.25"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</row>
    <row r="874" spans="29:74" ht="13.2" x14ac:dyDescent="0.25"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</row>
    <row r="875" spans="29:74" ht="13.2" x14ac:dyDescent="0.25"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</row>
    <row r="876" spans="29:74" ht="13.2" x14ac:dyDescent="0.25"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</row>
    <row r="877" spans="29:74" ht="13.2" x14ac:dyDescent="0.25"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</row>
    <row r="878" spans="29:74" ht="13.2" x14ac:dyDescent="0.25"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</row>
    <row r="879" spans="29:74" ht="13.2" x14ac:dyDescent="0.25"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</row>
    <row r="880" spans="29:74" ht="13.2" x14ac:dyDescent="0.25"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</row>
    <row r="881" spans="29:74" ht="13.2" x14ac:dyDescent="0.25"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</row>
    <row r="882" spans="29:74" ht="13.2" x14ac:dyDescent="0.25"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</row>
    <row r="883" spans="29:74" ht="13.2" x14ac:dyDescent="0.25"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</row>
    <row r="884" spans="29:74" ht="13.2" x14ac:dyDescent="0.25"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</row>
    <row r="885" spans="29:74" ht="13.2" x14ac:dyDescent="0.25"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</row>
    <row r="886" spans="29:74" ht="13.2" x14ac:dyDescent="0.25"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</row>
    <row r="887" spans="29:74" ht="13.2" x14ac:dyDescent="0.25"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</row>
    <row r="888" spans="29:74" ht="13.2" x14ac:dyDescent="0.25"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</row>
    <row r="889" spans="29:74" ht="13.2" x14ac:dyDescent="0.25"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</row>
    <row r="890" spans="29:74" ht="13.2" x14ac:dyDescent="0.25"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</row>
    <row r="891" spans="29:74" ht="13.2" x14ac:dyDescent="0.25"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</row>
    <row r="892" spans="29:74" ht="13.2" x14ac:dyDescent="0.25"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</row>
    <row r="893" spans="29:74" ht="13.2" x14ac:dyDescent="0.25"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</row>
    <row r="894" spans="29:74" ht="13.2" x14ac:dyDescent="0.25"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</row>
    <row r="895" spans="29:74" ht="13.2" x14ac:dyDescent="0.25"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</row>
    <row r="896" spans="29:74" ht="13.2" x14ac:dyDescent="0.25"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</row>
    <row r="897" spans="29:74" ht="13.2" x14ac:dyDescent="0.25"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</row>
    <row r="898" spans="29:74" ht="13.2" x14ac:dyDescent="0.25"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</row>
    <row r="899" spans="29:74" ht="13.2" x14ac:dyDescent="0.25"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</row>
    <row r="900" spans="29:74" ht="13.2" x14ac:dyDescent="0.25"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</row>
    <row r="901" spans="29:74" ht="13.2" x14ac:dyDescent="0.25"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</row>
    <row r="902" spans="29:74" ht="13.2" x14ac:dyDescent="0.25"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</row>
    <row r="903" spans="29:74" ht="13.2" x14ac:dyDescent="0.25"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</row>
    <row r="904" spans="29:74" ht="13.2" x14ac:dyDescent="0.25"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</row>
    <row r="905" spans="29:74" ht="13.2" x14ac:dyDescent="0.25"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</row>
    <row r="906" spans="29:74" ht="13.2" x14ac:dyDescent="0.25"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</row>
    <row r="907" spans="29:74" ht="13.2" x14ac:dyDescent="0.25"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</row>
    <row r="908" spans="29:74" ht="13.2" x14ac:dyDescent="0.25"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</row>
    <row r="909" spans="29:74" ht="13.2" x14ac:dyDescent="0.25"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</row>
    <row r="910" spans="29:74" ht="13.2" x14ac:dyDescent="0.25"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</row>
    <row r="911" spans="29:74" ht="13.2" x14ac:dyDescent="0.25"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</row>
    <row r="912" spans="29:74" ht="13.2" x14ac:dyDescent="0.25"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</row>
    <row r="913" spans="29:74" ht="13.2" x14ac:dyDescent="0.25"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</row>
    <row r="914" spans="29:74" ht="13.2" x14ac:dyDescent="0.25"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</row>
    <row r="915" spans="29:74" ht="13.2" x14ac:dyDescent="0.25"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</row>
    <row r="916" spans="29:74" ht="13.2" x14ac:dyDescent="0.25"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</row>
    <row r="917" spans="29:74" ht="13.2" x14ac:dyDescent="0.25"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</row>
    <row r="918" spans="29:74" ht="13.2" x14ac:dyDescent="0.25"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</row>
    <row r="919" spans="29:74" ht="13.2" x14ac:dyDescent="0.25"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</row>
    <row r="920" spans="29:74" ht="13.2" x14ac:dyDescent="0.25"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</row>
    <row r="921" spans="29:74" ht="13.2" x14ac:dyDescent="0.25"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</row>
    <row r="922" spans="29:74" ht="13.2" x14ac:dyDescent="0.25"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</row>
    <row r="923" spans="29:74" ht="13.2" x14ac:dyDescent="0.25"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</row>
    <row r="924" spans="29:74" ht="13.2" x14ac:dyDescent="0.25"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</row>
    <row r="925" spans="29:74" ht="13.2" x14ac:dyDescent="0.25"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</row>
    <row r="926" spans="29:74" ht="13.2" x14ac:dyDescent="0.25"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</row>
    <row r="927" spans="29:74" ht="13.2" x14ac:dyDescent="0.25"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</row>
    <row r="928" spans="29:74" ht="13.2" x14ac:dyDescent="0.25"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</row>
    <row r="929" spans="29:74" ht="13.2" x14ac:dyDescent="0.25"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</row>
    <row r="930" spans="29:74" ht="13.2" x14ac:dyDescent="0.25"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</row>
    <row r="931" spans="29:74" ht="13.2" x14ac:dyDescent="0.25"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</row>
    <row r="932" spans="29:74" ht="13.2" x14ac:dyDescent="0.25"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</row>
    <row r="933" spans="29:74" ht="13.2" x14ac:dyDescent="0.25"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</row>
    <row r="934" spans="29:74" ht="13.2" x14ac:dyDescent="0.25"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</row>
    <row r="935" spans="29:74" ht="13.2" x14ac:dyDescent="0.25"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</row>
    <row r="936" spans="29:74" ht="13.2" x14ac:dyDescent="0.25"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</row>
    <row r="937" spans="29:74" ht="13.2" x14ac:dyDescent="0.25"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</row>
    <row r="938" spans="29:74" ht="13.2" x14ac:dyDescent="0.25"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</row>
    <row r="939" spans="29:74" ht="13.2" x14ac:dyDescent="0.25"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</row>
    <row r="940" spans="29:74" ht="13.2" x14ac:dyDescent="0.25"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</row>
    <row r="941" spans="29:74" ht="13.2" x14ac:dyDescent="0.25"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</row>
    <row r="942" spans="29:74" ht="13.2" x14ac:dyDescent="0.25"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</row>
    <row r="943" spans="29:74" ht="13.2" x14ac:dyDescent="0.25"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</row>
    <row r="944" spans="29:74" ht="13.2" x14ac:dyDescent="0.25"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</row>
    <row r="945" spans="29:74" ht="13.2" x14ac:dyDescent="0.25"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</row>
    <row r="946" spans="29:74" ht="13.2" x14ac:dyDescent="0.25"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</row>
    <row r="947" spans="29:74" ht="13.2" x14ac:dyDescent="0.25"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</row>
    <row r="948" spans="29:74" ht="13.2" x14ac:dyDescent="0.25"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</row>
    <row r="949" spans="29:74" ht="13.2" x14ac:dyDescent="0.25"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</row>
    <row r="950" spans="29:74" ht="13.2" x14ac:dyDescent="0.25"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</row>
    <row r="951" spans="29:74" ht="13.2" x14ac:dyDescent="0.25"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</row>
    <row r="952" spans="29:74" ht="13.2" x14ac:dyDescent="0.25"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</row>
    <row r="953" spans="29:74" ht="13.2" x14ac:dyDescent="0.25"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</row>
    <row r="954" spans="29:74" ht="13.2" x14ac:dyDescent="0.25"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</row>
    <row r="955" spans="29:74" ht="13.2" x14ac:dyDescent="0.25"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</row>
    <row r="956" spans="29:74" ht="13.2" x14ac:dyDescent="0.25"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</row>
    <row r="957" spans="29:74" ht="13.2" x14ac:dyDescent="0.25"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</row>
    <row r="958" spans="29:74" ht="13.2" x14ac:dyDescent="0.25"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</row>
    <row r="959" spans="29:74" ht="13.2" x14ac:dyDescent="0.25"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</row>
    <row r="960" spans="29:74" ht="13.2" x14ac:dyDescent="0.25"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</row>
    <row r="961" spans="29:74" ht="13.2" x14ac:dyDescent="0.25"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</row>
    <row r="962" spans="29:74" ht="13.2" x14ac:dyDescent="0.25"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</row>
    <row r="963" spans="29:74" ht="13.2" x14ac:dyDescent="0.25"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</row>
    <row r="964" spans="29:74" ht="13.2" x14ac:dyDescent="0.25"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</row>
    <row r="965" spans="29:74" ht="13.2" x14ac:dyDescent="0.25"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</row>
    <row r="966" spans="29:74" ht="13.2" x14ac:dyDescent="0.25"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</row>
    <row r="967" spans="29:74" ht="13.2" x14ac:dyDescent="0.25"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</row>
    <row r="968" spans="29:74" ht="13.2" x14ac:dyDescent="0.25"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</row>
    <row r="969" spans="29:74" ht="13.2" x14ac:dyDescent="0.25"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</row>
    <row r="970" spans="29:74" ht="13.2" x14ac:dyDescent="0.25"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</row>
    <row r="971" spans="29:74" ht="13.2" x14ac:dyDescent="0.25"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</row>
    <row r="972" spans="29:74" ht="13.2" x14ac:dyDescent="0.25"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</row>
    <row r="973" spans="29:74" ht="13.2" x14ac:dyDescent="0.25"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</row>
    <row r="974" spans="29:74" ht="13.2" x14ac:dyDescent="0.25"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</row>
    <row r="975" spans="29:74" ht="13.2" x14ac:dyDescent="0.25"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</row>
    <row r="976" spans="29:74" ht="13.2" x14ac:dyDescent="0.25"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</row>
    <row r="977" spans="29:74" ht="13.2" x14ac:dyDescent="0.25"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</row>
    <row r="978" spans="29:74" ht="13.2" x14ac:dyDescent="0.25"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</row>
    <row r="979" spans="29:74" ht="13.2" x14ac:dyDescent="0.25"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</row>
    <row r="980" spans="29:74" ht="13.2" x14ac:dyDescent="0.25"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</row>
    <row r="981" spans="29:74" ht="13.2" x14ac:dyDescent="0.25"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</row>
    <row r="982" spans="29:74" ht="13.2" x14ac:dyDescent="0.25"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</row>
    <row r="983" spans="29:74" ht="13.2" x14ac:dyDescent="0.25"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</row>
    <row r="984" spans="29:74" ht="13.2" x14ac:dyDescent="0.25"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</row>
    <row r="985" spans="29:74" ht="13.2" x14ac:dyDescent="0.25"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</row>
    <row r="986" spans="29:74" ht="13.2" x14ac:dyDescent="0.25"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</row>
    <row r="987" spans="29:74" ht="13.2" x14ac:dyDescent="0.25"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</row>
    <row r="988" spans="29:74" ht="13.2" x14ac:dyDescent="0.25"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</row>
    <row r="989" spans="29:74" ht="13.2" x14ac:dyDescent="0.25"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</row>
    <row r="990" spans="29:74" ht="13.2" x14ac:dyDescent="0.25"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</row>
    <row r="991" spans="29:74" ht="13.2" x14ac:dyDescent="0.25"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</row>
    <row r="992" spans="29:74" ht="13.2" x14ac:dyDescent="0.25"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</row>
    <row r="993" spans="29:74" ht="13.2" x14ac:dyDescent="0.25"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</row>
    <row r="994" spans="29:74" ht="13.2" x14ac:dyDescent="0.25"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</row>
    <row r="995" spans="29:74" ht="13.2" x14ac:dyDescent="0.25"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</row>
    <row r="996" spans="29:74" ht="13.2" x14ac:dyDescent="0.25"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</row>
    <row r="997" spans="29:74" ht="13.2" x14ac:dyDescent="0.25"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</row>
    <row r="998" spans="29:74" ht="13.2" x14ac:dyDescent="0.25"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</row>
    <row r="999" spans="29:74" ht="13.2" x14ac:dyDescent="0.25"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</row>
    <row r="1000" spans="29:74" ht="13.2" x14ac:dyDescent="0.25"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</row>
    <row r="1001" spans="29:74" ht="13.2" x14ac:dyDescent="0.25"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</row>
    <row r="1002" spans="29:74" ht="13.2" x14ac:dyDescent="0.25"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</row>
    <row r="1003" spans="29:74" ht="13.2" x14ac:dyDescent="0.25"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</row>
    <row r="1004" spans="29:74" ht="13.2" x14ac:dyDescent="0.25"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</row>
    <row r="1005" spans="29:74" ht="13.2" x14ac:dyDescent="0.25"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</row>
    <row r="1006" spans="29:74" ht="13.2" x14ac:dyDescent="0.25"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</row>
    <row r="1007" spans="29:74" ht="13.2" x14ac:dyDescent="0.25"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</row>
    <row r="1008" spans="29:74" ht="13.2" x14ac:dyDescent="0.25"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</row>
    <row r="1009" spans="29:74" ht="13.2" x14ac:dyDescent="0.25"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</row>
  </sheetData>
  <mergeCells count="1">
    <mergeCell ref="A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5:B5"/>
  <sheetViews>
    <sheetView workbookViewId="0">
      <selection activeCell="B5" sqref="B5"/>
    </sheetView>
  </sheetViews>
  <sheetFormatPr defaultColWidth="12.5546875" defaultRowHeight="15.75" customHeight="1" x14ac:dyDescent="0.25"/>
  <cols>
    <col min="1" max="1" width="18" customWidth="1"/>
    <col min="2" max="2" width="77.21875" customWidth="1"/>
  </cols>
  <sheetData>
    <row r="5" spans="1:2" ht="15.75" customHeight="1" x14ac:dyDescent="0.25">
      <c r="A5" s="38" t="s">
        <v>84</v>
      </c>
      <c r="B5" s="39" t="str">
        <f>HYPERLINK("https://www.figma.com/design/gKpliymRJQMDL8PaIweOUd/Украшения-2?node-id=0-1&amp;p=f")</f>
        <v>https://www.figma.com/design/gKpliymRJQMDL8PaIweOUd/Украшения-2?node-id=0-1&amp;p=f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M59"/>
  <sheetViews>
    <sheetView zoomScale="72" workbookViewId="0">
      <selection activeCell="D11" sqref="D11"/>
    </sheetView>
  </sheetViews>
  <sheetFormatPr defaultColWidth="12.5546875" defaultRowHeight="15.75" customHeight="1" x14ac:dyDescent="0.25"/>
  <cols>
    <col min="3" max="3" width="46" bestFit="1" customWidth="1"/>
    <col min="4" max="4" width="15.33203125" bestFit="1" customWidth="1"/>
    <col min="5" max="5" width="46" bestFit="1" customWidth="1"/>
    <col min="6" max="6" width="9.5546875" bestFit="1" customWidth="1"/>
    <col min="7" max="7" width="46" bestFit="1" customWidth="1"/>
    <col min="8" max="8" width="9.5546875" bestFit="1" customWidth="1"/>
    <col min="9" max="9" width="46" bestFit="1" customWidth="1"/>
    <col min="10" max="10" width="9.5546875" bestFit="1" customWidth="1"/>
    <col min="19" max="19" width="18" bestFit="1" customWidth="1"/>
    <col min="20" max="20" width="8.6640625" bestFit="1" customWidth="1"/>
    <col min="21" max="21" width="9.88671875" bestFit="1" customWidth="1"/>
    <col min="22" max="23" width="8.6640625" bestFit="1" customWidth="1"/>
    <col min="24" max="24" width="9.88671875" bestFit="1" customWidth="1"/>
    <col min="26" max="26" width="3.77734375" bestFit="1" customWidth="1"/>
    <col min="27" max="27" width="9.88671875" bestFit="1" customWidth="1"/>
    <col min="30" max="30" width="3.77734375" bestFit="1" customWidth="1"/>
    <col min="31" max="31" width="9.88671875" bestFit="1" customWidth="1"/>
    <col min="34" max="34" width="3.77734375" bestFit="1" customWidth="1"/>
    <col min="35" max="35" width="9.88671875" bestFit="1" customWidth="1"/>
    <col min="36" max="36" width="23" bestFit="1" customWidth="1"/>
    <col min="37" max="37" width="7.44140625" bestFit="1" customWidth="1"/>
    <col min="38" max="38" width="2.88671875" bestFit="1" customWidth="1"/>
  </cols>
  <sheetData>
    <row r="1" spans="2:39" ht="15.75" customHeight="1" x14ac:dyDescent="0.25">
      <c r="C1" s="17"/>
      <c r="T1" t="s">
        <v>36</v>
      </c>
      <c r="U1" t="s">
        <v>37</v>
      </c>
      <c r="V1" t="s">
        <v>38</v>
      </c>
      <c r="W1" t="s">
        <v>39</v>
      </c>
      <c r="AJ1" t="str">
        <f>"Средний KPI команды (%)"</f>
        <v>Средний KPI команды (%)</v>
      </c>
      <c r="AK1">
        <f>SUM(Данные!$T$3:$W$3)</f>
        <v>21</v>
      </c>
      <c r="AL1">
        <f>ROUND(IF(COUNT(D11,F11,H11,J11)=0,0,
            SUM(IFERROR(D11,0),IFERROR(F11,0),IFERROR(H11,0),IFERROR(J11,0))
            /COUNT(D11,F11,H11,J11)),0)</f>
        <v>93</v>
      </c>
      <c r="AM1" s="30">
        <v>45904</v>
      </c>
    </row>
    <row r="2" spans="2:39" ht="15.75" customHeight="1" x14ac:dyDescent="0.3">
      <c r="B2" s="18"/>
      <c r="C2" s="52" t="s">
        <v>4</v>
      </c>
      <c r="D2" s="53"/>
      <c r="T2">
        <f>SUM(D4,D16,D28,D40,D52)</f>
        <v>25</v>
      </c>
      <c r="U2">
        <f>SUM(F4,F16,F28,F40,F52)</f>
        <v>0</v>
      </c>
      <c r="V2">
        <f>SUM(H4,H16,H28,H40,H52)</f>
        <v>0</v>
      </c>
      <c r="W2">
        <f>SUM(J4,J16,J28,J40,J52)</f>
        <v>0</v>
      </c>
      <c r="AJ2">
        <f>ROUND(AVERAGE(Данные!U8,Данные!X8,Данные!AA8,Данные!AE8,Данные!AI8)*100,2)</f>
        <v>88.78</v>
      </c>
      <c r="AK2">
        <f>SUM(Данные!$T$2:$W$2)</f>
        <v>25</v>
      </c>
      <c r="AL2">
        <f>ROUND(IF(COUNT(D23,F23,H23,J23)=0,0,
    SUM(IFERROR(D23,0),IFERROR(F23,0),IFERROR(H23,0),IFERROR(J23,0))
    /COUNT(D23,F23,H23,J23)),0)</f>
        <v>91</v>
      </c>
    </row>
    <row r="3" spans="2:39" ht="15.75" customHeight="1" x14ac:dyDescent="0.3">
      <c r="B3" s="18"/>
      <c r="C3" s="54" t="s">
        <v>36</v>
      </c>
      <c r="D3" s="55"/>
      <c r="E3" s="52" t="s">
        <v>37</v>
      </c>
      <c r="F3" s="53"/>
      <c r="G3" s="52" t="s">
        <v>38</v>
      </c>
      <c r="H3" s="53"/>
      <c r="I3" s="52" t="s">
        <v>39</v>
      </c>
      <c r="J3" s="53"/>
      <c r="K3" s="48"/>
      <c r="L3" s="48"/>
      <c r="M3" s="48"/>
      <c r="N3" s="48"/>
      <c r="T3">
        <f>SUM(D5,D17,D29,D41,D53)</f>
        <v>21</v>
      </c>
      <c r="U3">
        <f>SUM(F5,F17,F29,F41,F53)</f>
        <v>0</v>
      </c>
      <c r="V3">
        <f>SUM(H5,H17,H29,H41,H53)</f>
        <v>0</v>
      </c>
      <c r="W3">
        <f>SUM(J5,J17,J29,J41,J53)</f>
        <v>0</v>
      </c>
      <c r="AK3">
        <f>ROUND(IFERROR(SUM(Данные!$T$4:$W$4)/SUM(Данные!$T$3:$W$3)*100,0),2)</f>
        <v>95.24</v>
      </c>
      <c r="AL3">
        <f>ROUND(IF(COUNT(D35,F35,H35,J35)=0,0,
    SUM(IFERROR(D35,0),IFERROR(F35,0),IFERROR(H35,0),IFERROR(J35,0))
    /COUNT(D35,F35,H35,J35)),0)</f>
        <v>99</v>
      </c>
    </row>
    <row r="4" spans="2:39" ht="15.75" customHeight="1" x14ac:dyDescent="0.3">
      <c r="C4" s="19" t="s">
        <v>40</v>
      </c>
      <c r="D4" s="20">
        <v>7</v>
      </c>
      <c r="E4" s="19" t="s">
        <v>40</v>
      </c>
      <c r="F4" s="20"/>
      <c r="G4" s="19" t="s">
        <v>40</v>
      </c>
      <c r="H4" s="20"/>
      <c r="I4" s="19" t="s">
        <v>40</v>
      </c>
      <c r="J4" s="20"/>
      <c r="T4">
        <f>SUM(D6,D18,D30,D42,D54)</f>
        <v>20</v>
      </c>
      <c r="U4">
        <f>SUM(F6,F18,F30,F42,F54)</f>
        <v>0</v>
      </c>
      <c r="V4">
        <f>SUM(H6,H18,H30,H42,H54)</f>
        <v>0</v>
      </c>
      <c r="W4">
        <f>SUM(J6,J18,J30,J42,J54)</f>
        <v>0</v>
      </c>
      <c r="AK4">
        <f>Данные!$AJ$2</f>
        <v>88.78</v>
      </c>
      <c r="AL4">
        <f>ROUND(IF(COUNT(D47,F47,H47,J47)=0,0,
    SUM(IFERROR(D47,0),IFERROR(F47,0),IFERROR(H47,0),IFERROR(J47,0))
    /COUNT(D47,F47,H47,J47)),0)</f>
        <v>76</v>
      </c>
    </row>
    <row r="5" spans="2:39" ht="15.75" customHeight="1" x14ac:dyDescent="0.3">
      <c r="C5" s="19" t="s">
        <v>41</v>
      </c>
      <c r="D5" s="20">
        <v>7</v>
      </c>
      <c r="E5" s="19" t="s">
        <v>41</v>
      </c>
      <c r="F5" s="20"/>
      <c r="G5" s="19" t="s">
        <v>41</v>
      </c>
      <c r="H5" s="20"/>
      <c r="I5" s="19" t="s">
        <v>41</v>
      </c>
      <c r="J5" s="20"/>
      <c r="T5">
        <f>ROUND(IFERROR(T4/T3*100,0),2)</f>
        <v>95.24</v>
      </c>
      <c r="U5">
        <f>ROUND(IFERROR(U4/U3*100,0),2)</f>
        <v>0</v>
      </c>
      <c r="V5">
        <f>ROUND(IFERROR(V4/V3*100,0),2)</f>
        <v>0</v>
      </c>
      <c r="W5">
        <f>ROUND(IFERROR(W4/W3*100,0),2)</f>
        <v>0</v>
      </c>
      <c r="AK5">
        <f>SUM(Данные!$T$4:$W$4)</f>
        <v>20</v>
      </c>
      <c r="AL5">
        <f>ROUND(IF(COUNT(D59,F59,H59,J59)=0,0,
    SUM(IFERROR(D59,0),IFERROR(F59,0),IFERROR(H59,0),IFERROR(J59,0))
    /COUNT(D59,F59,H59,J59)),0)</f>
        <v>84</v>
      </c>
    </row>
    <row r="6" spans="2:39" ht="15.75" customHeight="1" x14ac:dyDescent="0.3">
      <c r="C6" s="19" t="s">
        <v>42</v>
      </c>
      <c r="D6" s="20">
        <v>6</v>
      </c>
      <c r="E6" s="19" t="s">
        <v>42</v>
      </c>
      <c r="F6" s="20"/>
      <c r="G6" s="19" t="s">
        <v>42</v>
      </c>
      <c r="H6" s="20"/>
      <c r="I6" s="19" t="s">
        <v>42</v>
      </c>
      <c r="J6" s="20"/>
      <c r="T6">
        <f>ROUND(IFERROR(T3/T2*100,0),2)</f>
        <v>84</v>
      </c>
      <c r="U6">
        <f>ROUND(IFERROR(U3/U2*100,0),2)</f>
        <v>0</v>
      </c>
      <c r="V6">
        <f>ROUND(IFERROR(V3/V2*100,0),2)</f>
        <v>0</v>
      </c>
      <c r="W6">
        <f>ROUND(IFERROR(W3/W2*100,0),2)</f>
        <v>0</v>
      </c>
      <c r="AK6" t="e">
        <f ca="1">MIN(КОНМЕСЯЦ(E3,0),E3+6)</f>
        <v>#NAME?</v>
      </c>
    </row>
    <row r="7" spans="2:39" ht="15.75" customHeight="1" x14ac:dyDescent="0.3">
      <c r="C7" s="19" t="s">
        <v>43</v>
      </c>
      <c r="D7" s="20">
        <f>D5/D4*100</f>
        <v>100</v>
      </c>
      <c r="E7" s="19" t="s">
        <v>43</v>
      </c>
      <c r="F7" s="20" t="e">
        <f>F5/F4*100</f>
        <v>#DIV/0!</v>
      </c>
      <c r="G7" s="19" t="s">
        <v>43</v>
      </c>
      <c r="H7" s="20" t="e">
        <f>H5/H4*100</f>
        <v>#DIV/0!</v>
      </c>
      <c r="I7" s="19" t="s">
        <v>43</v>
      </c>
      <c r="J7" s="20" t="e">
        <f>J5/J4*100</f>
        <v>#DIV/0!</v>
      </c>
      <c r="T7" t="str">
        <f>"KPI"</f>
        <v>KPI</v>
      </c>
      <c r="U7" t="str">
        <f>"Остальное"</f>
        <v>Остальное</v>
      </c>
      <c r="W7" t="str">
        <f>"KPI"</f>
        <v>KPI</v>
      </c>
      <c r="X7" t="str">
        <f>"Остальное"</f>
        <v>Остальное</v>
      </c>
      <c r="Z7" t="str">
        <f>"KPI"</f>
        <v>KPI</v>
      </c>
      <c r="AA7" t="str">
        <f>"Остальное"</f>
        <v>Остальное</v>
      </c>
      <c r="AD7" t="str">
        <f>"KPI"</f>
        <v>KPI</v>
      </c>
      <c r="AE7" t="str">
        <f>"Остальное"</f>
        <v>Остальное</v>
      </c>
      <c r="AH7" t="str">
        <f>"KPI"</f>
        <v>KPI</v>
      </c>
      <c r="AI7" t="str">
        <f>"Остальное"</f>
        <v>Остальное</v>
      </c>
    </row>
    <row r="8" spans="2:39" ht="15.75" customHeight="1" x14ac:dyDescent="0.3">
      <c r="C8" s="19" t="s">
        <v>44</v>
      </c>
      <c r="D8" s="20">
        <f>ROUND(D6/D5*100,2)</f>
        <v>85.71</v>
      </c>
      <c r="E8" s="19" t="s">
        <v>44</v>
      </c>
      <c r="F8" s="20" t="e">
        <f>ROUND(F6/F5*100,2)</f>
        <v>#DIV/0!</v>
      </c>
      <c r="G8" s="19" t="s">
        <v>44</v>
      </c>
      <c r="H8" s="20" t="e">
        <f>ROUND(H6/H5*100,2)</f>
        <v>#DIV/0!</v>
      </c>
      <c r="I8" s="19" t="s">
        <v>44</v>
      </c>
      <c r="J8" s="20" t="e">
        <f>ROUND(J6/J5*100,2)</f>
        <v>#DIV/0!</v>
      </c>
      <c r="S8" t="str">
        <f>C2</f>
        <v>Крипак Ксения</v>
      </c>
      <c r="T8">
        <f>SUM(D5,F5,H5,J5)</f>
        <v>7</v>
      </c>
      <c r="U8">
        <f>IF(COUNT(D11,F11,H11,J11)=0,0,
        SUM(IFERROR(D11,0),IFERROR(F11,0),IFERROR(H11,0),IFERROR(J11,0))
        /COUNT(D11,F11,H11,J11)/100)</f>
        <v>0.93200000000000005</v>
      </c>
      <c r="X8">
        <f>IF(COUNT(D23,F23,H23,J23)=0,0,
        SUM(IFERROR(D23,0),IFERROR(F23,0),IFERROR(H23,0),IFERROR(J23,0))
        /COUNT(D23,F23,H23,J23)/100)</f>
        <v>0.91349999999999998</v>
      </c>
      <c r="AA8">
        <f>IF(COUNT(D35,F35,H35,J35)=0,0,
         SUM(IFERROR(D35,0),IFERROR(F35,0),IFERROR(H35,0),IFERROR(J35,0))
         /COUNT(D35,F35,H35,J35)/100)</f>
        <v>0.99049999999999994</v>
      </c>
      <c r="AE8">
        <f>IF(COUNT(D47,F47,H47,J47)=0,0,
         SUM(IFERROR(D47,0),IFERROR(F47,0),IFERROR(H47,0),IFERROR(J47,0))
         /COUNT(D47,F47,H47,J47)/100)</f>
        <v>0.76190000000000002</v>
      </c>
      <c r="AI8">
        <f>IF(COUNT(D59,F59,H59,J59)=0,0,
         SUM(IFERROR(D59,0),IFERROR(F59,0),IFERROR(H59,0),IFERROR(J59,0))
         /COUNT(D59,F59,H59,J59)/100)</f>
        <v>0.84129999999999994</v>
      </c>
    </row>
    <row r="9" spans="2:39" ht="15.75" customHeight="1" x14ac:dyDescent="0.3">
      <c r="C9" s="19" t="s">
        <v>45</v>
      </c>
      <c r="D9" s="20">
        <v>5</v>
      </c>
      <c r="E9" s="19" t="s">
        <v>45</v>
      </c>
      <c r="F9" s="20"/>
      <c r="G9" s="19" t="s">
        <v>45</v>
      </c>
      <c r="H9" s="20"/>
      <c r="I9" s="19" t="s">
        <v>45</v>
      </c>
      <c r="J9" s="20"/>
      <c r="S9" t="str">
        <f>C14</f>
        <v>Марущак Анастасия</v>
      </c>
      <c r="T9">
        <f>SUM(D17,F17,H17,J17)</f>
        <v>5</v>
      </c>
      <c r="U9">
        <f>1-U8</f>
        <v>6.7999999999999949E-2</v>
      </c>
      <c r="X9">
        <f>1-X8</f>
        <v>8.6500000000000021E-2</v>
      </c>
      <c r="AA9">
        <f>1-AA8</f>
        <v>9.5000000000000639E-3</v>
      </c>
      <c r="AE9">
        <f>1-AE8</f>
        <v>0.23809999999999998</v>
      </c>
      <c r="AI9">
        <f>1-AI8</f>
        <v>0.15870000000000006</v>
      </c>
    </row>
    <row r="10" spans="2:39" ht="15.75" customHeight="1" x14ac:dyDescent="0.3">
      <c r="C10" s="19" t="s">
        <v>46</v>
      </c>
      <c r="D10" s="20">
        <v>5</v>
      </c>
      <c r="E10" s="19" t="s">
        <v>46</v>
      </c>
      <c r="F10" s="20"/>
      <c r="G10" s="19" t="s">
        <v>46</v>
      </c>
      <c r="H10" s="20"/>
      <c r="I10" s="19" t="s">
        <v>46</v>
      </c>
      <c r="J10" s="20"/>
      <c r="S10" t="str">
        <f>C26</f>
        <v>Усанов Владислав</v>
      </c>
      <c r="T10">
        <f>SUM(D29,F29,H29,J29)</f>
        <v>5</v>
      </c>
    </row>
    <row r="11" spans="2:39" ht="15.75" customHeight="1" x14ac:dyDescent="0.3">
      <c r="C11" s="21" t="s">
        <v>47</v>
      </c>
      <c r="D11" s="22">
        <f>ROUND(SUM(D7:D10)/210*100,2)</f>
        <v>93.2</v>
      </c>
      <c r="E11" s="21" t="s">
        <v>47</v>
      </c>
      <c r="F11" s="22" t="e">
        <f>ROUND(SUM(F7:F10)/210*100,2)</f>
        <v>#DIV/0!</v>
      </c>
      <c r="G11" s="21" t="s">
        <v>47</v>
      </c>
      <c r="H11" s="22" t="e">
        <f>ROUND(SUM(H7:H10)/210*100,2)</f>
        <v>#DIV/0!</v>
      </c>
      <c r="I11" s="21" t="s">
        <v>47</v>
      </c>
      <c r="J11" s="22" t="e">
        <f>ROUND(SUM(J7:J10)/210*100,2)</f>
        <v>#DIV/0!</v>
      </c>
      <c r="S11" t="str">
        <f>C38</f>
        <v>Пащенко Анастасия</v>
      </c>
      <c r="T11">
        <f>SUM(D41,F41,H41,J41)</f>
        <v>2</v>
      </c>
    </row>
    <row r="12" spans="2:39" ht="15.75" customHeight="1" x14ac:dyDescent="0.25">
      <c r="S12" t="str">
        <f>C50</f>
        <v>Кузнецов Никита</v>
      </c>
      <c r="T12">
        <f>SUM(D53,F53,H53,J53)</f>
        <v>2</v>
      </c>
    </row>
    <row r="14" spans="2:39" ht="15.75" customHeight="1" x14ac:dyDescent="0.3">
      <c r="C14" s="52" t="s">
        <v>6</v>
      </c>
      <c r="D14" s="53"/>
    </row>
    <row r="15" spans="2:39" ht="15.75" customHeight="1" x14ac:dyDescent="0.3">
      <c r="C15" s="54" t="s">
        <v>36</v>
      </c>
      <c r="D15" s="55"/>
      <c r="E15" s="52" t="s">
        <v>37</v>
      </c>
      <c r="F15" s="53"/>
      <c r="G15" s="52" t="s">
        <v>38</v>
      </c>
      <c r="H15" s="53"/>
      <c r="I15" s="52" t="s">
        <v>39</v>
      </c>
      <c r="J15" s="53"/>
    </row>
    <row r="16" spans="2:39" ht="15.75" customHeight="1" x14ac:dyDescent="0.3">
      <c r="C16" s="19" t="s">
        <v>40</v>
      </c>
      <c r="D16" s="20">
        <v>6</v>
      </c>
      <c r="E16" s="19" t="s">
        <v>40</v>
      </c>
      <c r="F16" s="20"/>
      <c r="G16" s="19" t="s">
        <v>40</v>
      </c>
      <c r="H16" s="20"/>
      <c r="I16" s="19" t="s">
        <v>40</v>
      </c>
      <c r="J16" s="20"/>
    </row>
    <row r="17" spans="3:10" ht="15.75" customHeight="1" x14ac:dyDescent="0.3">
      <c r="C17" s="19" t="s">
        <v>41</v>
      </c>
      <c r="D17" s="20">
        <v>5</v>
      </c>
      <c r="E17" s="19" t="s">
        <v>41</v>
      </c>
      <c r="F17" s="20"/>
      <c r="G17" s="19" t="s">
        <v>41</v>
      </c>
      <c r="H17" s="20"/>
      <c r="I17" s="19" t="s">
        <v>41</v>
      </c>
      <c r="J17" s="20"/>
    </row>
    <row r="18" spans="3:10" ht="15.75" customHeight="1" x14ac:dyDescent="0.3">
      <c r="C18" s="19" t="s">
        <v>42</v>
      </c>
      <c r="D18" s="20">
        <v>5</v>
      </c>
      <c r="E18" s="19" t="s">
        <v>42</v>
      </c>
      <c r="F18" s="20"/>
      <c r="G18" s="19" t="s">
        <v>42</v>
      </c>
      <c r="H18" s="20"/>
      <c r="I18" s="19" t="s">
        <v>42</v>
      </c>
      <c r="J18" s="20"/>
    </row>
    <row r="19" spans="3:10" ht="15.75" customHeight="1" x14ac:dyDescent="0.3">
      <c r="C19" s="19" t="s">
        <v>43</v>
      </c>
      <c r="D19" s="20">
        <f>D17/D16*100</f>
        <v>83.333333333333343</v>
      </c>
      <c r="E19" s="19" t="s">
        <v>43</v>
      </c>
      <c r="F19" s="20" t="e">
        <f>F17/F16*100</f>
        <v>#DIV/0!</v>
      </c>
      <c r="G19" s="19" t="s">
        <v>43</v>
      </c>
      <c r="H19" s="20" t="e">
        <f>H17/H16*100</f>
        <v>#DIV/0!</v>
      </c>
      <c r="I19" s="19" t="s">
        <v>43</v>
      </c>
      <c r="J19" s="20" t="e">
        <f>J17/J16*100</f>
        <v>#DIV/0!</v>
      </c>
    </row>
    <row r="20" spans="3:10" ht="15.75" customHeight="1" x14ac:dyDescent="0.3">
      <c r="C20" s="19" t="s">
        <v>44</v>
      </c>
      <c r="D20" s="20">
        <f>ROUND(D18/D17*100,2)</f>
        <v>100</v>
      </c>
      <c r="E20" s="19" t="s">
        <v>44</v>
      </c>
      <c r="F20" s="20" t="e">
        <f>ROUND(F18/F17*100,2)</f>
        <v>#DIV/0!</v>
      </c>
      <c r="G20" s="19" t="s">
        <v>44</v>
      </c>
      <c r="H20" s="20" t="e">
        <f>ROUND(H18/H17*100,2)</f>
        <v>#DIV/0!</v>
      </c>
      <c r="I20" s="19" t="s">
        <v>44</v>
      </c>
      <c r="J20" s="20" t="e">
        <f>ROUND(J18/J17*100,2)</f>
        <v>#DIV/0!</v>
      </c>
    </row>
    <row r="21" spans="3:10" ht="15.75" customHeight="1" x14ac:dyDescent="0.3">
      <c r="C21" s="19" t="s">
        <v>45</v>
      </c>
      <c r="D21" s="20">
        <v>4.5</v>
      </c>
      <c r="E21" s="19" t="s">
        <v>45</v>
      </c>
      <c r="F21" s="20"/>
      <c r="G21" s="19" t="s">
        <v>45</v>
      </c>
      <c r="H21" s="20"/>
      <c r="I21" s="19" t="s">
        <v>45</v>
      </c>
      <c r="J21" s="20"/>
    </row>
    <row r="22" spans="3:10" ht="15.75" customHeight="1" x14ac:dyDescent="0.3">
      <c r="C22" s="19" t="s">
        <v>46</v>
      </c>
      <c r="D22" s="20">
        <v>4</v>
      </c>
      <c r="E22" s="19" t="s">
        <v>46</v>
      </c>
      <c r="F22" s="20"/>
      <c r="G22" s="19" t="s">
        <v>46</v>
      </c>
      <c r="H22" s="20"/>
      <c r="I22" s="19" t="s">
        <v>46</v>
      </c>
      <c r="J22" s="20"/>
    </row>
    <row r="23" spans="3:10" ht="15.75" customHeight="1" x14ac:dyDescent="0.3">
      <c r="C23" s="21" t="s">
        <v>47</v>
      </c>
      <c r="D23" s="22">
        <f>ROUND(SUM(D19:D22)/210*100,2)</f>
        <v>91.35</v>
      </c>
      <c r="E23" s="21" t="s">
        <v>47</v>
      </c>
      <c r="F23" s="22" t="e">
        <f>ROUND(SUM(F19:F22)/210*100,2)</f>
        <v>#DIV/0!</v>
      </c>
      <c r="G23" s="21" t="s">
        <v>47</v>
      </c>
      <c r="H23" s="22" t="e">
        <f>ROUND(SUM(H19:H22)/210*100,2)</f>
        <v>#DIV/0!</v>
      </c>
      <c r="I23" s="21" t="s">
        <v>47</v>
      </c>
      <c r="J23" s="22" t="e">
        <f>ROUND(SUM(J19:J22)/210*100,2)</f>
        <v>#DIV/0!</v>
      </c>
    </row>
    <row r="26" spans="3:10" ht="15.75" customHeight="1" x14ac:dyDescent="0.3">
      <c r="C26" s="52" t="s">
        <v>12</v>
      </c>
      <c r="D26" s="53"/>
    </row>
    <row r="27" spans="3:10" ht="15.75" customHeight="1" x14ac:dyDescent="0.3">
      <c r="C27" s="54" t="s">
        <v>36</v>
      </c>
      <c r="D27" s="55"/>
      <c r="E27" s="52" t="s">
        <v>37</v>
      </c>
      <c r="F27" s="53"/>
      <c r="G27" s="52" t="s">
        <v>38</v>
      </c>
      <c r="H27" s="53"/>
      <c r="I27" s="52" t="s">
        <v>39</v>
      </c>
      <c r="J27" s="53"/>
    </row>
    <row r="28" spans="3:10" ht="15.75" customHeight="1" x14ac:dyDescent="0.3">
      <c r="C28" s="19" t="s">
        <v>40</v>
      </c>
      <c r="D28" s="20">
        <v>5</v>
      </c>
      <c r="E28" s="19" t="s">
        <v>40</v>
      </c>
      <c r="F28" s="20"/>
      <c r="G28" s="19" t="s">
        <v>40</v>
      </c>
      <c r="H28" s="20"/>
      <c r="I28" s="19" t="s">
        <v>40</v>
      </c>
      <c r="J28" s="20"/>
    </row>
    <row r="29" spans="3:10" ht="16.5" customHeight="1" x14ac:dyDescent="0.3">
      <c r="C29" s="19" t="s">
        <v>41</v>
      </c>
      <c r="D29" s="20">
        <v>5</v>
      </c>
      <c r="E29" s="19" t="s">
        <v>41</v>
      </c>
      <c r="F29" s="20"/>
      <c r="G29" s="19" t="s">
        <v>41</v>
      </c>
      <c r="H29" s="20"/>
      <c r="I29" s="19" t="s">
        <v>41</v>
      </c>
      <c r="J29" s="20"/>
    </row>
    <row r="30" spans="3:10" ht="16.5" customHeight="1" x14ac:dyDescent="0.3">
      <c r="C30" s="19" t="s">
        <v>42</v>
      </c>
      <c r="D30" s="20">
        <v>5</v>
      </c>
      <c r="E30" s="19" t="s">
        <v>42</v>
      </c>
      <c r="F30" s="20"/>
      <c r="G30" s="19" t="s">
        <v>42</v>
      </c>
      <c r="H30" s="20"/>
      <c r="I30" s="19" t="s">
        <v>42</v>
      </c>
      <c r="J30" s="20"/>
    </row>
    <row r="31" spans="3:10" ht="16.5" customHeight="1" x14ac:dyDescent="0.3">
      <c r="C31" s="19" t="s">
        <v>43</v>
      </c>
      <c r="D31" s="20">
        <f>D29/D28*100</f>
        <v>100</v>
      </c>
      <c r="E31" s="19" t="s">
        <v>43</v>
      </c>
      <c r="F31" s="20" t="e">
        <f>F29/F28*100</f>
        <v>#DIV/0!</v>
      </c>
      <c r="G31" s="19" t="s">
        <v>43</v>
      </c>
      <c r="H31" s="20" t="e">
        <f>H29/H28*100</f>
        <v>#DIV/0!</v>
      </c>
      <c r="I31" s="19" t="s">
        <v>43</v>
      </c>
      <c r="J31" s="20" t="e">
        <f>J29/J28*100</f>
        <v>#DIV/0!</v>
      </c>
    </row>
    <row r="32" spans="3:10" ht="16.5" customHeight="1" x14ac:dyDescent="0.3">
      <c r="C32" s="19" t="s">
        <v>44</v>
      </c>
      <c r="D32" s="20">
        <f>ROUND(D30/D29*100,2)</f>
        <v>100</v>
      </c>
      <c r="E32" s="19" t="s">
        <v>44</v>
      </c>
      <c r="F32" s="20" t="e">
        <f>ROUND(F30/F29*100,2)</f>
        <v>#DIV/0!</v>
      </c>
      <c r="G32" s="19" t="s">
        <v>44</v>
      </c>
      <c r="H32" s="20" t="e">
        <f>ROUND(H30/H29*100,2)</f>
        <v>#DIV/0!</v>
      </c>
      <c r="I32" s="19" t="s">
        <v>44</v>
      </c>
      <c r="J32" s="20" t="e">
        <f>ROUND(J30/J29*100,2)</f>
        <v>#DIV/0!</v>
      </c>
    </row>
    <row r="33" spans="3:10" ht="16.5" customHeight="1" x14ac:dyDescent="0.3">
      <c r="C33" s="19" t="s">
        <v>45</v>
      </c>
      <c r="D33" s="20">
        <v>4</v>
      </c>
      <c r="E33" s="19" t="s">
        <v>45</v>
      </c>
      <c r="F33" s="20"/>
      <c r="G33" s="19" t="s">
        <v>45</v>
      </c>
      <c r="H33" s="20"/>
      <c r="I33" s="19" t="s">
        <v>45</v>
      </c>
      <c r="J33" s="20"/>
    </row>
    <row r="34" spans="3:10" ht="16.5" customHeight="1" x14ac:dyDescent="0.3">
      <c r="C34" s="19" t="s">
        <v>46</v>
      </c>
      <c r="D34" s="20">
        <v>4</v>
      </c>
      <c r="E34" s="19" t="s">
        <v>46</v>
      </c>
      <c r="F34" s="20"/>
      <c r="G34" s="19" t="s">
        <v>46</v>
      </c>
      <c r="H34" s="20"/>
      <c r="I34" s="19" t="s">
        <v>46</v>
      </c>
      <c r="J34" s="20"/>
    </row>
    <row r="35" spans="3:10" ht="16.5" customHeight="1" x14ac:dyDescent="0.3">
      <c r="C35" s="21" t="s">
        <v>47</v>
      </c>
      <c r="D35" s="22">
        <f>ROUND(SUM(D31:D34)/210*100,2)</f>
        <v>99.05</v>
      </c>
      <c r="E35" s="21" t="s">
        <v>47</v>
      </c>
      <c r="F35" s="22" t="e">
        <f>ROUND(SUM(F31:F34)/210*100,2)</f>
        <v>#DIV/0!</v>
      </c>
      <c r="G35" s="21" t="s">
        <v>47</v>
      </c>
      <c r="H35" s="22" t="e">
        <f>ROUND(SUM(H31:H34)/210*100,2)</f>
        <v>#DIV/0!</v>
      </c>
      <c r="I35" s="21" t="s">
        <v>47</v>
      </c>
      <c r="J35" s="22" t="e">
        <f>ROUND(SUM(J31:J34)/210*100,2)</f>
        <v>#DIV/0!</v>
      </c>
    </row>
    <row r="38" spans="3:10" ht="16.95" customHeight="1" x14ac:dyDescent="0.3">
      <c r="C38" s="52" t="s">
        <v>15</v>
      </c>
      <c r="D38" s="53"/>
    </row>
    <row r="39" spans="3:10" ht="16.95" customHeight="1" x14ac:dyDescent="0.3">
      <c r="C39" s="54" t="s">
        <v>36</v>
      </c>
      <c r="D39" s="55"/>
      <c r="E39" s="52" t="s">
        <v>37</v>
      </c>
      <c r="F39" s="53"/>
      <c r="G39" s="52" t="s">
        <v>38</v>
      </c>
      <c r="H39" s="53"/>
      <c r="I39" s="52" t="s">
        <v>39</v>
      </c>
      <c r="J39" s="53"/>
    </row>
    <row r="40" spans="3:10" ht="16.5" customHeight="1" x14ac:dyDescent="0.3">
      <c r="C40" s="19" t="s">
        <v>40</v>
      </c>
      <c r="D40" s="20">
        <v>4</v>
      </c>
      <c r="E40" s="19" t="s">
        <v>40</v>
      </c>
      <c r="F40" s="20"/>
      <c r="G40" s="19" t="s">
        <v>40</v>
      </c>
      <c r="H40" s="20"/>
      <c r="I40" s="19" t="s">
        <v>40</v>
      </c>
      <c r="J40" s="20"/>
    </row>
    <row r="41" spans="3:10" ht="16.5" customHeight="1" x14ac:dyDescent="0.3">
      <c r="C41" s="19" t="s">
        <v>41</v>
      </c>
      <c r="D41" s="20">
        <v>2</v>
      </c>
      <c r="E41" s="19" t="s">
        <v>41</v>
      </c>
      <c r="F41" s="20"/>
      <c r="G41" s="19" t="s">
        <v>41</v>
      </c>
      <c r="H41" s="20"/>
      <c r="I41" s="19" t="s">
        <v>41</v>
      </c>
      <c r="J41" s="20"/>
    </row>
    <row r="42" spans="3:10" ht="16.5" customHeight="1" x14ac:dyDescent="0.3">
      <c r="C42" s="19" t="s">
        <v>42</v>
      </c>
      <c r="D42" s="20">
        <v>2</v>
      </c>
      <c r="E42" s="19" t="s">
        <v>42</v>
      </c>
      <c r="F42" s="20"/>
      <c r="G42" s="19" t="s">
        <v>42</v>
      </c>
      <c r="H42" s="20"/>
      <c r="I42" s="19" t="s">
        <v>42</v>
      </c>
      <c r="J42" s="20"/>
    </row>
    <row r="43" spans="3:10" ht="16.5" customHeight="1" x14ac:dyDescent="0.3">
      <c r="C43" s="19" t="s">
        <v>43</v>
      </c>
      <c r="D43" s="20">
        <f>D41/D40*100</f>
        <v>50</v>
      </c>
      <c r="E43" s="19" t="s">
        <v>43</v>
      </c>
      <c r="F43" s="20" t="e">
        <f>F41/F40*100</f>
        <v>#DIV/0!</v>
      </c>
      <c r="G43" s="19" t="s">
        <v>43</v>
      </c>
      <c r="H43" s="20" t="e">
        <f>H41/H40*100</f>
        <v>#DIV/0!</v>
      </c>
      <c r="I43" s="19" t="s">
        <v>43</v>
      </c>
      <c r="J43" s="20" t="e">
        <f>J41/J40*100</f>
        <v>#DIV/0!</v>
      </c>
    </row>
    <row r="44" spans="3:10" ht="16.5" customHeight="1" x14ac:dyDescent="0.3">
      <c r="C44" s="19" t="s">
        <v>44</v>
      </c>
      <c r="D44" s="20">
        <f>ROUND(D42/D41*100,2)</f>
        <v>100</v>
      </c>
      <c r="E44" s="19" t="s">
        <v>44</v>
      </c>
      <c r="F44" s="20" t="e">
        <f>ROUND(F42/F41*100,2)</f>
        <v>#DIV/0!</v>
      </c>
      <c r="G44" s="19" t="s">
        <v>44</v>
      </c>
      <c r="H44" s="20" t="e">
        <f>ROUND(H42/H41*100,2)</f>
        <v>#DIV/0!</v>
      </c>
      <c r="I44" s="19" t="s">
        <v>44</v>
      </c>
      <c r="J44" s="20" t="e">
        <f>ROUND(J42/J41*100,2)</f>
        <v>#DIV/0!</v>
      </c>
    </row>
    <row r="45" spans="3:10" ht="16.5" customHeight="1" x14ac:dyDescent="0.3">
      <c r="C45" s="19" t="s">
        <v>45</v>
      </c>
      <c r="D45" s="20">
        <v>5</v>
      </c>
      <c r="E45" s="19" t="s">
        <v>45</v>
      </c>
      <c r="F45" s="20"/>
      <c r="G45" s="19" t="s">
        <v>45</v>
      </c>
      <c r="H45" s="20"/>
      <c r="I45" s="19" t="s">
        <v>45</v>
      </c>
      <c r="J45" s="20"/>
    </row>
    <row r="46" spans="3:10" ht="16.5" customHeight="1" x14ac:dyDescent="0.3">
      <c r="C46" s="19" t="s">
        <v>46</v>
      </c>
      <c r="D46" s="20">
        <v>5</v>
      </c>
      <c r="E46" s="19" t="s">
        <v>46</v>
      </c>
      <c r="F46" s="20"/>
      <c r="G46" s="19" t="s">
        <v>46</v>
      </c>
      <c r="H46" s="20"/>
      <c r="I46" s="19" t="s">
        <v>46</v>
      </c>
      <c r="J46" s="20"/>
    </row>
    <row r="47" spans="3:10" ht="16.5" customHeight="1" x14ac:dyDescent="0.3">
      <c r="C47" s="21" t="s">
        <v>47</v>
      </c>
      <c r="D47" s="22">
        <f>ROUND(SUM(D43:D46)/210*100,2)</f>
        <v>76.19</v>
      </c>
      <c r="E47" s="21" t="s">
        <v>47</v>
      </c>
      <c r="F47" s="22" t="e">
        <f>ROUND(SUM(F43:F46)/210*100,2)</f>
        <v>#DIV/0!</v>
      </c>
      <c r="G47" s="21" t="s">
        <v>47</v>
      </c>
      <c r="H47" s="22" t="e">
        <f>ROUND(SUM(H43:H46)/210*100,2)</f>
        <v>#DIV/0!</v>
      </c>
      <c r="I47" s="21" t="s">
        <v>47</v>
      </c>
      <c r="J47" s="22" t="e">
        <f>ROUND(SUM(J43:J46)/210*100,2)</f>
        <v>#DIV/0!</v>
      </c>
    </row>
    <row r="50" spans="3:10" ht="16.95" customHeight="1" x14ac:dyDescent="0.3">
      <c r="C50" s="52" t="s">
        <v>9</v>
      </c>
      <c r="D50" s="53"/>
    </row>
    <row r="51" spans="3:10" ht="16.95" customHeight="1" x14ac:dyDescent="0.3">
      <c r="C51" s="54" t="s">
        <v>36</v>
      </c>
      <c r="D51" s="55"/>
      <c r="E51" s="52" t="s">
        <v>37</v>
      </c>
      <c r="F51" s="53"/>
      <c r="G51" s="52" t="s">
        <v>38</v>
      </c>
      <c r="H51" s="53"/>
      <c r="I51" s="52" t="s">
        <v>39</v>
      </c>
      <c r="J51" s="53"/>
    </row>
    <row r="52" spans="3:10" ht="16.5" customHeight="1" x14ac:dyDescent="0.3">
      <c r="C52" s="19" t="s">
        <v>40</v>
      </c>
      <c r="D52" s="20">
        <v>3</v>
      </c>
      <c r="E52" s="19" t="s">
        <v>40</v>
      </c>
      <c r="F52" s="20"/>
      <c r="G52" s="19" t="s">
        <v>40</v>
      </c>
      <c r="H52" s="20"/>
      <c r="I52" s="19" t="s">
        <v>40</v>
      </c>
      <c r="J52" s="20"/>
    </row>
    <row r="53" spans="3:10" ht="16.5" customHeight="1" x14ac:dyDescent="0.3">
      <c r="C53" s="19" t="s">
        <v>41</v>
      </c>
      <c r="D53" s="20">
        <v>2</v>
      </c>
      <c r="E53" s="19" t="s">
        <v>41</v>
      </c>
      <c r="F53" s="20"/>
      <c r="G53" s="19" t="s">
        <v>41</v>
      </c>
      <c r="H53" s="20"/>
      <c r="I53" s="19" t="s">
        <v>41</v>
      </c>
      <c r="J53" s="20"/>
    </row>
    <row r="54" spans="3:10" ht="16.5" customHeight="1" x14ac:dyDescent="0.3">
      <c r="C54" s="19" t="s">
        <v>42</v>
      </c>
      <c r="D54" s="20">
        <v>2</v>
      </c>
      <c r="E54" s="19" t="s">
        <v>42</v>
      </c>
      <c r="F54" s="20"/>
      <c r="G54" s="19" t="s">
        <v>42</v>
      </c>
      <c r="H54" s="20"/>
      <c r="I54" s="19" t="s">
        <v>42</v>
      </c>
      <c r="J54" s="20"/>
    </row>
    <row r="55" spans="3:10" ht="16.5" customHeight="1" x14ac:dyDescent="0.3">
      <c r="C55" s="19" t="s">
        <v>43</v>
      </c>
      <c r="D55" s="20">
        <f>D53/D52*100</f>
        <v>66.666666666666657</v>
      </c>
      <c r="E55" s="19" t="s">
        <v>43</v>
      </c>
      <c r="F55" s="20" t="e">
        <f>F53/F52*100</f>
        <v>#DIV/0!</v>
      </c>
      <c r="G55" s="19" t="s">
        <v>43</v>
      </c>
      <c r="H55" s="20" t="e">
        <f>H53/H52*100</f>
        <v>#DIV/0!</v>
      </c>
      <c r="I55" s="19" t="s">
        <v>43</v>
      </c>
      <c r="J55" s="20" t="e">
        <f>J53/J52*100</f>
        <v>#DIV/0!</v>
      </c>
    </row>
    <row r="56" spans="3:10" ht="16.5" customHeight="1" x14ac:dyDescent="0.3">
      <c r="C56" s="19" t="s">
        <v>44</v>
      </c>
      <c r="D56" s="20">
        <f>ROUND(D54/D53*100,2)</f>
        <v>100</v>
      </c>
      <c r="E56" s="19" t="s">
        <v>44</v>
      </c>
      <c r="F56" s="20" t="e">
        <f>ROUND(F54/F53*100,2)</f>
        <v>#DIV/0!</v>
      </c>
      <c r="G56" s="19" t="s">
        <v>44</v>
      </c>
      <c r="H56" s="20" t="e">
        <f>ROUND(H54/H53*100,2)</f>
        <v>#DIV/0!</v>
      </c>
      <c r="I56" s="19" t="s">
        <v>44</v>
      </c>
      <c r="J56" s="20" t="e">
        <f>ROUND(J54/J53*100,2)</f>
        <v>#DIV/0!</v>
      </c>
    </row>
    <row r="57" spans="3:10" ht="16.5" customHeight="1" x14ac:dyDescent="0.3">
      <c r="C57" s="19" t="s">
        <v>45</v>
      </c>
      <c r="D57" s="20">
        <v>5</v>
      </c>
      <c r="E57" s="19" t="s">
        <v>45</v>
      </c>
      <c r="F57" s="20"/>
      <c r="G57" s="19" t="s">
        <v>45</v>
      </c>
      <c r="H57" s="20"/>
      <c r="I57" s="19" t="s">
        <v>45</v>
      </c>
      <c r="J57" s="20"/>
    </row>
    <row r="58" spans="3:10" ht="16.5" customHeight="1" x14ac:dyDescent="0.3">
      <c r="C58" s="19" t="s">
        <v>46</v>
      </c>
      <c r="D58" s="20">
        <v>5</v>
      </c>
      <c r="E58" s="19" t="s">
        <v>46</v>
      </c>
      <c r="F58" s="20"/>
      <c r="G58" s="19" t="s">
        <v>46</v>
      </c>
      <c r="H58" s="20"/>
      <c r="I58" s="19" t="s">
        <v>46</v>
      </c>
      <c r="J58" s="20"/>
    </row>
    <row r="59" spans="3:10" ht="16.5" customHeight="1" x14ac:dyDescent="0.3">
      <c r="C59" s="21" t="s">
        <v>47</v>
      </c>
      <c r="D59" s="22">
        <f>ROUND(SUM(D55:D58)/210*100,2)</f>
        <v>84.13</v>
      </c>
      <c r="E59" s="21" t="s">
        <v>47</v>
      </c>
      <c r="F59" s="22" t="e">
        <f>ROUND(SUM(F55:F58)/210*100,2)</f>
        <v>#DIV/0!</v>
      </c>
      <c r="G59" s="21" t="s">
        <v>47</v>
      </c>
      <c r="H59" s="22" t="e">
        <f>ROUND(SUM(H55:H58)/210*100,2)</f>
        <v>#DIV/0!</v>
      </c>
      <c r="I59" s="21" t="s">
        <v>47</v>
      </c>
      <c r="J59" s="22" t="e">
        <f>ROUND(SUM(J55:J58)/210*100,2)</f>
        <v>#DIV/0!</v>
      </c>
    </row>
  </sheetData>
  <mergeCells count="27">
    <mergeCell ref="C51:D51"/>
    <mergeCell ref="E51:F51"/>
    <mergeCell ref="G51:H51"/>
    <mergeCell ref="I51:J51"/>
    <mergeCell ref="C26:D26"/>
    <mergeCell ref="C27:D27"/>
    <mergeCell ref="E27:F27"/>
    <mergeCell ref="G27:H27"/>
    <mergeCell ref="I27:J27"/>
    <mergeCell ref="C38:D38"/>
    <mergeCell ref="C39:D39"/>
    <mergeCell ref="E39:F39"/>
    <mergeCell ref="G39:H39"/>
    <mergeCell ref="I39:J39"/>
    <mergeCell ref="C50:D50"/>
    <mergeCell ref="M3:N3"/>
    <mergeCell ref="C14:D14"/>
    <mergeCell ref="C15:D15"/>
    <mergeCell ref="E15:F15"/>
    <mergeCell ref="G15:H15"/>
    <mergeCell ref="I15:J15"/>
    <mergeCell ref="K3:L3"/>
    <mergeCell ref="C2:D2"/>
    <mergeCell ref="C3:D3"/>
    <mergeCell ref="E3:F3"/>
    <mergeCell ref="G3:H3"/>
    <mergeCell ref="I3:J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3"/>
  <sheetViews>
    <sheetView tabSelected="1" zoomScale="66" zoomScaleNormal="55" workbookViewId="0">
      <selection activeCell="G45" sqref="G45"/>
    </sheetView>
  </sheetViews>
  <sheetFormatPr defaultColWidth="12.5546875" defaultRowHeight="13.2" x14ac:dyDescent="0.25"/>
  <cols>
    <col min="1" max="1" width="12.5546875" customWidth="1"/>
    <col min="2" max="2" width="10.109375" customWidth="1"/>
    <col min="3" max="3" width="45.21875" customWidth="1"/>
    <col min="4" max="4" width="22.109375" customWidth="1"/>
    <col min="5" max="5" width="23.6640625" customWidth="1"/>
    <col min="6" max="6" width="20.88671875" customWidth="1"/>
    <col min="7" max="7" width="14.77734375" bestFit="1" customWidth="1"/>
    <col min="8" max="8" width="6.6640625" customWidth="1"/>
    <col min="9" max="9" width="11.77734375" customWidth="1"/>
  </cols>
  <sheetData>
    <row r="1" spans="1:9" x14ac:dyDescent="0.25">
      <c r="A1" s="31"/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s="31"/>
      <c r="B2" s="32"/>
      <c r="C2" s="32"/>
      <c r="D2" s="32"/>
      <c r="E2" s="32"/>
      <c r="F2" s="32"/>
      <c r="G2" s="32"/>
      <c r="H2" s="32"/>
      <c r="I2" s="31"/>
    </row>
    <row r="3" spans="1:9" ht="20.399999999999999" x14ac:dyDescent="0.25">
      <c r="A3" s="31"/>
      <c r="B3" s="32"/>
      <c r="C3" s="33" t="s">
        <v>80</v>
      </c>
      <c r="D3" s="34" t="s">
        <v>81</v>
      </c>
      <c r="E3" s="35">
        <f>Данные!AM1</f>
        <v>45904</v>
      </c>
      <c r="F3" s="36" t="s">
        <v>82</v>
      </c>
      <c r="G3" s="35">
        <f>E3+30</f>
        <v>45934</v>
      </c>
      <c r="H3" s="32"/>
      <c r="I3" s="31"/>
    </row>
    <row r="4" spans="1:9" x14ac:dyDescent="0.25">
      <c r="A4" s="31"/>
      <c r="B4" s="32"/>
      <c r="C4" s="32"/>
      <c r="D4" s="32"/>
      <c r="E4" s="32"/>
      <c r="F4" s="32"/>
      <c r="G4" s="32"/>
      <c r="H4" s="32"/>
      <c r="I4" s="31"/>
    </row>
    <row r="5" spans="1:9" x14ac:dyDescent="0.25">
      <c r="A5" s="31"/>
      <c r="B5" s="31"/>
      <c r="C5" s="31"/>
      <c r="D5" s="31"/>
      <c r="E5" s="31"/>
      <c r="F5" s="31"/>
      <c r="G5" s="31"/>
      <c r="H5" s="31"/>
      <c r="I5" s="31"/>
    </row>
    <row r="6" spans="1:9" x14ac:dyDescent="0.25">
      <c r="A6" s="31"/>
      <c r="B6" s="31"/>
      <c r="C6" s="31"/>
      <c r="D6" s="31"/>
      <c r="E6" s="31"/>
      <c r="F6" s="31"/>
      <c r="G6" s="31"/>
      <c r="H6" s="31"/>
      <c r="I6" s="31"/>
    </row>
    <row r="7" spans="1:9" x14ac:dyDescent="0.25">
      <c r="A7" s="31"/>
      <c r="B7" s="31"/>
      <c r="C7" s="31"/>
      <c r="D7" s="31"/>
      <c r="E7" s="31"/>
      <c r="F7" s="31"/>
      <c r="G7" s="31"/>
      <c r="H7" s="31"/>
      <c r="I7" s="31"/>
    </row>
    <row r="8" spans="1:9" x14ac:dyDescent="0.25">
      <c r="A8" s="31"/>
      <c r="B8" s="31"/>
      <c r="C8" s="31"/>
      <c r="D8" s="31"/>
      <c r="E8" s="31"/>
      <c r="F8" s="31"/>
      <c r="G8" s="31"/>
      <c r="H8" s="31"/>
      <c r="I8" s="31"/>
    </row>
    <row r="9" spans="1:9" x14ac:dyDescent="0.25">
      <c r="A9" s="31"/>
      <c r="B9" s="31"/>
      <c r="C9" s="31"/>
      <c r="D9" s="31"/>
      <c r="E9" s="31"/>
      <c r="F9" s="31"/>
      <c r="G9" s="31"/>
      <c r="H9" s="31"/>
      <c r="I9" s="31"/>
    </row>
    <row r="10" spans="1:9" x14ac:dyDescent="0.25">
      <c r="A10" s="31"/>
      <c r="B10" s="31"/>
      <c r="C10" s="31"/>
      <c r="D10" s="31"/>
      <c r="E10" s="31"/>
      <c r="F10" s="31"/>
      <c r="G10" s="31"/>
      <c r="H10" s="31"/>
      <c r="I10" s="31"/>
    </row>
    <row r="11" spans="1:9" x14ac:dyDescent="0.25">
      <c r="A11" s="31"/>
      <c r="B11" s="31"/>
      <c r="C11" s="31"/>
      <c r="D11" s="31"/>
      <c r="E11" s="31"/>
      <c r="F11" s="31"/>
      <c r="G11" s="31"/>
      <c r="H11" s="31"/>
      <c r="I11" s="31"/>
    </row>
    <row r="12" spans="1:9" x14ac:dyDescent="0.25">
      <c r="A12" s="31"/>
      <c r="B12" s="31"/>
      <c r="C12" s="31"/>
      <c r="D12" s="31"/>
      <c r="E12" s="31"/>
      <c r="F12" s="31"/>
      <c r="G12" s="31"/>
      <c r="H12" s="31"/>
      <c r="I12" s="31"/>
    </row>
    <row r="13" spans="1:9" x14ac:dyDescent="0.25">
      <c r="A13" s="31"/>
      <c r="B13" s="31"/>
      <c r="C13" s="31"/>
      <c r="D13" s="31"/>
      <c r="E13" s="31"/>
      <c r="F13" s="31"/>
      <c r="G13" s="31"/>
      <c r="H13" s="31"/>
      <c r="I13" s="31"/>
    </row>
    <row r="14" spans="1:9" x14ac:dyDescent="0.25">
      <c r="A14" s="31"/>
      <c r="B14" s="31"/>
      <c r="C14" s="31"/>
      <c r="D14" s="31"/>
      <c r="E14" s="31"/>
      <c r="F14" s="31"/>
      <c r="G14" s="31"/>
      <c r="H14" s="31"/>
      <c r="I14" s="31"/>
    </row>
    <row r="15" spans="1:9" x14ac:dyDescent="0.25">
      <c r="A15" s="31"/>
      <c r="B15" s="31"/>
      <c r="C15" s="31"/>
      <c r="D15" s="31"/>
      <c r="E15" s="31"/>
      <c r="F15" s="31"/>
      <c r="G15" s="31"/>
      <c r="H15" s="31"/>
      <c r="I15" s="31"/>
    </row>
    <row r="16" spans="1:9" x14ac:dyDescent="0.25">
      <c r="A16" s="31"/>
      <c r="B16" s="31"/>
      <c r="C16" s="31"/>
      <c r="D16" s="31"/>
      <c r="E16" s="31"/>
      <c r="F16" s="31"/>
      <c r="G16" s="31"/>
      <c r="H16" s="31"/>
      <c r="I16" s="31"/>
    </row>
    <row r="17" spans="1:9" x14ac:dyDescent="0.25">
      <c r="A17" s="31"/>
      <c r="B17" s="31"/>
      <c r="C17" s="31"/>
      <c r="D17" s="31"/>
      <c r="E17" s="31"/>
      <c r="F17" s="31"/>
      <c r="G17" s="31"/>
      <c r="H17" s="31"/>
      <c r="I17" s="31"/>
    </row>
    <row r="18" spans="1:9" x14ac:dyDescent="0.25">
      <c r="A18" s="31"/>
      <c r="B18" s="31"/>
      <c r="C18" s="31"/>
      <c r="D18" s="31"/>
      <c r="E18" s="31"/>
      <c r="F18" s="31"/>
      <c r="G18" s="31"/>
      <c r="H18" s="31"/>
      <c r="I18" s="31"/>
    </row>
    <row r="19" spans="1:9" x14ac:dyDescent="0.25">
      <c r="A19" s="31"/>
      <c r="B19" s="31"/>
      <c r="C19" s="31"/>
      <c r="D19" s="31"/>
      <c r="E19" s="31"/>
      <c r="F19" s="31"/>
      <c r="G19" s="31"/>
      <c r="H19" s="31"/>
      <c r="I19" s="31"/>
    </row>
    <row r="20" spans="1:9" ht="19.95" customHeight="1" x14ac:dyDescent="0.25">
      <c r="A20" s="31"/>
      <c r="B20" s="31"/>
      <c r="C20" s="31"/>
      <c r="D20" s="31"/>
      <c r="E20" s="31"/>
      <c r="F20" s="31"/>
      <c r="G20" s="31"/>
      <c r="H20" s="31"/>
      <c r="I20" s="31"/>
    </row>
    <row r="21" spans="1:9" ht="37.5" customHeight="1" x14ac:dyDescent="0.25">
      <c r="A21" s="31"/>
      <c r="B21" s="31"/>
      <c r="C21" s="31"/>
      <c r="D21" s="31"/>
      <c r="E21" s="31"/>
      <c r="F21" s="31"/>
      <c r="G21" s="31"/>
      <c r="H21" s="31"/>
      <c r="I21" s="31"/>
    </row>
    <row r="22" spans="1:9" x14ac:dyDescent="0.25">
      <c r="A22" s="31"/>
      <c r="B22" s="31"/>
      <c r="C22" s="31"/>
      <c r="D22" s="31"/>
      <c r="E22" s="31"/>
      <c r="F22" s="31"/>
      <c r="G22" s="31"/>
      <c r="H22" s="31"/>
      <c r="I22" s="31"/>
    </row>
    <row r="23" spans="1:9" x14ac:dyDescent="0.25">
      <c r="A23" s="31"/>
      <c r="B23" s="31"/>
      <c r="C23" s="31"/>
      <c r="D23" s="31"/>
      <c r="E23" s="31"/>
      <c r="F23" s="31"/>
      <c r="G23" s="31"/>
      <c r="H23" s="31"/>
      <c r="I23" s="31"/>
    </row>
    <row r="24" spans="1:9" x14ac:dyDescent="0.25">
      <c r="A24" s="31"/>
      <c r="B24" s="31"/>
      <c r="C24" s="31"/>
      <c r="D24" s="31"/>
      <c r="E24" s="31"/>
      <c r="F24" s="31"/>
      <c r="G24" s="31"/>
      <c r="H24" s="31"/>
      <c r="I24" s="31"/>
    </row>
    <row r="25" spans="1:9" x14ac:dyDescent="0.25">
      <c r="A25" s="31"/>
      <c r="B25" s="31"/>
      <c r="C25" s="31"/>
      <c r="D25" s="31"/>
      <c r="E25" s="31"/>
      <c r="F25" s="31"/>
      <c r="G25" s="31"/>
      <c r="H25" s="31"/>
      <c r="I25" s="31"/>
    </row>
    <row r="26" spans="1:9" x14ac:dyDescent="0.25">
      <c r="A26" s="31"/>
      <c r="B26" s="31"/>
      <c r="C26" s="31"/>
      <c r="D26" s="31"/>
      <c r="E26" s="31"/>
      <c r="F26" s="31"/>
      <c r="G26" s="31"/>
      <c r="H26" s="31"/>
      <c r="I26" s="31"/>
    </row>
    <row r="27" spans="1:9" x14ac:dyDescent="0.25">
      <c r="A27" s="31"/>
      <c r="B27" s="31"/>
      <c r="C27" s="31"/>
      <c r="D27" s="31"/>
      <c r="E27" s="31"/>
      <c r="F27" s="31"/>
      <c r="G27" s="31"/>
      <c r="H27" s="31"/>
      <c r="I27" s="31"/>
    </row>
    <row r="28" spans="1:9" x14ac:dyDescent="0.25">
      <c r="A28" s="31"/>
      <c r="B28" s="31"/>
      <c r="C28" s="31"/>
      <c r="D28" s="31"/>
      <c r="E28" s="31"/>
      <c r="F28" s="31"/>
      <c r="G28" s="31"/>
      <c r="H28" s="31"/>
      <c r="I28" s="31"/>
    </row>
    <row r="29" spans="1:9" x14ac:dyDescent="0.25">
      <c r="A29" s="31"/>
      <c r="B29" s="31"/>
      <c r="C29" s="31"/>
      <c r="D29" s="31"/>
      <c r="E29" s="31"/>
      <c r="F29" s="31"/>
      <c r="G29" s="31"/>
      <c r="H29" s="31"/>
      <c r="I29" s="31"/>
    </row>
    <row r="30" spans="1:9" x14ac:dyDescent="0.25">
      <c r="A30" s="31"/>
      <c r="B30" s="31"/>
      <c r="C30" s="31"/>
      <c r="D30" s="31"/>
      <c r="E30" s="31"/>
      <c r="F30" s="31"/>
      <c r="G30" s="31"/>
      <c r="H30" s="31"/>
      <c r="I30" s="31"/>
    </row>
    <row r="31" spans="1:9" ht="42.45" customHeight="1" x14ac:dyDescent="0.25">
      <c r="A31" s="31"/>
      <c r="B31" s="31"/>
      <c r="C31" s="31"/>
      <c r="D31" s="31"/>
      <c r="E31" s="31"/>
      <c r="F31" s="31"/>
      <c r="G31" s="31"/>
      <c r="H31" s="31"/>
      <c r="I31" s="31"/>
    </row>
    <row r="32" spans="1:9" x14ac:dyDescent="0.25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5">
      <c r="A33" s="37"/>
      <c r="B33" s="37"/>
      <c r="C33" s="37"/>
      <c r="D33" s="37"/>
      <c r="E33" s="37"/>
      <c r="F33" s="37"/>
      <c r="G33" s="37"/>
      <c r="H33" s="37"/>
      <c r="I33" s="37"/>
    </row>
  </sheetData>
  <dataValidations count="1">
    <dataValidation type="date" allowBlank="1" showInputMessage="1" showErrorMessage="1" sqref="E3">
      <formula1>45444</formula1>
      <formula2>73050</formula2>
    </dataValidation>
  </dataValidations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0"/>
  <sheetViews>
    <sheetView zoomScale="66" workbookViewId="0">
      <selection activeCell="H6" sqref="H6"/>
    </sheetView>
  </sheetViews>
  <sheetFormatPr defaultColWidth="12.5546875" defaultRowHeight="15.75" customHeight="1" x14ac:dyDescent="0.25"/>
  <cols>
    <col min="1" max="1" width="29.77734375" customWidth="1"/>
    <col min="2" max="2" width="142.88671875" customWidth="1"/>
    <col min="3" max="3" width="52.33203125" customWidth="1"/>
  </cols>
  <sheetData>
    <row r="1" spans="1:3" ht="54.75" customHeight="1" x14ac:dyDescent="0.25">
      <c r="A1" s="56" t="s">
        <v>48</v>
      </c>
      <c r="B1" s="57"/>
      <c r="C1" s="58"/>
    </row>
    <row r="2" spans="1:3" ht="38.25" customHeight="1" x14ac:dyDescent="0.25">
      <c r="A2" s="24" t="s">
        <v>49</v>
      </c>
      <c r="B2" s="24" t="s">
        <v>50</v>
      </c>
      <c r="C2" s="24" t="s">
        <v>51</v>
      </c>
    </row>
    <row r="3" spans="1:3" ht="23.25" customHeight="1" x14ac:dyDescent="0.25">
      <c r="A3" s="25" t="s">
        <v>52</v>
      </c>
      <c r="B3" s="25" t="s">
        <v>53</v>
      </c>
      <c r="C3" s="45" t="s">
        <v>85</v>
      </c>
    </row>
    <row r="4" spans="1:3" ht="23.25" customHeight="1" x14ac:dyDescent="0.25">
      <c r="A4" s="26" t="s">
        <v>54</v>
      </c>
      <c r="B4" s="26" t="s">
        <v>55</v>
      </c>
      <c r="C4" s="27" t="str">
        <f>HYPERLINK("https://www.pmi.org/about/what-is-a-project","PMI — Project Life Cycle (обзор)")</f>
        <v>PMI — Project Life Cycle (обзор)</v>
      </c>
    </row>
    <row r="5" spans="1:3" ht="23.25" customHeight="1" x14ac:dyDescent="0.25">
      <c r="A5" s="26" t="s">
        <v>56</v>
      </c>
      <c r="B5" s="26" t="s">
        <v>57</v>
      </c>
      <c r="C5" s="46" t="str">
        <f>HYPERLINK("https://www.belbin.com/about/belbin-team-roles","Belbin — Team Roles (официально)")</f>
        <v>Belbin — Team Roles (официально)</v>
      </c>
    </row>
    <row r="6" spans="1:3" ht="23.25" customHeight="1" x14ac:dyDescent="0.25">
      <c r="A6" s="26" t="s">
        <v>58</v>
      </c>
      <c r="B6" s="26" t="s">
        <v>59</v>
      </c>
      <c r="C6" s="27" t="str">
        <f>HYPERLINK("https://www.pmi.org/learning/library/best-practices-managing-people-quality-management-7012","PMI — Responsibility Assignment Matrix (RACI)")</f>
        <v>PMI — Responsibility Assignment Matrix (RACI)</v>
      </c>
    </row>
    <row r="7" spans="1:3" ht="23.25" customHeight="1" x14ac:dyDescent="0.25">
      <c r="A7" s="28" t="s">
        <v>60</v>
      </c>
      <c r="B7" s="23" t="s">
        <v>61</v>
      </c>
      <c r="C7" s="29" t="str">
        <f>HYPERLINK("https://www.gartner.com/en/information-technology/glossary/kpi-key-performance-indicator","Gartner Glossary — KPI")</f>
        <v>Gartner Glossary — KPI</v>
      </c>
    </row>
    <row r="8" spans="1:3" ht="23.25" customHeight="1" x14ac:dyDescent="0.25">
      <c r="A8" s="28" t="s">
        <v>34</v>
      </c>
      <c r="B8" s="28" t="s">
        <v>62</v>
      </c>
      <c r="C8" s="44" t="s">
        <v>85</v>
      </c>
    </row>
    <row r="9" spans="1:3" ht="23.25" customHeight="1" x14ac:dyDescent="0.25">
      <c r="A9" s="28" t="s">
        <v>63</v>
      </c>
      <c r="B9" s="28" t="s">
        <v>64</v>
      </c>
      <c r="C9" s="29" t="str">
        <f>HYPERLINK("https://ieeecs-media.computer.org/media/education/swebok/swebok-v3.pdf","SWEBOK v3.0 (IEEE)")</f>
        <v>SWEBOK v3.0 (IEEE)</v>
      </c>
    </row>
    <row r="10" spans="1:3" ht="23.25" customHeight="1" x14ac:dyDescent="0.25">
      <c r="A10" s="28" t="s">
        <v>65</v>
      </c>
      <c r="B10" s="28" t="s">
        <v>66</v>
      </c>
      <c r="C10" s="46" t="str">
        <f>HYPERLINK("https://www.pmi.org/learning/library/know-status-project-monitoring-controlling-5982","PMI — Monitoring &amp; Controlling")</f>
        <v>PMI — Monitoring &amp; Controlling</v>
      </c>
    </row>
    <row r="11" spans="1:3" ht="23.25" customHeight="1" x14ac:dyDescent="0.25">
      <c r="A11" s="28" t="s">
        <v>67</v>
      </c>
      <c r="B11" s="28" t="s">
        <v>68</v>
      </c>
      <c r="C11" s="29" t="str">
        <f>HYPERLINK("https://dictionary.apa.org/group-dynamics","APA Dictionary of Psychology")</f>
        <v>APA Dictionary of Psychology</v>
      </c>
    </row>
    <row r="12" spans="1:3" ht="23.25" customHeight="1" x14ac:dyDescent="0.25">
      <c r="A12" s="28" t="s">
        <v>69</v>
      </c>
      <c r="B12" s="28" t="s">
        <v>70</v>
      </c>
      <c r="C12" s="44" t="s">
        <v>85</v>
      </c>
    </row>
    <row r="13" spans="1:3" ht="23.25" customHeight="1" x14ac:dyDescent="0.25">
      <c r="A13" s="28" t="s">
        <v>71</v>
      </c>
      <c r="B13" s="28" t="s">
        <v>72</v>
      </c>
      <c r="C13" s="29" t="str">
        <f t="shared" ref="C13:C14" si="0">HYPERLINK("https://ieeecs-media.computer.org/media/education/swebok/swebok-v3.pdf","SWEBOK v3.0 (IEEE)")</f>
        <v>SWEBOK v3.0 (IEEE)</v>
      </c>
    </row>
    <row r="14" spans="1:3" ht="23.25" customHeight="1" x14ac:dyDescent="0.25">
      <c r="A14" s="28" t="s">
        <v>73</v>
      </c>
      <c r="B14" s="28" t="s">
        <v>74</v>
      </c>
      <c r="C14" s="29" t="str">
        <f t="shared" si="0"/>
        <v>SWEBOK v3.0 (IEEE)</v>
      </c>
    </row>
    <row r="15" spans="1:3" ht="23.25" customHeight="1" x14ac:dyDescent="0.25">
      <c r="A15" s="28"/>
      <c r="B15" s="28"/>
      <c r="C15" s="28"/>
    </row>
    <row r="16" spans="1:3" ht="23.25" customHeight="1" x14ac:dyDescent="0.25">
      <c r="A16" s="28"/>
      <c r="B16" s="28"/>
      <c r="C16" s="28"/>
    </row>
    <row r="17" spans="1:3" ht="23.25" customHeight="1" x14ac:dyDescent="0.25">
      <c r="A17" s="28"/>
      <c r="B17" s="28"/>
      <c r="C17" s="28"/>
    </row>
    <row r="18" spans="1:3" ht="23.25" customHeight="1" x14ac:dyDescent="0.25">
      <c r="A18" s="28"/>
      <c r="B18" s="28"/>
      <c r="C18" s="28"/>
    </row>
    <row r="19" spans="1:3" ht="23.25" customHeight="1" x14ac:dyDescent="0.25">
      <c r="A19" s="28"/>
      <c r="B19" s="28"/>
      <c r="C19" s="28"/>
    </row>
    <row r="20" spans="1:3" ht="23.25" customHeight="1" x14ac:dyDescent="0.25">
      <c r="A20" s="28"/>
      <c r="B20" s="28"/>
      <c r="C20" s="28"/>
    </row>
    <row r="21" spans="1:3" ht="23.25" customHeight="1" x14ac:dyDescent="0.25">
      <c r="A21" s="28"/>
      <c r="B21" s="28"/>
      <c r="C21" s="28"/>
    </row>
    <row r="22" spans="1:3" ht="23.25" customHeight="1" x14ac:dyDescent="0.25">
      <c r="A22" s="28"/>
      <c r="B22" s="28"/>
      <c r="C22" s="28"/>
    </row>
    <row r="23" spans="1:3" ht="23.25" customHeight="1" x14ac:dyDescent="0.25">
      <c r="A23" s="28"/>
      <c r="B23" s="28"/>
      <c r="C23" s="28"/>
    </row>
    <row r="24" spans="1:3" ht="23.25" customHeight="1" x14ac:dyDescent="0.25">
      <c r="A24" s="28"/>
      <c r="B24" s="28"/>
      <c r="C24" s="28"/>
    </row>
    <row r="25" spans="1:3" ht="23.25" customHeight="1" x14ac:dyDescent="0.25">
      <c r="A25" s="28"/>
      <c r="B25" s="28"/>
      <c r="C25" s="28"/>
    </row>
    <row r="26" spans="1:3" ht="23.25" customHeight="1" x14ac:dyDescent="0.25">
      <c r="A26" s="28"/>
      <c r="B26" s="28"/>
      <c r="C26" s="28"/>
    </row>
    <row r="27" spans="1:3" ht="23.25" customHeight="1" x14ac:dyDescent="0.25">
      <c r="A27" s="28"/>
      <c r="B27" s="28"/>
      <c r="C27" s="28"/>
    </row>
    <row r="28" spans="1:3" ht="23.25" customHeight="1" x14ac:dyDescent="0.25">
      <c r="A28" s="28"/>
      <c r="B28" s="28"/>
      <c r="C28" s="28"/>
    </row>
    <row r="29" spans="1:3" ht="23.25" customHeight="1" x14ac:dyDescent="0.25">
      <c r="A29" s="28"/>
      <c r="B29" s="28"/>
      <c r="C29" s="28"/>
    </row>
    <row r="30" spans="1:3" ht="23.25" customHeight="1" x14ac:dyDescent="0.25">
      <c r="A30" s="28"/>
      <c r="B30" s="28"/>
      <c r="C30" s="28"/>
    </row>
    <row r="31" spans="1:3" ht="23.25" customHeight="1" x14ac:dyDescent="0.25">
      <c r="A31" s="28"/>
      <c r="B31" s="28"/>
      <c r="C31" s="28"/>
    </row>
    <row r="32" spans="1:3" ht="23.25" customHeight="1" x14ac:dyDescent="0.25">
      <c r="A32" s="28"/>
      <c r="B32" s="28"/>
      <c r="C32" s="28"/>
    </row>
    <row r="33" spans="1:3" ht="23.25" customHeight="1" x14ac:dyDescent="0.25">
      <c r="A33" s="28"/>
      <c r="B33" s="28"/>
      <c r="C33" s="28"/>
    </row>
    <row r="34" spans="1:3" ht="23.25" customHeight="1" x14ac:dyDescent="0.25">
      <c r="A34" s="28"/>
      <c r="B34" s="28"/>
      <c r="C34" s="28"/>
    </row>
    <row r="35" spans="1:3" ht="23.25" customHeight="1" x14ac:dyDescent="0.25">
      <c r="A35" s="28"/>
      <c r="B35" s="28"/>
      <c r="C35" s="28"/>
    </row>
    <row r="36" spans="1:3" ht="23.25" customHeight="1" x14ac:dyDescent="0.25">
      <c r="A36" s="28"/>
      <c r="B36" s="28"/>
      <c r="C36" s="28"/>
    </row>
    <row r="37" spans="1:3" ht="23.25" customHeight="1" x14ac:dyDescent="0.25">
      <c r="A37" s="28"/>
      <c r="B37" s="28"/>
      <c r="C37" s="28"/>
    </row>
    <row r="38" spans="1:3" ht="23.25" customHeight="1" x14ac:dyDescent="0.25">
      <c r="A38" s="28"/>
      <c r="B38" s="28"/>
      <c r="C38" s="28"/>
    </row>
    <row r="39" spans="1:3" ht="23.25" customHeight="1" x14ac:dyDescent="0.25">
      <c r="A39" s="28"/>
      <c r="B39" s="28"/>
      <c r="C39" s="28"/>
    </row>
    <row r="40" spans="1:3" ht="23.25" customHeight="1" x14ac:dyDescent="0.25">
      <c r="A40" s="28"/>
      <c r="B40" s="28"/>
      <c r="C40" s="28"/>
    </row>
    <row r="41" spans="1:3" ht="23.25" customHeight="1" x14ac:dyDescent="0.25">
      <c r="A41" s="28"/>
      <c r="B41" s="28"/>
      <c r="C41" s="28"/>
    </row>
    <row r="42" spans="1:3" ht="23.25" customHeight="1" x14ac:dyDescent="0.25">
      <c r="A42" s="28"/>
      <c r="B42" s="28"/>
      <c r="C42" s="28"/>
    </row>
    <row r="43" spans="1:3" ht="23.25" customHeight="1" x14ac:dyDescent="0.25">
      <c r="A43" s="28"/>
      <c r="B43" s="28"/>
      <c r="C43" s="28"/>
    </row>
    <row r="44" spans="1:3" ht="23.25" customHeight="1" x14ac:dyDescent="0.25">
      <c r="A44" s="28"/>
      <c r="B44" s="28"/>
      <c r="C44" s="28"/>
    </row>
    <row r="45" spans="1:3" ht="23.25" customHeight="1" x14ac:dyDescent="0.25">
      <c r="A45" s="28"/>
      <c r="B45" s="28"/>
      <c r="C45" s="28"/>
    </row>
    <row r="46" spans="1:3" ht="23.25" customHeight="1" x14ac:dyDescent="0.25">
      <c r="A46" s="28"/>
      <c r="B46" s="28"/>
      <c r="C46" s="28"/>
    </row>
    <row r="47" spans="1:3" ht="23.25" customHeight="1" x14ac:dyDescent="0.25">
      <c r="A47" s="28"/>
      <c r="B47" s="28"/>
      <c r="C47" s="28"/>
    </row>
    <row r="48" spans="1:3" ht="23.25" customHeight="1" x14ac:dyDescent="0.25">
      <c r="A48" s="28"/>
      <c r="B48" s="28"/>
      <c r="C48" s="28"/>
    </row>
    <row r="49" spans="1:3" ht="23.25" customHeight="1" x14ac:dyDescent="0.25">
      <c r="A49" s="28"/>
      <c r="B49" s="28"/>
      <c r="C49" s="28"/>
    </row>
    <row r="50" spans="1:3" ht="23.25" customHeight="1" x14ac:dyDescent="0.25">
      <c r="A50" s="28"/>
      <c r="B50" s="28"/>
      <c r="C50" s="28"/>
    </row>
    <row r="51" spans="1:3" ht="23.25" customHeight="1" x14ac:dyDescent="0.25">
      <c r="A51" s="28"/>
      <c r="B51" s="28"/>
      <c r="C51" s="28"/>
    </row>
    <row r="52" spans="1:3" ht="23.25" customHeight="1" x14ac:dyDescent="0.25">
      <c r="A52" s="28"/>
      <c r="B52" s="28"/>
      <c r="C52" s="28"/>
    </row>
    <row r="53" spans="1:3" ht="23.25" customHeight="1" x14ac:dyDescent="0.25">
      <c r="A53" s="28"/>
      <c r="B53" s="28"/>
      <c r="C53" s="28"/>
    </row>
    <row r="54" spans="1:3" ht="23.25" customHeight="1" x14ac:dyDescent="0.25">
      <c r="A54" s="28"/>
      <c r="B54" s="28"/>
      <c r="C54" s="28"/>
    </row>
    <row r="55" spans="1:3" ht="23.25" customHeight="1" x14ac:dyDescent="0.25">
      <c r="A55" s="28"/>
      <c r="B55" s="28"/>
      <c r="C55" s="28"/>
    </row>
    <row r="56" spans="1:3" ht="23.25" customHeight="1" x14ac:dyDescent="0.25">
      <c r="A56" s="28"/>
      <c r="B56" s="28"/>
      <c r="C56" s="28"/>
    </row>
    <row r="57" spans="1:3" ht="23.25" customHeight="1" x14ac:dyDescent="0.25">
      <c r="A57" s="28"/>
      <c r="B57" s="28"/>
      <c r="C57" s="28"/>
    </row>
    <row r="58" spans="1:3" ht="23.25" customHeight="1" x14ac:dyDescent="0.25">
      <c r="A58" s="28"/>
      <c r="B58" s="28"/>
      <c r="C58" s="28"/>
    </row>
    <row r="59" spans="1:3" ht="23.25" customHeight="1" x14ac:dyDescent="0.25">
      <c r="A59" s="28"/>
      <c r="B59" s="28"/>
      <c r="C59" s="28"/>
    </row>
    <row r="60" spans="1:3" ht="23.25" customHeight="1" x14ac:dyDescent="0.25">
      <c r="A60" s="28"/>
      <c r="B60" s="28"/>
      <c r="C60" s="28"/>
    </row>
    <row r="61" spans="1:3" ht="23.25" customHeight="1" x14ac:dyDescent="0.25">
      <c r="A61" s="28"/>
      <c r="B61" s="28"/>
      <c r="C61" s="28"/>
    </row>
    <row r="62" spans="1:3" ht="23.25" customHeight="1" x14ac:dyDescent="0.25">
      <c r="A62" s="28"/>
      <c r="B62" s="28"/>
      <c r="C62" s="28"/>
    </row>
    <row r="63" spans="1:3" ht="23.25" customHeight="1" x14ac:dyDescent="0.25">
      <c r="A63" s="28"/>
      <c r="B63" s="28"/>
      <c r="C63" s="28"/>
    </row>
    <row r="64" spans="1:3" ht="23.25" customHeight="1" x14ac:dyDescent="0.25">
      <c r="A64" s="28"/>
      <c r="B64" s="28"/>
      <c r="C64" s="28"/>
    </row>
    <row r="65" spans="1:3" ht="23.25" customHeight="1" x14ac:dyDescent="0.25">
      <c r="A65" s="28"/>
      <c r="B65" s="28"/>
      <c r="C65" s="28"/>
    </row>
    <row r="66" spans="1:3" ht="23.25" customHeight="1" x14ac:dyDescent="0.25">
      <c r="A66" s="28"/>
      <c r="B66" s="28"/>
      <c r="C66" s="28"/>
    </row>
    <row r="67" spans="1:3" ht="23.25" customHeight="1" x14ac:dyDescent="0.25">
      <c r="A67" s="28"/>
      <c r="B67" s="28"/>
      <c r="C67" s="28"/>
    </row>
    <row r="68" spans="1:3" ht="23.25" customHeight="1" x14ac:dyDescent="0.25">
      <c r="A68" s="28"/>
      <c r="B68" s="28"/>
      <c r="C68" s="28"/>
    </row>
    <row r="69" spans="1:3" ht="23.25" customHeight="1" x14ac:dyDescent="0.25">
      <c r="A69" s="28"/>
      <c r="B69" s="28"/>
      <c r="C69" s="28"/>
    </row>
    <row r="70" spans="1:3" ht="23.25" customHeight="1" x14ac:dyDescent="0.25">
      <c r="A70" s="28"/>
      <c r="B70" s="28"/>
      <c r="C70" s="28"/>
    </row>
    <row r="71" spans="1:3" ht="23.25" customHeight="1" x14ac:dyDescent="0.25">
      <c r="A71" s="28"/>
      <c r="B71" s="28"/>
      <c r="C71" s="28"/>
    </row>
    <row r="72" spans="1:3" ht="23.25" customHeight="1" x14ac:dyDescent="0.25">
      <c r="A72" s="28"/>
      <c r="B72" s="28"/>
      <c r="C72" s="28"/>
    </row>
    <row r="73" spans="1:3" ht="23.25" customHeight="1" x14ac:dyDescent="0.25">
      <c r="A73" s="28"/>
      <c r="B73" s="28"/>
      <c r="C73" s="28"/>
    </row>
    <row r="74" spans="1:3" ht="23.25" customHeight="1" x14ac:dyDescent="0.25">
      <c r="A74" s="28"/>
      <c r="B74" s="28"/>
      <c r="C74" s="28"/>
    </row>
    <row r="75" spans="1:3" ht="23.25" customHeight="1" x14ac:dyDescent="0.25">
      <c r="A75" s="28"/>
      <c r="B75" s="28"/>
      <c r="C75" s="28"/>
    </row>
    <row r="76" spans="1:3" ht="23.25" customHeight="1" x14ac:dyDescent="0.25">
      <c r="A76" s="28"/>
      <c r="B76" s="28"/>
      <c r="C76" s="28"/>
    </row>
    <row r="77" spans="1:3" ht="23.25" customHeight="1" x14ac:dyDescent="0.25">
      <c r="A77" s="28"/>
      <c r="B77" s="28"/>
      <c r="C77" s="28"/>
    </row>
    <row r="78" spans="1:3" ht="23.25" customHeight="1" x14ac:dyDescent="0.25">
      <c r="A78" s="28"/>
      <c r="B78" s="28"/>
      <c r="C78" s="28"/>
    </row>
    <row r="79" spans="1:3" ht="23.25" customHeight="1" x14ac:dyDescent="0.25">
      <c r="A79" s="28"/>
      <c r="B79" s="28"/>
      <c r="C79" s="28"/>
    </row>
    <row r="80" spans="1:3" ht="23.25" customHeight="1" x14ac:dyDescent="0.25">
      <c r="A80" s="28"/>
      <c r="B80" s="28"/>
      <c r="C80" s="28"/>
    </row>
    <row r="81" spans="1:3" ht="23.25" customHeight="1" x14ac:dyDescent="0.25">
      <c r="A81" s="28"/>
      <c r="B81" s="28"/>
      <c r="C81" s="28"/>
    </row>
    <row r="82" spans="1:3" ht="23.25" customHeight="1" x14ac:dyDescent="0.25">
      <c r="A82" s="28"/>
      <c r="B82" s="28"/>
      <c r="C82" s="28"/>
    </row>
    <row r="83" spans="1:3" ht="23.25" customHeight="1" x14ac:dyDescent="0.25">
      <c r="A83" s="28"/>
      <c r="B83" s="28"/>
      <c r="C83" s="28"/>
    </row>
    <row r="84" spans="1:3" ht="23.25" customHeight="1" x14ac:dyDescent="0.25">
      <c r="A84" s="28"/>
      <c r="B84" s="28"/>
      <c r="C84" s="28"/>
    </row>
    <row r="85" spans="1:3" ht="23.25" customHeight="1" x14ac:dyDescent="0.25">
      <c r="A85" s="28"/>
      <c r="B85" s="28"/>
      <c r="C85" s="28"/>
    </row>
    <row r="86" spans="1:3" ht="23.25" customHeight="1" x14ac:dyDescent="0.25">
      <c r="A86" s="28"/>
      <c r="B86" s="28"/>
      <c r="C86" s="28"/>
    </row>
    <row r="87" spans="1:3" ht="23.25" customHeight="1" x14ac:dyDescent="0.25">
      <c r="A87" s="28"/>
      <c r="B87" s="28"/>
      <c r="C87" s="28"/>
    </row>
    <row r="88" spans="1:3" ht="23.25" customHeight="1" x14ac:dyDescent="0.25">
      <c r="A88" s="28"/>
      <c r="B88" s="28"/>
      <c r="C88" s="28"/>
    </row>
    <row r="89" spans="1:3" ht="23.25" customHeight="1" x14ac:dyDescent="0.25">
      <c r="A89" s="28"/>
      <c r="B89" s="28"/>
      <c r="C89" s="28"/>
    </row>
    <row r="90" spans="1:3" ht="23.25" customHeight="1" x14ac:dyDescent="0.25">
      <c r="A90" s="28"/>
      <c r="B90" s="28"/>
      <c r="C90" s="28"/>
    </row>
    <row r="91" spans="1:3" ht="23.25" customHeight="1" x14ac:dyDescent="0.25">
      <c r="A91" s="28"/>
      <c r="B91" s="28"/>
      <c r="C91" s="28"/>
    </row>
    <row r="92" spans="1:3" ht="23.25" customHeight="1" x14ac:dyDescent="0.25">
      <c r="A92" s="28"/>
      <c r="B92" s="28"/>
      <c r="C92" s="28"/>
    </row>
    <row r="93" spans="1:3" ht="23.25" customHeight="1" x14ac:dyDescent="0.25">
      <c r="A93" s="28"/>
      <c r="B93" s="28"/>
      <c r="C93" s="28"/>
    </row>
    <row r="94" spans="1:3" ht="23.25" customHeight="1" x14ac:dyDescent="0.25">
      <c r="A94" s="28"/>
      <c r="B94" s="28"/>
      <c r="C94" s="28"/>
    </row>
    <row r="95" spans="1:3" ht="23.25" customHeight="1" x14ac:dyDescent="0.25">
      <c r="A95" s="28"/>
      <c r="B95" s="28"/>
      <c r="C95" s="28"/>
    </row>
    <row r="96" spans="1:3" ht="23.25" customHeight="1" x14ac:dyDescent="0.25">
      <c r="A96" s="28"/>
      <c r="B96" s="28"/>
      <c r="C96" s="28"/>
    </row>
    <row r="97" spans="1:3" ht="23.25" customHeight="1" x14ac:dyDescent="0.25">
      <c r="A97" s="28"/>
      <c r="B97" s="28"/>
      <c r="C97" s="28"/>
    </row>
    <row r="98" spans="1:3" ht="23.25" customHeight="1" x14ac:dyDescent="0.25">
      <c r="A98" s="28"/>
      <c r="B98" s="28"/>
      <c r="C98" s="28"/>
    </row>
    <row r="99" spans="1:3" ht="23.25" customHeight="1" x14ac:dyDescent="0.25">
      <c r="A99" s="28"/>
      <c r="B99" s="28"/>
      <c r="C99" s="28"/>
    </row>
    <row r="100" spans="1:3" ht="23.25" customHeight="1" x14ac:dyDescent="0.25">
      <c r="A100" s="28"/>
      <c r="B100" s="28"/>
      <c r="C100" s="28"/>
    </row>
    <row r="101" spans="1:3" ht="23.25" customHeight="1" x14ac:dyDescent="0.25">
      <c r="A101" s="28"/>
      <c r="B101" s="28"/>
      <c r="C101" s="28"/>
    </row>
    <row r="102" spans="1:3" ht="23.25" customHeight="1" x14ac:dyDescent="0.25">
      <c r="A102" s="28"/>
      <c r="B102" s="28"/>
      <c r="C102" s="28"/>
    </row>
    <row r="103" spans="1:3" ht="23.25" customHeight="1" x14ac:dyDescent="0.25">
      <c r="A103" s="28"/>
      <c r="B103" s="28"/>
      <c r="C103" s="28"/>
    </row>
    <row r="104" spans="1:3" ht="23.25" customHeight="1" x14ac:dyDescent="0.25">
      <c r="A104" s="28"/>
      <c r="B104" s="28"/>
      <c r="C104" s="28"/>
    </row>
    <row r="105" spans="1:3" ht="23.25" customHeight="1" x14ac:dyDescent="0.25"/>
    <row r="106" spans="1:3" ht="23.25" customHeight="1" x14ac:dyDescent="0.25"/>
    <row r="107" spans="1:3" ht="23.25" customHeight="1" x14ac:dyDescent="0.25"/>
    <row r="108" spans="1:3" ht="23.25" customHeight="1" x14ac:dyDescent="0.25"/>
    <row r="109" spans="1:3" ht="23.25" customHeight="1" x14ac:dyDescent="0.25"/>
    <row r="110" spans="1:3" ht="23.25" customHeight="1" x14ac:dyDescent="0.25"/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546875" defaultRowHeight="15.75" customHeight="1" x14ac:dyDescent="0.25"/>
  <cols>
    <col min="1" max="26" width="7.5546875" customWidth="1"/>
  </cols>
  <sheetData>
    <row r="1" spans="1:5" ht="12.75" customHeight="1" x14ac:dyDescent="0.25">
      <c r="B1" s="23" t="s">
        <v>36</v>
      </c>
      <c r="C1" s="23" t="s">
        <v>37</v>
      </c>
      <c r="D1" s="23" t="s">
        <v>38</v>
      </c>
      <c r="E1" s="23" t="s">
        <v>39</v>
      </c>
    </row>
    <row r="2" spans="1:5" ht="12.75" customHeight="1" x14ac:dyDescent="0.25">
      <c r="A2" s="23" t="s">
        <v>75</v>
      </c>
      <c r="B2" s="23">
        <v>25</v>
      </c>
      <c r="C2" s="23">
        <v>0</v>
      </c>
      <c r="D2" s="23">
        <v>0</v>
      </c>
      <c r="E2" s="23">
        <v>0</v>
      </c>
    </row>
    <row r="3" spans="1:5" ht="12.75" customHeight="1" x14ac:dyDescent="0.25">
      <c r="A3" s="23" t="s">
        <v>76</v>
      </c>
      <c r="B3" s="23">
        <v>21</v>
      </c>
      <c r="C3" s="23">
        <v>0</v>
      </c>
      <c r="D3" s="23">
        <v>0</v>
      </c>
      <c r="E3" s="23">
        <v>0</v>
      </c>
    </row>
    <row r="4" spans="1:5" ht="12.75" customHeight="1" x14ac:dyDescent="0.25">
      <c r="A4" s="23" t="s">
        <v>77</v>
      </c>
      <c r="B4" s="23">
        <v>20</v>
      </c>
      <c r="C4" s="23">
        <v>0</v>
      </c>
      <c r="D4" s="23">
        <v>0</v>
      </c>
      <c r="E4" s="23">
        <v>0</v>
      </c>
    </row>
    <row r="5" spans="1:5" ht="12.75" customHeight="1" x14ac:dyDescent="0.25"/>
    <row r="6" spans="1:5" ht="12.75" customHeight="1" x14ac:dyDescent="0.25">
      <c r="A6" s="23" t="s">
        <v>78</v>
      </c>
      <c r="B6" s="23" t="s">
        <v>36</v>
      </c>
      <c r="C6" s="23" t="s">
        <v>37</v>
      </c>
      <c r="D6" s="23" t="s">
        <v>38</v>
      </c>
      <c r="E6" s="23" t="s">
        <v>39</v>
      </c>
    </row>
    <row r="7" spans="1:5" ht="12.75" customHeight="1" x14ac:dyDescent="0.25">
      <c r="A7" s="23" t="s">
        <v>4</v>
      </c>
      <c r="B7" s="23">
        <v>92.85499999999999</v>
      </c>
    </row>
    <row r="8" spans="1:5" ht="12.75" customHeight="1" x14ac:dyDescent="0.25">
      <c r="A8" s="23" t="s">
        <v>6</v>
      </c>
      <c r="B8" s="23">
        <v>91.666666666666671</v>
      </c>
    </row>
    <row r="9" spans="1:5" ht="12.75" customHeight="1" x14ac:dyDescent="0.25">
      <c r="A9" s="23" t="s">
        <v>12</v>
      </c>
      <c r="B9" s="23">
        <v>100</v>
      </c>
    </row>
    <row r="10" spans="1:5" ht="12.75" customHeight="1" x14ac:dyDescent="0.25">
      <c r="A10" s="23" t="s">
        <v>15</v>
      </c>
      <c r="B10" s="23">
        <v>75</v>
      </c>
    </row>
    <row r="11" spans="1:5" ht="12.75" customHeight="1" x14ac:dyDescent="0.25">
      <c r="A11" s="23" t="s">
        <v>9</v>
      </c>
      <c r="B11" s="23">
        <v>83.333333333333329</v>
      </c>
    </row>
    <row r="12" spans="1:5" ht="12.75" customHeight="1" x14ac:dyDescent="0.25"/>
    <row r="13" spans="1:5" ht="12.75" customHeight="1" x14ac:dyDescent="0.25">
      <c r="A13" s="23" t="s">
        <v>79</v>
      </c>
    </row>
    <row r="14" spans="1:5" ht="12.75" customHeight="1" x14ac:dyDescent="0.25">
      <c r="A14" s="23" t="s">
        <v>4</v>
      </c>
      <c r="B14" s="23">
        <v>92.85499999999999</v>
      </c>
      <c r="C14" s="23">
        <v>92.85499999999999</v>
      </c>
      <c r="D14" s="23">
        <v>7.1450000000000102</v>
      </c>
    </row>
    <row r="15" spans="1:5" ht="12.75" customHeight="1" x14ac:dyDescent="0.25">
      <c r="A15" s="23" t="s">
        <v>6</v>
      </c>
      <c r="B15" s="23">
        <v>91.666666666666671</v>
      </c>
      <c r="C15" s="23">
        <v>91.666666666666671</v>
      </c>
      <c r="D15" s="23">
        <v>8.3333333333333286</v>
      </c>
    </row>
    <row r="16" spans="1:5" ht="12.75" customHeight="1" x14ac:dyDescent="0.25">
      <c r="A16" s="23" t="s">
        <v>12</v>
      </c>
      <c r="B16" s="23">
        <v>100</v>
      </c>
      <c r="C16" s="23">
        <v>100</v>
      </c>
      <c r="D16" s="23">
        <v>0</v>
      </c>
    </row>
    <row r="17" spans="1:4" ht="12.75" customHeight="1" x14ac:dyDescent="0.25">
      <c r="A17" s="23" t="s">
        <v>15</v>
      </c>
      <c r="B17" s="23">
        <v>75</v>
      </c>
      <c r="C17" s="23">
        <v>75</v>
      </c>
      <c r="D17" s="23">
        <v>25</v>
      </c>
    </row>
    <row r="18" spans="1:4" ht="12.75" customHeight="1" x14ac:dyDescent="0.25">
      <c r="A18" s="23" t="s">
        <v>9</v>
      </c>
      <c r="B18" s="23">
        <v>83.333333333333329</v>
      </c>
      <c r="C18" s="23">
        <v>83.333333333333329</v>
      </c>
      <c r="D18" s="23">
        <v>16.666666666666671</v>
      </c>
    </row>
    <row r="19" spans="1:4" ht="12.75" customHeight="1" x14ac:dyDescent="0.25"/>
    <row r="20" spans="1:4" ht="12.75" customHeight="1" x14ac:dyDescent="0.25"/>
    <row r="21" spans="1:4" ht="12.75" customHeight="1" x14ac:dyDescent="0.25"/>
    <row r="22" spans="1:4" ht="12.75" customHeight="1" x14ac:dyDescent="0.25"/>
    <row r="23" spans="1:4" ht="12.75" customHeight="1" x14ac:dyDescent="0.25"/>
    <row r="24" spans="1:4" ht="12.75" customHeight="1" x14ac:dyDescent="0.25"/>
    <row r="25" spans="1:4" ht="12.75" customHeight="1" x14ac:dyDescent="0.25"/>
    <row r="26" spans="1:4" ht="12.75" customHeight="1" x14ac:dyDescent="0.25"/>
    <row r="27" spans="1:4" ht="12.75" customHeight="1" x14ac:dyDescent="0.25"/>
    <row r="28" spans="1:4" ht="12.75" customHeight="1" x14ac:dyDescent="0.25"/>
    <row r="29" spans="1:4" ht="12.75" customHeight="1" x14ac:dyDescent="0.25"/>
    <row r="30" spans="1:4" ht="12.75" customHeight="1" x14ac:dyDescent="0.25"/>
    <row r="31" spans="1:4" ht="12.75" customHeight="1" x14ac:dyDescent="0.25"/>
    <row r="32" spans="1: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5" right="0.75" top="1" bottom="1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V o r W 2 G Q 1 h m k A A A A 9 g A A A B I A H A B D b 2 5 m a W c v U G F j a 2 F n Z S 5 4 b W w g o h g A K K A U A A A A A A A A A A A A A A A A A A A A A A A A A A A A h Y 9 L D o I w A E S v Q r q n H z R K S C k L t 5 I Y j c Z t U y s 0 Q j H 9 W O 7 m w i N 5 B T G K u n M 5 b 9 5 i 5 n 6 9 0 a J v m + g i j V W d z g G B G E R S i + 6 g d J U D 7 4 5 x C g p G V 1 y c e C W j Q d Y 2 6 + 0 h B 7 V z 5 w y h E A I M E 9 i Z C i U Y E 7 Q v l x t R y 5 a D j 6 z + y 7 H S 1 n E t J G B 0 9 x r D E k i m M 0 j m K c Q U j Z C W S n + F Z N j 7 b H 8 g X f j G e S O Z 8 f F 6 S 9 E Y K X p / Y A 9 Q S w M E F A A C A A g A e V o r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a K 1 s o i k e 4 D g A A A B E A A A A T A B w A R m 9 y b X V s Y X M v U 2 V j d G l v b j E u b S C i G A A o o B Q A A A A A A A A A A A A A A A A A A A A A A A A A A A A r T k 0 u y c z P U w i G 0 I b W A F B L A Q I t A B Q A A g A I A H l a K 1 t h k N Y Z p A A A A P Y A A A A S A A A A A A A A A A A A A A A A A A A A A A B D b 2 5 m a W c v U G F j a 2 F n Z S 5 4 b W x Q S w E C L Q A U A A I A C A B 5 W i t b D 8 r p q 6 Q A A A D p A A A A E w A A A A A A A A A A A A A A A A D w A A A A W 0 N v b n R l b n R f V H l w Z X N d L n h t b F B L A Q I t A B Q A A g A I A H l a K 1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3 L K 8 j D A 9 z T p r 3 G 5 z c V y R B A A A A A A I A A A A A A B B m A A A A A Q A A I A A A A J T z l 6 W L f T I 4 j J h x t e q + g c x q Q c B a W q W P f i 7 k P x w P i L X 3 A A A A A A 6 A A A A A A g A A I A A A A C e K 9 Q U G 2 + 6 K Q G o Y G / i 0 1 t y 1 E G Y y 5 e Y m X r m r 7 a M g k 0 e a U A A A A O T f / 6 v O f K w e 6 I Y 2 A j 8 S h i C 8 s G c t d b p p D Z M r r J F c D S y f e b E d L n z o / J E g 6 M t O D b p 2 B H U e G B T 3 U o s r F f j f L p T O s n N / p U X k P J Q l t X h 1 b c 6 u V N D W Q A A A A F U B z M + Y p M C F l Z K b z P K Z Z T 6 g b Y R 2 L i j D B A l 2 l K I R j Z A N m r 4 4 K c Z e l 8 6 n Y n W g 8 M i h U 1 Y D 7 W M 7 E p D H n c u z 1 T H A l f I = < / D a t a M a s h u p > 
</file>

<file path=customXml/itemProps1.xml><?xml version="1.0" encoding="utf-8"?>
<ds:datastoreItem xmlns:ds="http://schemas.openxmlformats.org/officeDocument/2006/customXml" ds:itemID="{5D8C98E9-63DA-40EA-9EA1-6E63C68446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Общая информация</vt:lpstr>
      <vt:lpstr>План работы</vt:lpstr>
      <vt:lpstr>Проект</vt:lpstr>
      <vt:lpstr>Данные</vt:lpstr>
      <vt:lpstr>Панель управления (Dashboar (2)</vt:lpstr>
      <vt:lpstr>Глоссарий</vt:lpstr>
      <vt:lpstr>_helper_dashboard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</cp:lastModifiedBy>
  <dcterms:modified xsi:type="dcterms:W3CDTF">2025-09-15T12:16:36Z</dcterms:modified>
</cp:coreProperties>
</file>